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" sheetId="1" state="visible" r:id="rId3"/>
  </sheets>
  <definedNames>
    <definedName function="false" hidden="false" localSheetId="0" name="_xlnm.Print_Area" vbProcedure="false">'2001'!$A$1:$S$290</definedName>
    <definedName function="false" hidden="false" localSheetId="0" name="_xlnm.Print_Titles" vbProcedure="false">'2001'!$1:$10</definedName>
    <definedName function="false" hidden="false" name="BLANCO_CE" vbProcedure="false">#REF!</definedName>
    <definedName function="false" hidden="false" name="BLANCO_EST" vbProcedure="false">#REF!</definedName>
    <definedName function="false" hidden="false" name="BLANCO_PLAN" vbProcedure="false">#REF!</definedName>
    <definedName function="false" hidden="false" name="COMP_ACT95" vbProcedure="false">#REF!</definedName>
    <definedName function="false" hidden="false" name="COST_CE" vbProcedure="false">#REF!</definedName>
    <definedName function="false" hidden="false" name="COST_CE2_A" vbProcedure="false">#REF!</definedName>
    <definedName function="false" hidden="false" name="COST_EST" vbProcedure="false">#REF!</definedName>
    <definedName function="false" hidden="false" name="COST_PLAN" vbProcedure="false">#REF!</definedName>
    <definedName function="false" hidden="false" name="COST_PLAN97_A" vbProcedure="false">#REF!</definedName>
    <definedName function="false" hidden="false" name="DCHANGE_ACT95" vbProcedure="false">#REF!</definedName>
    <definedName function="false" hidden="false" name="DEMAND_ACT95" vbProcedure="false">#REF!</definedName>
    <definedName function="false" hidden="false" name="DISC_ACT95" vbProcedure="false">#REF!</definedName>
    <definedName function="false" hidden="false" name="EASTFT_ACT95" vbProcedure="false">#REF!</definedName>
    <definedName function="false" hidden="false" name="EASTFT_CE" vbProcedure="false">#REF!</definedName>
    <definedName function="false" hidden="false" name="EASTFT_EST" vbProcedure="false">#REF!</definedName>
    <definedName function="false" hidden="false" name="EASTFT_PLAN" vbProcedure="false">#REF!</definedName>
    <definedName function="false" hidden="false" name="EASTIT_ACT95" vbProcedure="false">#REF!</definedName>
    <definedName function="false" hidden="false" name="EASTIT_CE" vbProcedure="false">#REF!</definedName>
    <definedName function="false" hidden="false" name="EASTIT_EST" vbProcedure="false">#REF!</definedName>
    <definedName function="false" hidden="false" name="EASTIT_PALN" vbProcedure="false">#REF!</definedName>
    <definedName function="false" hidden="false" name="EAST_ACT95" vbProcedure="false">#REF!</definedName>
    <definedName function="false" hidden="false" name="EAST_CE" vbProcedure="false">#REF!</definedName>
    <definedName function="false" hidden="false" name="EAST_EST" vbProcedure="false">#REF!</definedName>
    <definedName function="false" hidden="false" name="EAST_PLAN" vbProcedure="false">#REF!</definedName>
    <definedName function="false" hidden="false" name="FTS_ACT95" vbProcedure="false">#REF!</definedName>
    <definedName function="false" hidden="false" name="FTS_CE" vbProcedure="false">#REF!</definedName>
    <definedName function="false" hidden="false" name="FTS_EST" vbProcedure="false">#REF!</definedName>
    <definedName function="false" hidden="false" name="FTS_PLAN" vbProcedure="false">#REF!</definedName>
    <definedName function="false" hidden="false" name="FUEL_ACT95" vbProcedure="false">#REF!</definedName>
    <definedName function="false" hidden="false" name="FUEL_CE" vbProcedure="false">#REF!</definedName>
    <definedName function="false" hidden="false" name="FUEL_EST" vbProcedure="false">#REF!</definedName>
    <definedName function="false" hidden="false" name="FUEL_PLAN" vbProcedure="false">#REF!</definedName>
    <definedName function="false" hidden="false" name="ITS_ACT95" vbProcedure="false">#REF!</definedName>
    <definedName function="false" hidden="false" name="ITS_CE" vbProcedure="false">#REF!</definedName>
    <definedName function="false" hidden="false" name="ITS_EST" vbProcedure="false">#REF!</definedName>
    <definedName function="false" hidden="false" name="ITS_PLAN" vbProcedure="false">#REF!</definedName>
    <definedName function="false" hidden="false" name="MARGIN_ACT95" vbProcedure="false">#REF!</definedName>
    <definedName function="false" hidden="false" name="MARGIN_CE" vbProcedure="false">#REF!</definedName>
    <definedName function="false" hidden="false" name="MARGIN_EST" vbProcedure="false">#REF!</definedName>
    <definedName function="false" hidden="false" name="MARGIN_PLAN" vbProcedure="false">#REF!</definedName>
    <definedName function="false" hidden="false" name="MARGIN_PLAN97_A" vbProcedure="false">'2001'!$A$114:$U$180</definedName>
    <definedName function="false" hidden="false" name="RATES_ACT95" vbProcedure="false">#REF!</definedName>
    <definedName function="false" hidden="false" name="REVENUE_PLAN97_A" vbProcedure="false">'2001'!$A$181:$U$290</definedName>
    <definedName function="false" hidden="false" name="REVSUM_ATC95" vbProcedure="false">#REF!</definedName>
    <definedName function="false" hidden="false" name="REVSUM_ESTIMATE_A" vbProcedure="false">#REF!</definedName>
    <definedName function="false" hidden="false" name="R_ACT95" vbProcedure="false">#REF!</definedName>
    <definedName function="false" hidden="false" name="SALES_ACT95" vbProcedure="false">#REF!</definedName>
    <definedName function="false" hidden="false" name="SALES_CE" vbProcedure="false">#REF!</definedName>
    <definedName function="false" hidden="false" name="SALES_CE2_A" vbProcedure="false">#REF!</definedName>
    <definedName function="false" hidden="false" name="SALES_EST" vbProcedure="false">#REF!</definedName>
    <definedName function="false" hidden="false" name="SALES_PLAN" vbProcedure="false">#REF!</definedName>
    <definedName function="false" hidden="false" name="SALES_PLAN97_A" vbProcedure="false">'2001'!$A$1:$N$290</definedName>
    <definedName function="false" hidden="false" name="SJEAST_CE" vbProcedure="false">#REF!</definedName>
    <definedName function="false" hidden="false" name="SJEAST_EST" vbProcedure="false">#REF!</definedName>
    <definedName function="false" hidden="false" name="SJEAST_PLAN" vbProcedure="false">#REF!</definedName>
    <definedName function="false" hidden="false" name="SJTHOR_CE" vbProcedure="false">#REF!</definedName>
    <definedName function="false" hidden="false" name="SJTHOR_EST" vbProcedure="false">#REF!</definedName>
    <definedName function="false" hidden="false" name="SJTHOR_PLAN" vbProcedure="false">#REF!</definedName>
    <definedName function="false" hidden="false" name="SJ_ACT95" vbProcedure="false">#REF!</definedName>
    <definedName function="false" hidden="false" name="SJ_CE" vbProcedure="false">#REF!</definedName>
    <definedName function="false" hidden="false" name="SJ_EST" vbProcedure="false">#REF!</definedName>
    <definedName function="false" hidden="false" name="SJ_PLAN" vbProcedure="false">#REF!</definedName>
    <definedName function="false" hidden="false" name="SUMMARY_ACT95" vbProcedure="false">#REF!</definedName>
    <definedName function="false" hidden="false" name="SUMMARY_CE" vbProcedure="false">#REF!</definedName>
    <definedName function="false" hidden="false" name="SUMMARY_CE2" vbProcedure="false">#REF!</definedName>
    <definedName function="false" hidden="false" name="SUMMARY_EST" vbProcedure="false">#REF!</definedName>
    <definedName function="false" hidden="false" name="SUMMARY_PLAN" vbProcedure="false">#REF!</definedName>
    <definedName function="false" hidden="false" name="SUMMARY_PLAN97_A" vbProcedure="false">'2001'!$A$3:$S$290</definedName>
    <definedName function="false" hidden="false" name="VAR_ACT95" vbProcedure="false">#REF!</definedName>
    <definedName function="false" hidden="false" name="VOLUME_CE" vbProcedure="false">#REF!</definedName>
    <definedName function="false" hidden="false" name="VOLUME_EST" vbProcedure="false">#REF!</definedName>
    <definedName function="false" hidden="false" name="VOLUME_PLAN" vbProcedure="false">#REF!</definedName>
    <definedName function="false" hidden="false" name="VOLUME_PLAN97_A" vbProcedure="false">'2001'!$A$3:$U$112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92" authorId="0">
      <text>
        <r>
          <rPr>
            <b val="true"/>
            <sz val="8"/>
            <color rgb="FF000000"/>
            <rFont val="Tahoma"/>
            <family val="0"/>
          </rPr>
          <t xml:space="preserve">pgoradi:
</t>
        </r>
        <r>
          <rPr>
            <sz val="8"/>
            <color rgb="FF000000"/>
            <rFont val="Tahoma"/>
            <family val="0"/>
          </rPr>
          <t xml:space="preserve">Revenu of $9342 reseved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9</xdr:colOff>
                <xdr:row>187</xdr:row>
                <xdr:rowOff>12</xdr:rowOff>
              </xdr:from>
              <xdr:to>
                <xdr:col>5</xdr:col>
                <xdr:colOff>39</xdr:colOff>
                <xdr:row>194</xdr:row>
                <xdr:rowOff>13</xdr:rowOff>
              </xdr:to>
            </anchor>
          </commentPr>
        </mc:Choice>
        <mc:Fallback/>
      </mc:AlternateContent>
    </comment>
    <comment ref="G192" authorId="0">
      <text>
        <r>
          <rPr>
            <b val="true"/>
            <sz val="8"/>
            <color rgb="FF000000"/>
            <rFont val="Tahoma"/>
            <family val="0"/>
          </rPr>
          <t xml:space="preserve">pgoradi:
</t>
        </r>
        <r>
          <rPr>
            <sz val="8"/>
            <color rgb="FF000000"/>
            <rFont val="Tahoma"/>
            <family val="0"/>
          </rPr>
          <t xml:space="preserve">Expecting reserve of $9342 tto be in revenue.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</xdr:colOff>
                <xdr:row>190</xdr:row>
                <xdr:rowOff>7</xdr:rowOff>
              </xdr:from>
              <xdr:to>
                <xdr:col>8</xdr:col>
                <xdr:colOff>55</xdr:colOff>
                <xdr:row>194</xdr:row>
                <xdr:rowOff>13</xdr:rowOff>
              </xdr:to>
            </anchor>
          </commentPr>
        </mc:Choice>
        <mc:Fallback/>
      </mc:AlternateContent>
    </comment>
    <comment ref="J289" authorId="0">
      <text>
        <r>
          <rPr>
            <b val="true"/>
            <sz val="8"/>
            <color rgb="FF000000"/>
            <rFont val="Tahoma"/>
            <family val="0"/>
          </rPr>
          <t xml:space="preserve">jmoore3:
</t>
        </r>
        <r>
          <rPr>
            <sz val="8"/>
            <color rgb="FF000000"/>
            <rFont val="Tahoma"/>
            <family val="0"/>
          </rPr>
          <t xml:space="preserve">Mark Walton used plug number of $162,877.43 to get to $13,610,740.95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9</xdr:colOff>
                <xdr:row>287</xdr:row>
                <xdr:rowOff>7</xdr:rowOff>
              </xdr:from>
              <xdr:to>
                <xdr:col>11</xdr:col>
                <xdr:colOff>61</xdr:colOff>
                <xdr:row>291</xdr:row>
                <xdr:rowOff>12</xdr:rowOff>
              </xdr:to>
            </anchor>
          </commentPr>
        </mc:Choice>
        <mc:Fallback/>
      </mc:AlternateContent>
    </comment>
    <comment ref="N73" authorId="0">
      <text>
        <r>
          <rPr>
            <b val="true"/>
            <sz val="8"/>
            <color rgb="FF000000"/>
            <rFont val="Tahoma"/>
            <family val="0"/>
          </rPr>
          <t xml:space="preserve">Jeanette Doll:
</t>
        </r>
        <r>
          <rPr>
            <sz val="8"/>
            <color rgb="FF000000"/>
            <rFont val="Tahoma"/>
            <family val="0"/>
          </rPr>
          <t xml:space="preserve">Average volume East for April thru Dec is 408 per day.(1st CE)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20</xdr:colOff>
                <xdr:row>71</xdr:row>
                <xdr:rowOff>7</xdr:rowOff>
              </xdr:from>
              <xdr:to>
                <xdr:col>13</xdr:col>
                <xdr:colOff>48</xdr:colOff>
                <xdr:row>75</xdr:row>
                <xdr:rowOff>12</xdr:rowOff>
              </xdr:to>
            </anchor>
          </commentPr>
        </mc:Choice>
        <mc:Fallback/>
      </mc:AlternateContent>
    </comment>
    <comment ref="P181" authorId="0">
      <text>
        <r>
          <rPr>
            <sz val="8"/>
            <color rgb="FF000000"/>
            <rFont val="Tahoma"/>
            <family val="0"/>
          </rPr>
          <t xml:space="preserve">Formula failed to convert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4</xdr:colOff>
                <xdr:row>178</xdr:row>
                <xdr:rowOff>0</xdr:rowOff>
              </xdr:from>
              <xdr:to>
                <xdr:col>14</xdr:col>
                <xdr:colOff>22</xdr:colOff>
                <xdr:row>181</xdr:row>
                <xdr:rowOff>16</xdr:rowOff>
              </xdr:to>
            </anchor>
          </commentPr>
        </mc:Choice>
        <mc:Fallback/>
      </mc:AlternateContent>
    </comment>
    <comment ref="T184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Decrease of GRI Demand Surcharge.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72</xdr:colOff>
                <xdr:row>182</xdr:row>
                <xdr:rowOff>9</xdr:rowOff>
              </xdr:from>
              <xdr:to>
                <xdr:col>15</xdr:col>
                <xdr:colOff>1</xdr:colOff>
                <xdr:row>186</xdr:row>
                <xdr:rowOff>15</xdr:rowOff>
              </xdr:to>
            </anchor>
          </commentPr>
        </mc:Choice>
        <mc:Fallback/>
      </mc:AlternateContent>
    </comment>
    <comment ref="T192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Incerease by Capital Projects and decrease by GRI Demand Surcharge and by switch between one-part rate demand and Commodity.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72</xdr:colOff>
                <xdr:row>190</xdr:row>
                <xdr:rowOff>9</xdr:rowOff>
              </xdr:from>
              <xdr:to>
                <xdr:col>15</xdr:col>
                <xdr:colOff>1</xdr:colOff>
                <xdr:row>194</xdr:row>
                <xdr:rowOff>15</xdr:rowOff>
              </xdr:to>
            </anchor>
          </commentPr>
        </mc:Choice>
        <mc:Fallback/>
      </mc:AlternateContent>
    </comment>
    <comment ref="T194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increase by raising commodity volumns and increase by one-part rate split between demand and commodity.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72</xdr:colOff>
                <xdr:row>192</xdr:row>
                <xdr:rowOff>9</xdr:rowOff>
              </xdr:from>
              <xdr:to>
                <xdr:col>15</xdr:col>
                <xdr:colOff>1</xdr:colOff>
                <xdr:row>196</xdr:row>
                <xdr:rowOff>15</xdr:rowOff>
              </xdr:to>
            </anchor>
          </commentPr>
        </mc:Choice>
        <mc:Fallback/>
      </mc:AlternateContent>
    </comment>
    <comment ref="T227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Decrease Discretionary Pool Capital Revenue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72</xdr:colOff>
                <xdr:row>225</xdr:row>
                <xdr:rowOff>9</xdr:rowOff>
              </xdr:from>
              <xdr:to>
                <xdr:col>15</xdr:col>
                <xdr:colOff>1</xdr:colOff>
                <xdr:row>229</xdr:row>
                <xdr:rowOff>15</xdr:rowOff>
              </xdr:to>
            </anchor>
          </commentPr>
        </mc:Choice>
        <mc:Fallback/>
      </mc:AlternateContent>
    </comment>
    <comment ref="T242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Decrease due to decrease in GRI Demand Surcharge.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72</xdr:colOff>
                <xdr:row>240</xdr:row>
                <xdr:rowOff>9</xdr:rowOff>
              </xdr:from>
              <xdr:to>
                <xdr:col>15</xdr:col>
                <xdr:colOff>1</xdr:colOff>
                <xdr:row>244</xdr:row>
                <xdr:rowOff>15</xdr:rowOff>
              </xdr:to>
            </anchor>
          </commentPr>
        </mc:Choice>
        <mc:Fallback/>
      </mc:AlternateContent>
    </comment>
    <comment ref="U227" authorId="0">
      <text>
        <r>
          <rPr>
            <b val="true"/>
            <sz val="8"/>
            <color rgb="FF000000"/>
            <rFont val="Tahoma"/>
            <family val="0"/>
          </rPr>
          <t xml:space="preserve">ET&amp;S:
</t>
        </r>
        <r>
          <rPr>
            <sz val="8"/>
            <color rgb="FF000000"/>
            <rFont val="Tahoma"/>
            <family val="0"/>
          </rPr>
          <t xml:space="preserve">Increase Discretionary Pool Capital Revenue.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46</xdr:colOff>
                <xdr:row>225</xdr:row>
                <xdr:rowOff>9</xdr:rowOff>
              </xdr:from>
              <xdr:to>
                <xdr:col>16</xdr:col>
                <xdr:colOff>3</xdr:colOff>
                <xdr:row>229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<sst xmlns="http://schemas.openxmlformats.org/spreadsheetml/2006/main" count="271" uniqueCount="100">
  <si>
    <t xml:space="preserve">DAYS OF MONTH</t>
  </si>
  <si>
    <t xml:space="preserve">TRANSWESTERN PIPELINE COMPANY</t>
  </si>
  <si>
    <t xml:space="preserve">2001 FORECAST</t>
  </si>
  <si>
    <t xml:space="preserve">MARGIN SUMMARY</t>
  </si>
  <si>
    <t xml:space="preserve">Actual</t>
  </si>
  <si>
    <t xml:space="preserve">Forecast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</si>
  <si>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</si>
  <si>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</si>
  <si>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</si>
  <si>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</si>
  <si>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</si>
  <si>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</si>
  <si>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</si>
  <si>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</si>
  <si>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</si>
  <si>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</si>
  <si>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</si>
  <si>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</si>
  <si>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TOTAL</t>
  </si>
  <si>
    <t xml:space="preserve">TSPT VOLUME (MMMBTU/DAY)</t>
  </si>
  <si>
    <t xml:space="preserve">WEST</t>
  </si>
  <si>
    <t xml:space="preserve">WEST: THOREAU</t>
  </si>
  <si>
    <t xml:space="preserve">    DEMAND </t>
  </si>
  <si>
    <t xml:space="preserve">    FTS </t>
  </si>
  <si>
    <t xml:space="preserve">    FR </t>
  </si>
  <si>
    <t xml:space="preserve">    ITS  (incl.West of Thoreau)</t>
  </si>
  <si>
    <t xml:space="preserve">    TOTAL THOREAU TO WEST</t>
  </si>
  <si>
    <t xml:space="preserve">WEST: EAST OF THOREAU </t>
  </si>
  <si>
    <t xml:space="preserve">    ITS </t>
  </si>
  <si>
    <t xml:space="preserve">    TOTAL EAST OF THOREAU TO WEST</t>
  </si>
  <si>
    <t xml:space="preserve">WEST: IGNACIO</t>
  </si>
  <si>
    <t xml:space="preserve">    TOTAL IGNACIO TO WEST</t>
  </si>
  <si>
    <t xml:space="preserve">WEST:  SAN JUAN</t>
  </si>
  <si>
    <t xml:space="preserve">    LFT--San Juan</t>
  </si>
  <si>
    <t xml:space="preserve">    TOTAL SAN JUAN TO WEST</t>
  </si>
  <si>
    <t xml:space="preserve">TOTAL TRANSPORT WEST</t>
  </si>
  <si>
    <t xml:space="preserve">TOTAL DEMAND WEST</t>
  </si>
  <si>
    <t xml:space="preserve">Load Factor</t>
  </si>
  <si>
    <t xml:space="preserve">EAST</t>
  </si>
  <si>
    <t xml:space="preserve">EAST: WEST OF THOREAU and Thoreau</t>
  </si>
  <si>
    <t xml:space="preserve">    TOTAL THOREAU TO EAST</t>
  </si>
  <si>
    <t xml:space="preserve">EAST: EAST TO EAST</t>
  </si>
  <si>
    <t xml:space="preserve">    PNR-East of Thoreau</t>
  </si>
  <si>
    <t xml:space="preserve">    TOTAL EAST TO EAST</t>
  </si>
  <si>
    <t xml:space="preserve">EAST: IGNACIO</t>
  </si>
  <si>
    <t xml:space="preserve">    TOTAL IGNACIO TO EAST</t>
  </si>
  <si>
    <t xml:space="preserve">EAST: SAN JUAN</t>
  </si>
  <si>
    <t xml:space="preserve">    TOTAL SAN JUAN TO EAST</t>
  </si>
  <si>
    <t xml:space="preserve">TOTAL TRANSPORT EAST</t>
  </si>
  <si>
    <t xml:space="preserve">TOTAL DEMAND EAST</t>
  </si>
  <si>
    <t xml:space="preserve">IGNACIO/BLANCO</t>
  </si>
  <si>
    <t xml:space="preserve">IGNACIO TO BLANCO HUB</t>
  </si>
  <si>
    <t xml:space="preserve">    DEMAND</t>
  </si>
  <si>
    <t xml:space="preserve">    FTS</t>
  </si>
  <si>
    <t xml:space="preserve">    ITS</t>
  </si>
  <si>
    <t xml:space="preserve">     TOTAL IGNACIO TO BLANCO HUB</t>
  </si>
  <si>
    <t xml:space="preserve">IGNACIO TO EL PASO BLANCO</t>
  </si>
  <si>
    <t xml:space="preserve">     TOTAL IGNACIO TO EL PASO BLANCO</t>
  </si>
  <si>
    <t xml:space="preserve">TOTAL TRANSPORT IGNACIO/BLANCO</t>
  </si>
  <si>
    <t xml:space="preserve">TOTAL DEMAND IGNACIO/BLANCO</t>
  </si>
  <si>
    <t xml:space="preserve">SAN JUAN</t>
  </si>
  <si>
    <t xml:space="preserve">THOREAU:  SAN JUAN</t>
  </si>
  <si>
    <t xml:space="preserve">    FR</t>
  </si>
  <si>
    <t xml:space="preserve">TOTAL TRANSPORT SAN JUAN</t>
  </si>
  <si>
    <t xml:space="preserve">TOTAL SAN JUAN DEMAND</t>
  </si>
  <si>
    <t xml:space="preserve">     (Total Lateral Demand)</t>
  </si>
  <si>
    <t xml:space="preserve">COMPANY TOTAL</t>
  </si>
  <si>
    <t xml:space="preserve">TOTAL COMPANY COMMODITY</t>
  </si>
  <si>
    <t xml:space="preserve">TOTAL COMPANY DEMAND</t>
  </si>
  <si>
    <t xml:space="preserve">TOTAL COMPANY THROUGHPUT</t>
  </si>
  <si>
    <t xml:space="preserve">TSPT MARGIN  PER  MMBTU</t>
  </si>
  <si>
    <t xml:space="preserve">WEST: THOREAU </t>
  </si>
  <si>
    <t xml:space="preserve">WEST: EAST OF THOREAU</t>
  </si>
  <si>
    <t xml:space="preserve">WEST:  IGNACIO</t>
  </si>
  <si>
    <t xml:space="preserve">EAST:  WEST OF THOREAU </t>
  </si>
  <si>
    <t xml:space="preserve">EAST:  EAST TO EAST</t>
  </si>
  <si>
    <t xml:space="preserve">EAST:  IGNACIO TO EAST</t>
  </si>
  <si>
    <t xml:space="preserve">SAN JUAN TO THOREAU:</t>
  </si>
  <si>
    <t xml:space="preserve">TSPT REVENUE </t>
  </si>
  <si>
    <t xml:space="preserve">WEST:  THOREAU</t>
  </si>
  <si>
    <t xml:space="preserve">   SETTLEMENT SURCHARGE</t>
  </si>
  <si>
    <t xml:space="preserve">   LFT</t>
  </si>
  <si>
    <t xml:space="preserve">WEST: SAN JUAN</t>
  </si>
  <si>
    <t xml:space="preserve">         SUBTOTAL WEST DEMAND</t>
  </si>
  <si>
    <t xml:space="preserve">         SUBTOTAL WEST COMMODITY</t>
  </si>
  <si>
    <t xml:space="preserve">TOTAL WEST</t>
  </si>
  <si>
    <t xml:space="preserve">         SUBTOTAL EAST DEMAND</t>
  </si>
  <si>
    <t xml:space="preserve">         SUBTOTAL EAST COMMODITY</t>
  </si>
  <si>
    <t xml:space="preserve">TOTAL EAST</t>
  </si>
  <si>
    <t xml:space="preserve">     TOTAL IGNACIO TO EP BLANCO</t>
  </si>
  <si>
    <t xml:space="preserve">         SUBTOTAL IGNACIO DEMAND</t>
  </si>
  <si>
    <t xml:space="preserve">         SUBTOTAL IGNACIO COMMODITY</t>
  </si>
  <si>
    <t xml:space="preserve">TOTAL IGNACIO</t>
  </si>
  <si>
    <t xml:space="preserve">   FR</t>
  </si>
  <si>
    <t xml:space="preserve">      SUBTOTAL SAN JUAN DEMAND</t>
  </si>
  <si>
    <t xml:space="preserve">      SUBTOTAL SAN JUAN COMMODITY</t>
  </si>
  <si>
    <t xml:space="preserve">TOTAL SAN JUAN</t>
  </si>
  <si>
    <t xml:space="preserve">    PNR</t>
  </si>
  <si>
    <t xml:space="preserve">    LFT</t>
  </si>
  <si>
    <t xml:space="preserve">TOTAL COMPANY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</si>
</sst>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#,##0.0_);\(#,##0.0\)"/>
    <numFmt numFmtId="166" formatCode="0_)"/>
    <numFmt numFmtId="167" formatCode="[$-409]#,##0_);\(#,##0\)"/>
    <numFmt numFmtId="168" formatCode="mm/dd/yy_)"/>
    <numFmt numFmtId="169" formatCode="[$-409]m/d/yyyy\ h:mm"/>
    <numFmt numFmtId="170" formatCode="#,##0.0_);[RED]\(#,##0.0\)"/>
    <numFmt numFmtId="171" formatCode="\$#,##0.0000_);&quot;($&quot;#,##0.0000\)"/>
    <numFmt numFmtId="172" formatCode="#,##0.000_);\(#,##0.000\)"/>
    <numFmt numFmtId="173" formatCode="_(* #,##0.00_);_(* \(#,##0.00\);_(* \-??_);_(@_)"/>
    <numFmt numFmtId="174" formatCode="_(* #,##0.0_);_(* \(#,##0.0\);_(* \-??_);_(@_)"/>
    <numFmt numFmtId="175" formatCode="\$#,##0.00_);&quot;($&quot;#,##0.00\)"/>
    <numFmt numFmtId="176" formatCode="_(* #,##0.0000_);_(* \(#,##0.0000\);_(* \-????_);_(@_)"/>
    <numFmt numFmtId="177" formatCode="#,##0.0000_);\(#,##0.0000\)"/>
    <numFmt numFmtId="178" formatCode="_(\$* #,##0.00_);_(\$* \(#,##0.00\);_(\$* \-??_);_(@_)"/>
    <numFmt numFmtId="179" formatCode="_(* #,##0.0_);_(* \(#,##0.0\);_(* \-?_);_(@_)"/>
    <numFmt numFmtId="180" formatCode="_(* #,##0.000_);_(* \(#,##0.000\);_(* \-?_);_(@_)"/>
    <numFmt numFmtId="181" formatCode="_(* #,##0.0000_);_(* \(#,##0.0000\);_(* \-?_);_(@_)"/>
  </numFmts>
  <fonts count="27">
    <font>
      <sz val="7"/>
      <name val="Arial Narrow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 Narrow"/>
      <family val="0"/>
    </font>
    <font>
      <b val="true"/>
      <sz val="10"/>
      <color rgb="FF00000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Arial Narrow"/>
      <family val="2"/>
    </font>
    <font>
      <sz val="10"/>
      <name val="Arial Narrow"/>
      <family val="2"/>
    </font>
    <font>
      <b val="true"/>
      <sz val="14"/>
      <color rgb="FF000000"/>
      <name val="Arial Narrow"/>
      <family val="2"/>
    </font>
    <font>
      <sz val="14"/>
      <name val="Arial Narrow"/>
      <family val="2"/>
    </font>
    <font>
      <sz val="14"/>
      <color rgb="FF000000"/>
      <name val="Arial Narrow"/>
      <family val="2"/>
    </font>
    <font>
      <b val="true"/>
      <sz val="14"/>
      <color rgb="FF000000"/>
      <name val="Arial Narrow"/>
      <family val="0"/>
    </font>
    <font>
      <sz val="8"/>
      <color rgb="FF000000"/>
      <name val="Arial Narrow"/>
      <family val="2"/>
    </font>
    <font>
      <sz val="10"/>
      <color rgb="FF000000"/>
      <name val="Arial Narrow"/>
      <family val="2"/>
    </font>
    <font>
      <sz val="7"/>
      <color rgb="FF000000"/>
      <name val="Arial Narrow"/>
      <family val="2"/>
    </font>
    <font>
      <b val="true"/>
      <sz val="10"/>
      <color rgb="FF000000"/>
      <name val="Arial Narrow"/>
      <family val="0"/>
    </font>
    <font>
      <b val="true"/>
      <sz val="12"/>
      <color rgb="FF000000"/>
      <name val="Arial Narrow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FF0000"/>
      <name val="Arial Narrow"/>
      <family val="2"/>
    </font>
    <font>
      <sz val="8"/>
      <color rgb="FF0000FF"/>
      <name val="Arial Narrow"/>
      <family val="2"/>
    </font>
    <font>
      <b val="true"/>
      <sz val="8"/>
      <color rgb="FF000000"/>
      <name val="Arial Narrow"/>
      <family val="2"/>
    </font>
    <font>
      <b val="true"/>
      <sz val="7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center" textRotation="0" wrapText="false" indent="0" shrinkToFit="false"/>
    </xf>
    <xf numFmtId="41" fontId="1" fillId="0" borderId="0" applyFont="true" applyBorder="false" applyAlignment="false" applyProtection="false"/>
    <xf numFmtId="178" fontId="0" fillId="0" borderId="0" applyFont="true" applyBorder="false" applyAlignment="true" applyProtection="false">
      <alignment horizontal="general" vertical="center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1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2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15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7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5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9" fontId="8" fillId="0" borderId="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21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9" fontId="5" fillId="0" borderId="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9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81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9" fontId="5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1" width="62.59"/>
    <col collapsed="false" customWidth="true" hidden="false" outlineLevel="0" max="6" min="2" style="2" width="19.99"/>
    <col collapsed="false" customWidth="true" hidden="false" outlineLevel="0" max="7" min="7" style="2" width="19.38"/>
    <col collapsed="false" customWidth="true" hidden="false" outlineLevel="0" max="11" min="8" style="2" width="15.39"/>
    <col collapsed="false" customWidth="true" hidden="false" outlineLevel="0" max="13" min="12" style="2" width="19.99"/>
    <col collapsed="false" customWidth="true" hidden="false" outlineLevel="0" max="14" min="14" style="3" width="21.99"/>
    <col collapsed="false" customWidth="true" hidden="false" outlineLevel="0" max="15" min="15" style="3" width="16.99"/>
    <col collapsed="false" customWidth="true" hidden="false" outlineLevel="0" max="16" min="16" style="2" width="16.99"/>
    <col collapsed="false" customWidth="true" hidden="false" outlineLevel="0" max="17" min="17" style="2" width="14.78"/>
    <col collapsed="false" customWidth="true" hidden="false" outlineLevel="0" max="18" min="18" style="2" width="17.39"/>
    <col collapsed="false" customWidth="true" hidden="false" outlineLevel="0" max="19" min="19" style="2" width="21.99"/>
    <col collapsed="false" customWidth="true" hidden="false" outlineLevel="0" max="21" min="20" style="3" width="16.99"/>
    <col collapsed="false" customWidth="true" hidden="false" outlineLevel="0" max="22" min="22" style="4" width="15.99"/>
    <col collapsed="false" customWidth="true" hidden="false" outlineLevel="0" max="23" min="23" style="2" width="16.78"/>
    <col collapsed="false" customWidth="true" hidden="false" outlineLevel="0" max="24" min="24" style="2" width="8.78"/>
    <col collapsed="false" customWidth="true" hidden="false" outlineLevel="0" max="25" min="25" style="2" width="6.78"/>
    <col collapsed="false" customWidth="true" hidden="false" outlineLevel="0" max="26" min="26" style="2" width="8.98"/>
    <col collapsed="false" customWidth="true" hidden="false" outlineLevel="0" max="27" min="27" style="2" width="6.78"/>
    <col collapsed="false" customWidth="true" hidden="false" outlineLevel="0" max="28" min="28" style="2" width="8.98"/>
    <col collapsed="false" customWidth="false" hidden="false" outlineLevel="0" max="257" min="29" style="2" width="9.59"/>
  </cols>
  <sheetData>
    <row r="1" customFormat="false" ht="12.75" hidden="false" customHeight="false" outlineLevel="0" collapsed="false">
      <c r="A1" s="5" t="s">
        <v>0</v>
      </c>
      <c r="B1" s="6" t="n">
        <v>31</v>
      </c>
      <c r="C1" s="7" t="n">
        <v>28</v>
      </c>
      <c r="D1" s="8" t="n">
        <v>31</v>
      </c>
      <c r="E1" s="8" t="n">
        <v>30</v>
      </c>
      <c r="F1" s="8" t="n">
        <v>31</v>
      </c>
      <c r="G1" s="8" t="n">
        <v>30</v>
      </c>
      <c r="H1" s="8" t="n">
        <v>31</v>
      </c>
      <c r="I1" s="8" t="n">
        <v>31</v>
      </c>
      <c r="J1" s="8" t="n">
        <v>30</v>
      </c>
      <c r="K1" s="8" t="n">
        <v>31</v>
      </c>
      <c r="L1" s="9" t="n">
        <v>30</v>
      </c>
      <c r="M1" s="10" t="n">
        <v>31</v>
      </c>
      <c r="N1" s="11" t="n">
        <f aca="false">SUM(B1:M1)</f>
        <v>365</v>
      </c>
      <c r="O1" s="11"/>
      <c r="P1" s="12" t="n">
        <f aca="false">AVERAGE(E1:G1)</f>
        <v>30.3333333333333</v>
      </c>
      <c r="Q1" s="10" t="n">
        <f aca="false">N1-P1</f>
        <v>334.666666666667</v>
      </c>
      <c r="R1" s="10" t="n">
        <f aca="false">N1</f>
        <v>365</v>
      </c>
      <c r="S1" s="12" t="e">
        <f aca="false">IF(#REF!=1,SUM(B1:D1),IF(#REF!=2,SUM(E1:G1),IF(#REF!=3,SUM(H1:J1),IF(#REF!=4,SUM(K1:M1),"    WRONG  "))))</f>
        <v>#REF!</v>
      </c>
      <c r="T1" s="11" t="n">
        <v>365</v>
      </c>
      <c r="U1" s="11" t="n">
        <v>365</v>
      </c>
    </row>
    <row r="2" customFormat="false" ht="0.75" hidden="false" customHeight="true" outlineLevel="0" collapsed="false">
      <c r="A2" s="8"/>
      <c r="B2" s="13" t="n">
        <f aca="false">5</f>
        <v>5</v>
      </c>
      <c r="C2" s="10" t="n">
        <v>2</v>
      </c>
      <c r="D2" s="10"/>
      <c r="E2" s="10"/>
      <c r="F2" s="10"/>
      <c r="G2" s="10"/>
      <c r="H2" s="10"/>
      <c r="I2" s="10"/>
      <c r="J2" s="10"/>
      <c r="K2" s="10"/>
      <c r="L2" s="10"/>
      <c r="M2" s="14"/>
      <c r="N2" s="11"/>
      <c r="O2" s="11"/>
      <c r="P2" s="10"/>
      <c r="Q2" s="10"/>
      <c r="R2" s="10"/>
      <c r="S2" s="10"/>
      <c r="T2" s="11"/>
      <c r="U2" s="11"/>
    </row>
    <row r="3" customFormat="false" ht="18" hidden="false" customHeight="false" outlineLevel="0" collapsed="false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8" hidden="false" customHeight="false" outlineLevel="0" collapsed="false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false" outlineLevel="0" collapsed="false">
      <c r="A5" s="1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8" hidden="false" customHeight="false" outlineLevel="0" collapsed="false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  <c r="L6" s="20"/>
      <c r="M6" s="19"/>
      <c r="N6" s="21"/>
      <c r="O6" s="21"/>
      <c r="P6" s="19"/>
      <c r="Q6" s="19"/>
      <c r="R6" s="19"/>
      <c r="S6" s="19"/>
      <c r="T6" s="21"/>
      <c r="U6" s="21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false" outlineLevel="0" collapsed="false">
      <c r="A7" s="22" t="str">
        <f aca="true">CELL("FILENAME")</f>
        <v>'file:///mnt/12tb/@roms/datasets/enron/EDRM Enron Email Data Set v2 XML/filtered-attachments/xls/2001_Plan.xls'#$2001</v>
      </c>
      <c r="B7" s="23"/>
      <c r="C7" s="24"/>
      <c r="D7" s="24"/>
      <c r="E7" s="24"/>
      <c r="F7" s="24"/>
      <c r="G7" s="24"/>
      <c r="H7" s="24"/>
      <c r="I7" s="24"/>
      <c r="J7" s="0"/>
      <c r="K7" s="24"/>
      <c r="L7" s="25"/>
      <c r="M7" s="24"/>
      <c r="N7" s="0"/>
      <c r="O7" s="0"/>
      <c r="P7" s="24"/>
      <c r="Q7" s="24"/>
      <c r="R7" s="24"/>
      <c r="S7" s="24"/>
      <c r="T7" s="0"/>
      <c r="U7" s="0"/>
    </row>
    <row r="8" customFormat="false" ht="12.75" hidden="false" customHeight="false" outlineLevel="0" collapsed="false">
      <c r="A8" s="26" t="n">
        <f aca="true">NOW()</f>
        <v>45926.9824184721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0"/>
      <c r="U8" s="0"/>
    </row>
    <row r="9" customFormat="false" ht="12.75" hidden="false" customHeight="false" outlineLevel="0" collapsed="false">
      <c r="A9" s="27"/>
      <c r="B9" s="24" t="s">
        <v>4</v>
      </c>
      <c r="C9" s="24" t="s">
        <v>4</v>
      </c>
      <c r="D9" s="24" t="s">
        <v>4</v>
      </c>
      <c r="E9" s="24" t="s">
        <v>4</v>
      </c>
      <c r="F9" s="24" t="s">
        <v>4</v>
      </c>
      <c r="G9" s="24" t="s">
        <v>4</v>
      </c>
      <c r="H9" s="24" t="s">
        <v>4</v>
      </c>
      <c r="I9" s="24" t="s">
        <v>4</v>
      </c>
      <c r="J9" s="24" t="s">
        <v>4</v>
      </c>
      <c r="K9" s="24" t="s">
        <v>4</v>
      </c>
      <c r="L9" s="24" t="s">
        <v>4</v>
      </c>
      <c r="M9" s="24" t="s">
        <v>4</v>
      </c>
      <c r="N9" s="28" t="s">
        <v>5</v>
      </c>
      <c r="O9" s="24"/>
      <c r="P9" s="24"/>
      <c r="Q9" s="24"/>
      <c r="R9" s="24"/>
      <c r="S9" s="24"/>
      <c r="T9" s="0"/>
      <c r="U9" s="0"/>
    </row>
    <row r="10" customFormat="false" ht="12.75" hidden="false" customHeight="false" outlineLevel="0" collapsed="false">
      <c r="A10" s="29"/>
      <c r="B10" s="30" t="s">
        <v>6</v>
      </c>
      <c r="C10" s="30" t="s">
        <v>7</v>
      </c>
      <c r="D10" s="30" t="s">
        <v>8</v>
      </c>
      <c r="E10" s="30" t="s">
        <v>9</v>
      </c>
      <c r="F10" s="30" t="s">
        <v>10</v>
      </c>
      <c r="G10" s="30" t="s">
        <v>11</v>
      </c>
      <c r="H10" s="30" t="s">
        <v>12</v>
      </c>
      <c r="I10" s="30" t="s">
        <v>13</v>
      </c>
      <c r="J10" s="30" t="s">
        <v>14</v>
      </c>
      <c r="K10" s="30" t="s">
        <v>15</v>
      </c>
      <c r="L10" s="30" t="s">
        <v>16</v>
      </c>
      <c r="M10" s="30" t="s">
        <v>17</v>
      </c>
      <c r="N10" s="31" t="s">
        <v>18</v>
      </c>
      <c r="O10" s="24"/>
      <c r="P10" s="24"/>
      <c r="Q10" s="24"/>
      <c r="R10" s="24"/>
      <c r="S10" s="24"/>
      <c r="T10" s="0"/>
      <c r="U10" s="0"/>
    </row>
    <row r="11" customFormat="false" ht="15.75" hidden="false" customHeight="false" outlineLevel="0" collapsed="false">
      <c r="A11" s="32" t="s">
        <v>19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4"/>
      <c r="O11" s="24"/>
      <c r="P11" s="24"/>
      <c r="Q11" s="24"/>
      <c r="R11" s="24"/>
      <c r="S11" s="24"/>
      <c r="T11" s="0"/>
      <c r="U11" s="0"/>
    </row>
    <row r="12" customFormat="false" ht="15.75" hidden="false" customHeight="false" outlineLevel="0" collapsed="false">
      <c r="A12" s="35" t="s">
        <v>20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4"/>
      <c r="O12" s="24"/>
      <c r="P12" s="24"/>
      <c r="Q12" s="24"/>
      <c r="R12" s="24"/>
      <c r="S12" s="24"/>
      <c r="T12" s="0"/>
      <c r="U12" s="0"/>
    </row>
    <row r="13" customFormat="false" ht="12.75" hidden="false" customHeight="false" outlineLevel="0" collapsed="false">
      <c r="A13" s="36" t="s">
        <v>21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  <c r="O13" s="24"/>
      <c r="P13" s="24"/>
      <c r="Q13" s="24"/>
      <c r="R13" s="24"/>
      <c r="S13" s="24"/>
      <c r="T13" s="0"/>
      <c r="U13" s="0"/>
    </row>
    <row r="14" customFormat="false" ht="12.75" hidden="false" customHeight="false" outlineLevel="0" collapsed="false">
      <c r="A14" s="39" t="s">
        <v>22</v>
      </c>
      <c r="B14" s="40" t="n">
        <v>265</v>
      </c>
      <c r="C14" s="40" t="n">
        <v>265</v>
      </c>
      <c r="D14" s="40" t="n">
        <v>265</v>
      </c>
      <c r="E14" s="40" t="n">
        <v>265</v>
      </c>
      <c r="F14" s="40" t="n">
        <v>266.3</v>
      </c>
      <c r="G14" s="40" t="n">
        <v>263.3</v>
      </c>
      <c r="H14" s="40" t="n">
        <v>241.3</v>
      </c>
      <c r="I14" s="40" t="n">
        <v>241.3</v>
      </c>
      <c r="J14" s="40" t="n">
        <v>267.1</v>
      </c>
      <c r="K14" s="40" t="n">
        <v>286.3</v>
      </c>
      <c r="L14" s="40" t="n">
        <v>281.3</v>
      </c>
      <c r="M14" s="40" t="n">
        <v>266.3</v>
      </c>
      <c r="N14" s="4" t="n">
        <f aca="false">SUM(B14:M14)/12</f>
        <v>264.433333333333</v>
      </c>
      <c r="O14" s="24"/>
      <c r="P14" s="24"/>
      <c r="Q14" s="24"/>
      <c r="R14" s="24"/>
      <c r="S14" s="24"/>
      <c r="T14" s="0"/>
      <c r="U14" s="0"/>
    </row>
    <row r="15" customFormat="false" ht="12.75" hidden="false" customHeight="false" outlineLevel="0" collapsed="false">
      <c r="A15" s="39" t="s">
        <v>23</v>
      </c>
      <c r="B15" s="40" t="n">
        <v>421.064</v>
      </c>
      <c r="C15" s="40" t="n">
        <v>423.369</v>
      </c>
      <c r="D15" s="40" t="n">
        <v>420.6</v>
      </c>
      <c r="E15" s="40" t="n">
        <v>396.3</v>
      </c>
      <c r="F15" s="40" t="n">
        <v>333.9</v>
      </c>
      <c r="G15" s="40" t="n">
        <v>332.9</v>
      </c>
      <c r="H15" s="40" t="n">
        <v>302.8</v>
      </c>
      <c r="I15" s="40" t="n">
        <v>297.9</v>
      </c>
      <c r="J15" s="40" t="n">
        <v>270.9</v>
      </c>
      <c r="K15" s="40" t="n">
        <v>284.4</v>
      </c>
      <c r="L15" s="40" t="n">
        <v>426.1</v>
      </c>
      <c r="M15" s="40" t="n">
        <v>448.6</v>
      </c>
      <c r="N15" s="4" t="n">
        <f aca="false">SUM(B15:M15)/12</f>
        <v>363.236083333333</v>
      </c>
      <c r="O15" s="24"/>
      <c r="P15" s="24"/>
      <c r="Q15" s="24"/>
      <c r="R15" s="24"/>
      <c r="S15" s="24"/>
      <c r="T15" s="0"/>
      <c r="U15" s="0"/>
    </row>
    <row r="16" customFormat="false" ht="12.75" hidden="false" customHeight="false" outlineLevel="0" collapsed="false">
      <c r="A16" s="39" t="s">
        <v>24</v>
      </c>
      <c r="B16" s="40" t="n">
        <v>16.411</v>
      </c>
      <c r="C16" s="40" t="n">
        <v>14.117</v>
      </c>
      <c r="D16" s="40" t="n">
        <v>12.3</v>
      </c>
      <c r="E16" s="40" t="n">
        <v>9.7</v>
      </c>
      <c r="F16" s="40" t="n">
        <v>57.6</v>
      </c>
      <c r="G16" s="40" t="n">
        <v>100</v>
      </c>
      <c r="H16" s="40" t="n">
        <v>148.4</v>
      </c>
      <c r="I16" s="40" t="n">
        <v>164.1</v>
      </c>
      <c r="J16" s="40" t="n">
        <v>144.9</v>
      </c>
      <c r="K16" s="40" t="n">
        <v>155.2</v>
      </c>
      <c r="L16" s="40" t="n">
        <v>9.3</v>
      </c>
      <c r="M16" s="40" t="n">
        <v>0</v>
      </c>
      <c r="N16" s="4" t="n">
        <f aca="false">SUM(B16:M16)/12</f>
        <v>69.3356666666667</v>
      </c>
      <c r="O16" s="24"/>
      <c r="P16" s="24"/>
      <c r="Q16" s="24"/>
      <c r="R16" s="24"/>
      <c r="S16" s="24"/>
      <c r="T16" s="0"/>
      <c r="U16" s="0"/>
    </row>
    <row r="17" customFormat="false" ht="12.75" hidden="false" customHeight="false" outlineLevel="0" collapsed="false">
      <c r="A17" s="39" t="s">
        <v>25</v>
      </c>
      <c r="B17" s="41" t="n">
        <v>1.12</v>
      </c>
      <c r="C17" s="41" t="n">
        <v>14.583</v>
      </c>
      <c r="D17" s="41" t="n">
        <v>4.3</v>
      </c>
      <c r="E17" s="41" t="n">
        <v>171.5</v>
      </c>
      <c r="F17" s="41" t="n">
        <v>125.6</v>
      </c>
      <c r="G17" s="41" t="n">
        <v>56.9</v>
      </c>
      <c r="H17" s="41" t="n">
        <v>34</v>
      </c>
      <c r="I17" s="41" t="n">
        <v>33</v>
      </c>
      <c r="J17" s="41" t="n">
        <v>46.1</v>
      </c>
      <c r="K17" s="41" t="n">
        <v>18.7</v>
      </c>
      <c r="L17" s="41" t="n">
        <v>22</v>
      </c>
      <c r="M17" s="41" t="n">
        <v>4.9</v>
      </c>
      <c r="N17" s="42" t="n">
        <f aca="false">SUM(B17:M17)/12</f>
        <v>44.3919166666667</v>
      </c>
      <c r="O17" s="24"/>
      <c r="P17" s="24"/>
      <c r="Q17" s="24"/>
      <c r="R17" s="24"/>
      <c r="S17" s="24"/>
      <c r="T17" s="0"/>
      <c r="U17" s="0"/>
    </row>
    <row r="18" customFormat="false" ht="12.75" hidden="false" customHeight="false" outlineLevel="0" collapsed="false">
      <c r="A18" s="36" t="s">
        <v>26</v>
      </c>
      <c r="B18" s="4" t="n">
        <v>438.595</v>
      </c>
      <c r="C18" s="4" t="n">
        <v>452.069</v>
      </c>
      <c r="D18" s="4" t="n">
        <v>437.2</v>
      </c>
      <c r="E18" s="4" t="n">
        <v>577.5</v>
      </c>
      <c r="F18" s="4" t="n">
        <v>517.1</v>
      </c>
      <c r="G18" s="4" t="n">
        <v>489.8</v>
      </c>
      <c r="H18" s="4" t="n">
        <v>485.2</v>
      </c>
      <c r="I18" s="4" t="n">
        <v>495</v>
      </c>
      <c r="J18" s="4" t="n">
        <v>461.9</v>
      </c>
      <c r="K18" s="4" t="n">
        <v>458.3</v>
      </c>
      <c r="L18" s="4" t="n">
        <v>457.4</v>
      </c>
      <c r="M18" s="4" t="n">
        <v>453.5</v>
      </c>
      <c r="N18" s="43" t="n">
        <f aca="false">SUM(N15:N17)</f>
        <v>476.963666666667</v>
      </c>
      <c r="O18" s="24"/>
      <c r="P18" s="24"/>
      <c r="Q18" s="24"/>
      <c r="R18" s="24"/>
      <c r="S18" s="24"/>
      <c r="T18" s="0"/>
      <c r="U18" s="0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</row>
    <row r="19" customFormat="false" ht="12.75" hidden="false" customHeight="false" outlineLevel="0" collapsed="false">
      <c r="A19" s="3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4"/>
      <c r="P19" s="24"/>
      <c r="Q19" s="24"/>
      <c r="R19" s="24"/>
      <c r="S19" s="24"/>
      <c r="T19" s="0"/>
      <c r="U19" s="0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</row>
    <row r="20" customFormat="false" ht="12.75" hidden="false" customHeight="false" outlineLevel="0" collapsed="false">
      <c r="A20" s="36" t="s">
        <v>27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"/>
      <c r="O20" s="24"/>
      <c r="P20" s="24"/>
      <c r="Q20" s="24"/>
      <c r="R20" s="24"/>
      <c r="S20" s="24"/>
      <c r="T20" s="0"/>
      <c r="U20" s="0"/>
    </row>
    <row r="21" customFormat="false" ht="12.75" hidden="false" customHeight="false" outlineLevel="0" collapsed="false">
      <c r="A21" s="39" t="s">
        <v>22</v>
      </c>
      <c r="B21" s="40" t="n">
        <v>598.027</v>
      </c>
      <c r="C21" s="40" t="n">
        <v>614.314</v>
      </c>
      <c r="D21" s="40" t="n">
        <v>604.5</v>
      </c>
      <c r="E21" s="40" t="n">
        <v>578.5</v>
      </c>
      <c r="F21" s="40" t="n">
        <v>581.9</v>
      </c>
      <c r="G21" s="40" t="n">
        <v>591.6</v>
      </c>
      <c r="H21" s="40" t="n">
        <v>578.5</v>
      </c>
      <c r="I21" s="40" t="n">
        <v>578.8</v>
      </c>
      <c r="J21" s="40" t="n">
        <v>578.5</v>
      </c>
      <c r="K21" s="40" t="n">
        <v>578.5</v>
      </c>
      <c r="L21" s="40" t="n">
        <v>550.6</v>
      </c>
      <c r="M21" s="40" t="n">
        <v>559.5</v>
      </c>
      <c r="N21" s="4" t="n">
        <f aca="false">SUM(B21:M21)/12</f>
        <v>582.770083333333</v>
      </c>
      <c r="O21" s="24"/>
      <c r="P21" s="24"/>
      <c r="Q21" s="24"/>
      <c r="R21" s="24"/>
      <c r="S21" s="24"/>
      <c r="T21" s="0"/>
      <c r="U21" s="0"/>
    </row>
    <row r="22" customFormat="false" ht="12.75" hidden="false" customHeight="false" outlineLevel="0" collapsed="false">
      <c r="A22" s="39" t="s">
        <v>23</v>
      </c>
      <c r="B22" s="40" t="n">
        <v>399.679</v>
      </c>
      <c r="C22" s="40" t="n">
        <v>404.061</v>
      </c>
      <c r="D22" s="40" t="n">
        <v>407.3</v>
      </c>
      <c r="E22" s="40" t="n">
        <v>312</v>
      </c>
      <c r="F22" s="40" t="n">
        <v>335.9</v>
      </c>
      <c r="G22" s="40" t="n">
        <v>356.5</v>
      </c>
      <c r="H22" s="40" t="n">
        <v>365.3</v>
      </c>
      <c r="I22" s="40" t="n">
        <v>383.4</v>
      </c>
      <c r="J22" s="40" t="n">
        <v>296.6</v>
      </c>
      <c r="K22" s="40" t="n">
        <v>270.2</v>
      </c>
      <c r="L22" s="40" t="n">
        <v>245</v>
      </c>
      <c r="M22" s="40" t="n">
        <v>319.2</v>
      </c>
      <c r="N22" s="4" t="n">
        <f aca="false">SUM(B22:M22)/12</f>
        <v>341.261666666667</v>
      </c>
      <c r="O22" s="24"/>
      <c r="P22" s="24"/>
      <c r="Q22" s="24"/>
      <c r="R22" s="24"/>
      <c r="S22" s="24"/>
      <c r="T22" s="0"/>
      <c r="U22" s="0"/>
    </row>
    <row r="23" customFormat="false" ht="12.75" hidden="false" customHeight="false" outlineLevel="0" collapsed="false">
      <c r="A23" s="39" t="s">
        <v>24</v>
      </c>
      <c r="B23" s="40" t="n">
        <v>9.428</v>
      </c>
      <c r="C23" s="40" t="n">
        <v>9.881</v>
      </c>
      <c r="D23" s="40" t="n">
        <v>9</v>
      </c>
      <c r="E23" s="40" t="n">
        <v>6.4</v>
      </c>
      <c r="F23" s="40" t="n">
        <v>7.5</v>
      </c>
      <c r="G23" s="40" t="n">
        <v>6.9</v>
      </c>
      <c r="H23" s="40" t="n">
        <v>4.6</v>
      </c>
      <c r="I23" s="40" t="n">
        <v>4.5</v>
      </c>
      <c r="J23" s="40" t="n">
        <v>4.3</v>
      </c>
      <c r="K23" s="40" t="n">
        <v>4.6</v>
      </c>
      <c r="L23" s="40" t="n">
        <v>4.2</v>
      </c>
      <c r="M23" s="40" t="n">
        <v>2.2</v>
      </c>
      <c r="N23" s="4" t="n">
        <f aca="false">SUM(B23:M23)/12</f>
        <v>6.12575</v>
      </c>
      <c r="O23" s="24"/>
      <c r="P23" s="24"/>
      <c r="Q23" s="24"/>
      <c r="R23" s="24"/>
      <c r="S23" s="24"/>
      <c r="T23" s="0"/>
      <c r="U23" s="0"/>
    </row>
    <row r="24" customFormat="false" ht="12.75" hidden="false" customHeight="false" outlineLevel="0" collapsed="false">
      <c r="A24" s="39" t="s">
        <v>28</v>
      </c>
      <c r="B24" s="40" t="n">
        <v>19.978</v>
      </c>
      <c r="C24" s="40"/>
      <c r="D24" s="40"/>
      <c r="E24" s="40" t="n">
        <v>0</v>
      </c>
      <c r="F24" s="40" t="n">
        <v>0</v>
      </c>
      <c r="G24" s="40" t="n">
        <v>0</v>
      </c>
      <c r="H24" s="40" t="n">
        <v>0</v>
      </c>
      <c r="I24" s="40" t="n">
        <v>0.008</v>
      </c>
      <c r="J24" s="40" t="n">
        <v>0.08</v>
      </c>
      <c r="K24" s="40" t="n">
        <v>0</v>
      </c>
      <c r="L24" s="40" t="n">
        <v>0</v>
      </c>
      <c r="M24" s="40" t="n">
        <v>0</v>
      </c>
      <c r="N24" s="45" t="n">
        <f aca="false">SUM(B24:M24)/12</f>
        <v>1.67216666666667</v>
      </c>
      <c r="O24" s="24"/>
      <c r="P24" s="24"/>
      <c r="Q24" s="24"/>
      <c r="R24" s="24"/>
      <c r="S24" s="24"/>
      <c r="T24" s="0"/>
      <c r="U24" s="0"/>
    </row>
    <row r="25" customFormat="false" ht="12.75" hidden="false" customHeight="false" outlineLevel="0" collapsed="false">
      <c r="A25" s="36" t="s">
        <v>29</v>
      </c>
      <c r="B25" s="4" t="n">
        <v>429.085</v>
      </c>
      <c r="C25" s="4" t="n">
        <v>413.942</v>
      </c>
      <c r="D25" s="4" t="n">
        <v>416.3</v>
      </c>
      <c r="E25" s="4" t="n">
        <v>318.4</v>
      </c>
      <c r="F25" s="4" t="n">
        <v>343.4</v>
      </c>
      <c r="G25" s="4" t="n">
        <v>363.4</v>
      </c>
      <c r="H25" s="4" t="n">
        <v>369.9</v>
      </c>
      <c r="I25" s="4" t="n">
        <v>387.908</v>
      </c>
      <c r="J25" s="4" t="n">
        <v>300.98</v>
      </c>
      <c r="K25" s="4" t="n">
        <v>274.8</v>
      </c>
      <c r="L25" s="4" t="n">
        <v>249.2</v>
      </c>
      <c r="M25" s="4" t="n">
        <v>321.4</v>
      </c>
      <c r="N25" s="43" t="n">
        <f aca="false">SUM(N22:N24)</f>
        <v>349.059583333333</v>
      </c>
      <c r="O25" s="24"/>
      <c r="P25" s="24"/>
      <c r="Q25" s="24"/>
      <c r="R25" s="24"/>
      <c r="S25" s="24"/>
      <c r="T25" s="0"/>
      <c r="U25" s="0"/>
    </row>
    <row r="26" customFormat="false" ht="12.75" hidden="false" customHeight="false" outlineLevel="0" collapsed="false">
      <c r="A26" s="36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24"/>
      <c r="P26" s="24"/>
      <c r="Q26" s="24"/>
      <c r="R26" s="24"/>
      <c r="S26" s="24"/>
      <c r="T26" s="0"/>
      <c r="U26" s="0"/>
    </row>
    <row r="27" customFormat="false" ht="12.75" hidden="false" customHeight="false" outlineLevel="0" collapsed="false">
      <c r="A27" s="36" t="s">
        <v>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"/>
      <c r="O27" s="24"/>
      <c r="P27" s="24"/>
      <c r="Q27" s="24"/>
      <c r="R27" s="24"/>
      <c r="S27" s="24"/>
      <c r="T27" s="0"/>
      <c r="U27" s="0"/>
    </row>
    <row r="28" customFormat="false" ht="12.75" hidden="false" customHeight="false" outlineLevel="0" collapsed="false">
      <c r="A28" s="39" t="s">
        <v>22</v>
      </c>
      <c r="B28" s="40" t="n">
        <v>60</v>
      </c>
      <c r="C28" s="40" t="n">
        <v>60</v>
      </c>
      <c r="D28" s="40" t="n">
        <v>60</v>
      </c>
      <c r="E28" s="40" t="n">
        <v>52</v>
      </c>
      <c r="F28" s="40" t="n">
        <v>60</v>
      </c>
      <c r="G28" s="40" t="n">
        <v>60</v>
      </c>
      <c r="H28" s="40" t="n">
        <v>60</v>
      </c>
      <c r="I28" s="40" t="n">
        <v>60</v>
      </c>
      <c r="J28" s="40" t="n">
        <v>60</v>
      </c>
      <c r="K28" s="40" t="n">
        <v>60</v>
      </c>
      <c r="L28" s="40" t="n">
        <v>60</v>
      </c>
      <c r="M28" s="40" t="n">
        <v>60</v>
      </c>
      <c r="N28" s="4" t="n">
        <f aca="false">SUM(B28:M28)/12</f>
        <v>59.3333333333333</v>
      </c>
      <c r="O28" s="24"/>
      <c r="P28" s="24"/>
      <c r="Q28" s="24"/>
      <c r="R28" s="24"/>
      <c r="S28" s="24"/>
      <c r="T28" s="0"/>
      <c r="U28" s="0"/>
    </row>
    <row r="29" customFormat="false" ht="12.75" hidden="false" customHeight="false" outlineLevel="0" collapsed="false">
      <c r="A29" s="39" t="s">
        <v>23</v>
      </c>
      <c r="B29" s="40" t="n">
        <v>59.594</v>
      </c>
      <c r="C29" s="40" t="n">
        <v>58.695</v>
      </c>
      <c r="D29" s="40" t="n">
        <v>58.4</v>
      </c>
      <c r="E29" s="40" t="n">
        <v>44.3</v>
      </c>
      <c r="F29" s="40" t="n">
        <v>55.3</v>
      </c>
      <c r="G29" s="40" t="n">
        <v>55.9</v>
      </c>
      <c r="H29" s="40" t="n">
        <v>57.9</v>
      </c>
      <c r="I29" s="40" t="n">
        <v>57.4</v>
      </c>
      <c r="J29" s="40" t="n">
        <v>55.4</v>
      </c>
      <c r="K29" s="40" t="n">
        <v>59.9</v>
      </c>
      <c r="L29" s="40" t="n">
        <v>58.7</v>
      </c>
      <c r="M29" s="40" t="n">
        <v>60</v>
      </c>
      <c r="N29" s="4" t="n">
        <f aca="false">SUM(B29:M29)/12</f>
        <v>56.79075</v>
      </c>
      <c r="O29" s="24"/>
      <c r="P29" s="24"/>
      <c r="Q29" s="24"/>
      <c r="R29" s="24"/>
      <c r="S29" s="24"/>
      <c r="T29" s="0"/>
      <c r="U29" s="0"/>
    </row>
    <row r="30" customFormat="false" ht="12.75" hidden="false" customHeight="false" outlineLevel="0" collapsed="false">
      <c r="A30" s="46"/>
      <c r="B30" s="40" t="n">
        <v>0</v>
      </c>
      <c r="C30" s="40" t="n">
        <v>0</v>
      </c>
      <c r="D30" s="40" t="n">
        <v>0</v>
      </c>
      <c r="E30" s="40" t="n">
        <v>0</v>
      </c>
      <c r="F30" s="40" t="n">
        <v>0</v>
      </c>
      <c r="G30" s="40" t="n">
        <v>0</v>
      </c>
      <c r="H30" s="40" t="n">
        <v>0</v>
      </c>
      <c r="I30" s="40" t="n">
        <v>0</v>
      </c>
      <c r="J30" s="40" t="n">
        <v>0</v>
      </c>
      <c r="K30" s="40" t="n">
        <v>0</v>
      </c>
      <c r="L30" s="40" t="n">
        <v>0</v>
      </c>
      <c r="M30" s="40" t="n">
        <v>0</v>
      </c>
      <c r="N30" s="4" t="n">
        <f aca="false">SUM(B30:M30)/12</f>
        <v>0</v>
      </c>
      <c r="O30" s="24"/>
      <c r="P30" s="24"/>
      <c r="Q30" s="24"/>
      <c r="R30" s="24"/>
      <c r="S30" s="24"/>
      <c r="T30" s="0"/>
      <c r="U30" s="0"/>
    </row>
    <row r="31" customFormat="false" ht="12.75" hidden="false" customHeight="false" outlineLevel="0" collapsed="false">
      <c r="A31" s="39" t="s">
        <v>28</v>
      </c>
      <c r="B31" s="40" t="n">
        <v>0</v>
      </c>
      <c r="C31" s="40" t="n">
        <v>0</v>
      </c>
      <c r="D31" s="40" t="n">
        <v>0</v>
      </c>
      <c r="E31" s="40" t="n">
        <v>0</v>
      </c>
      <c r="F31" s="40" t="n">
        <v>0</v>
      </c>
      <c r="G31" s="40" t="n">
        <v>0</v>
      </c>
      <c r="H31" s="40" t="n">
        <v>0</v>
      </c>
      <c r="I31" s="40" t="n">
        <v>0</v>
      </c>
      <c r="J31" s="40" t="n">
        <v>0</v>
      </c>
      <c r="K31" s="40" t="n">
        <v>0</v>
      </c>
      <c r="L31" s="40" t="n">
        <v>0</v>
      </c>
      <c r="M31" s="40" t="n">
        <v>0</v>
      </c>
      <c r="N31" s="45" t="n">
        <f aca="false">SUM(B31:M31)/12</f>
        <v>0</v>
      </c>
      <c r="O31" s="24"/>
      <c r="P31" s="24"/>
      <c r="Q31" s="24"/>
      <c r="R31" s="24"/>
      <c r="S31" s="24"/>
      <c r="T31" s="0"/>
      <c r="U31" s="0"/>
    </row>
    <row r="32" customFormat="false" ht="12.75" hidden="false" customHeight="false" outlineLevel="0" collapsed="false">
      <c r="A32" s="36" t="s">
        <v>31</v>
      </c>
      <c r="B32" s="4" t="n">
        <v>59.594</v>
      </c>
      <c r="C32" s="4" t="n">
        <v>58.695</v>
      </c>
      <c r="D32" s="4" t="n">
        <v>58.4</v>
      </c>
      <c r="E32" s="4" t="n">
        <v>44.3</v>
      </c>
      <c r="F32" s="4" t="n">
        <v>55.3</v>
      </c>
      <c r="G32" s="4" t="n">
        <v>55.9</v>
      </c>
      <c r="H32" s="4" t="n">
        <v>57.9</v>
      </c>
      <c r="I32" s="4" t="n">
        <v>57.4</v>
      </c>
      <c r="J32" s="4" t="n">
        <v>55.4</v>
      </c>
      <c r="K32" s="4" t="n">
        <v>59.9</v>
      </c>
      <c r="L32" s="4" t="n">
        <v>58.7</v>
      </c>
      <c r="M32" s="4" t="n">
        <v>60</v>
      </c>
      <c r="N32" s="43" t="n">
        <f aca="false">SUM(N29:N31)</f>
        <v>56.79075</v>
      </c>
      <c r="O32" s="24"/>
      <c r="P32" s="24"/>
      <c r="Q32" s="24"/>
      <c r="R32" s="24"/>
      <c r="S32" s="24"/>
      <c r="T32" s="0"/>
      <c r="U32" s="0"/>
    </row>
    <row r="33" customFormat="false" ht="12.75" hidden="false" customHeight="false" outlineLevel="0" collapsed="false">
      <c r="A33" s="3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24"/>
      <c r="P33" s="24"/>
      <c r="Q33" s="24"/>
      <c r="R33" s="24"/>
      <c r="S33" s="24"/>
      <c r="T33" s="0"/>
      <c r="U33" s="0"/>
    </row>
    <row r="34" customFormat="false" ht="12.75" hidden="false" customHeight="false" outlineLevel="0" collapsed="false">
      <c r="A34" s="36" t="s">
        <v>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"/>
      <c r="O34" s="24"/>
      <c r="P34" s="24"/>
      <c r="Q34" s="24"/>
      <c r="R34" s="24"/>
      <c r="S34" s="24"/>
      <c r="T34" s="0"/>
      <c r="U34" s="0"/>
    </row>
    <row r="35" customFormat="false" ht="12.75" hidden="false" customHeight="false" outlineLevel="0" collapsed="false">
      <c r="A35" s="39" t="s">
        <v>22</v>
      </c>
      <c r="B35" s="40" t="n">
        <v>183.6</v>
      </c>
      <c r="C35" s="40" t="n">
        <v>193.6</v>
      </c>
      <c r="D35" s="40" t="n">
        <v>192.6</v>
      </c>
      <c r="E35" s="40" t="n">
        <v>191.6</v>
      </c>
      <c r="F35" s="40" t="n">
        <v>180.2</v>
      </c>
      <c r="G35" s="40" t="n">
        <v>183.6</v>
      </c>
      <c r="H35" s="40" t="n">
        <v>173.9</v>
      </c>
      <c r="I35" s="40" t="n">
        <v>183.6</v>
      </c>
      <c r="J35" s="40" t="n">
        <v>183.6</v>
      </c>
      <c r="K35" s="40" t="n">
        <v>193.6</v>
      </c>
      <c r="L35" s="40" t="n">
        <v>196.1</v>
      </c>
      <c r="M35" s="40" t="n">
        <v>217.1</v>
      </c>
      <c r="N35" s="4" t="n">
        <f aca="false">SUM(B35:M35)/12</f>
        <v>189.425</v>
      </c>
      <c r="O35" s="24"/>
      <c r="P35" s="24"/>
      <c r="Q35" s="24"/>
      <c r="R35" s="24"/>
      <c r="S35" s="24"/>
      <c r="T35" s="0"/>
      <c r="U35" s="0"/>
    </row>
    <row r="36" customFormat="false" ht="12.75" hidden="false" customHeight="false" outlineLevel="0" collapsed="false">
      <c r="A36" s="39" t="s">
        <v>23</v>
      </c>
      <c r="B36" s="40" t="n">
        <v>180.06</v>
      </c>
      <c r="C36" s="40" t="n">
        <v>194.553</v>
      </c>
      <c r="D36" s="40" t="n">
        <v>198</v>
      </c>
      <c r="E36" s="40" t="n">
        <v>163.5</v>
      </c>
      <c r="F36" s="40" t="n">
        <v>159.3</v>
      </c>
      <c r="G36" s="40" t="n">
        <v>172.2</v>
      </c>
      <c r="H36" s="40" t="n">
        <v>177.5</v>
      </c>
      <c r="I36" s="40" t="n">
        <v>166.5</v>
      </c>
      <c r="J36" s="40" t="n">
        <v>167.5</v>
      </c>
      <c r="K36" s="40" t="n">
        <v>180.8</v>
      </c>
      <c r="L36" s="40" t="n">
        <v>171.9</v>
      </c>
      <c r="M36" s="40" t="n">
        <v>193.4</v>
      </c>
      <c r="N36" s="4" t="n">
        <f aca="false">SUM(B36:M36)/12</f>
        <v>177.101083333333</v>
      </c>
      <c r="O36" s="24"/>
      <c r="P36" s="24"/>
      <c r="Q36" s="24"/>
      <c r="R36" s="24"/>
      <c r="S36" s="24"/>
      <c r="T36" s="0"/>
      <c r="U36" s="0"/>
    </row>
    <row r="37" customFormat="false" ht="12.75" hidden="false" customHeight="false" outlineLevel="0" collapsed="false">
      <c r="A37" s="39" t="s">
        <v>24</v>
      </c>
      <c r="B37" s="40" t="n">
        <v>0</v>
      </c>
      <c r="C37" s="40" t="n">
        <v>0</v>
      </c>
      <c r="D37" s="40" t="n">
        <v>0</v>
      </c>
      <c r="E37" s="40" t="n">
        <v>0</v>
      </c>
      <c r="F37" s="40" t="n">
        <v>0</v>
      </c>
      <c r="G37" s="40" t="n">
        <v>0</v>
      </c>
      <c r="H37" s="40" t="n">
        <v>0</v>
      </c>
      <c r="I37" s="40" t="n">
        <v>0</v>
      </c>
      <c r="J37" s="40" t="n">
        <v>0</v>
      </c>
      <c r="K37" s="40" t="n">
        <v>0</v>
      </c>
      <c r="L37" s="40" t="n">
        <v>0</v>
      </c>
      <c r="M37" s="40" t="n">
        <v>0</v>
      </c>
      <c r="N37" s="4" t="n">
        <f aca="false">SUM(B37:M37)/12</f>
        <v>0</v>
      </c>
      <c r="O37" s="24"/>
      <c r="P37" s="24"/>
      <c r="Q37" s="24"/>
      <c r="R37" s="24"/>
      <c r="S37" s="24"/>
      <c r="T37" s="0"/>
      <c r="U37" s="0"/>
    </row>
    <row r="38" customFormat="false" ht="12.75" hidden="false" customHeight="false" outlineLevel="0" collapsed="false">
      <c r="A38" s="39" t="s">
        <v>33</v>
      </c>
      <c r="B38" s="40" t="n">
        <v>1.29</v>
      </c>
      <c r="C38" s="40" t="n">
        <v>0</v>
      </c>
      <c r="D38" s="40"/>
      <c r="E38" s="40" t="n">
        <v>0</v>
      </c>
      <c r="F38" s="40" t="n">
        <v>0</v>
      </c>
      <c r="G38" s="40" t="n">
        <v>0</v>
      </c>
      <c r="H38" s="40" t="n">
        <v>0</v>
      </c>
      <c r="I38" s="40" t="n">
        <v>0</v>
      </c>
      <c r="J38" s="40" t="n">
        <v>0</v>
      </c>
      <c r="K38" s="40" t="n">
        <v>9.8</v>
      </c>
      <c r="L38" s="40" t="n">
        <v>11.7</v>
      </c>
      <c r="M38" s="40" t="n">
        <v>18.5</v>
      </c>
      <c r="N38" s="4" t="n">
        <f aca="false">SUM(B38:M38)/12</f>
        <v>3.44083333333333</v>
      </c>
      <c r="O38" s="24"/>
      <c r="P38" s="24"/>
      <c r="Q38" s="24"/>
      <c r="R38" s="24"/>
      <c r="S38" s="24"/>
      <c r="T38" s="0"/>
      <c r="U38" s="0"/>
    </row>
    <row r="39" customFormat="false" ht="12.75" hidden="false" customHeight="false" outlineLevel="0" collapsed="false">
      <c r="A39" s="39" t="s">
        <v>28</v>
      </c>
      <c r="B39" s="41" t="n">
        <v>0</v>
      </c>
      <c r="C39" s="41" t="n">
        <v>0</v>
      </c>
      <c r="D39" s="41" t="n">
        <v>0</v>
      </c>
      <c r="E39" s="41" t="n">
        <v>0</v>
      </c>
      <c r="F39" s="41" t="n">
        <v>0</v>
      </c>
      <c r="G39" s="41" t="n">
        <v>-8.6</v>
      </c>
      <c r="H39" s="41" t="n">
        <v>0</v>
      </c>
      <c r="I39" s="41" t="n">
        <v>0</v>
      </c>
      <c r="J39" s="41" t="n">
        <v>0.9</v>
      </c>
      <c r="K39" s="41" t="n">
        <v>0</v>
      </c>
      <c r="L39" s="41" t="n">
        <v>0</v>
      </c>
      <c r="M39" s="41" t="n">
        <v>1.1</v>
      </c>
      <c r="N39" s="42" t="n">
        <f aca="false">SUM(B39:M39)/12</f>
        <v>-0.55</v>
      </c>
      <c r="O39" s="24"/>
      <c r="P39" s="24"/>
      <c r="Q39" s="24"/>
      <c r="R39" s="24"/>
      <c r="S39" s="24"/>
      <c r="T39" s="0"/>
      <c r="U39" s="0"/>
    </row>
    <row r="40" customFormat="false" ht="12.75" hidden="false" customHeight="false" outlineLevel="0" collapsed="false">
      <c r="A40" s="36" t="s">
        <v>34</v>
      </c>
      <c r="B40" s="4" t="n">
        <f aca="false">SUM(B36:B39)</f>
        <v>181.35</v>
      </c>
      <c r="C40" s="4" t="n">
        <f aca="false">SUM(C36:C39)</f>
        <v>194.553</v>
      </c>
      <c r="D40" s="4" t="n">
        <f aca="false">SUM(D36:D39)</f>
        <v>198</v>
      </c>
      <c r="E40" s="4" t="n">
        <f aca="false">SUM(E36:E39)</f>
        <v>163.5</v>
      </c>
      <c r="F40" s="4" t="n">
        <f aca="false">SUM(F36:F39)</f>
        <v>159.3</v>
      </c>
      <c r="G40" s="4" t="n">
        <f aca="false">SUM(G36:G39)</f>
        <v>163.6</v>
      </c>
      <c r="H40" s="4" t="n">
        <f aca="false">SUM(H36:H39)</f>
        <v>177.5</v>
      </c>
      <c r="I40" s="4" t="n">
        <f aca="false">SUM(I36:I39)</f>
        <v>166.5</v>
      </c>
      <c r="J40" s="4" t="n">
        <f aca="false">SUM(J36:J39)</f>
        <v>168.4</v>
      </c>
      <c r="K40" s="4" t="n">
        <f aca="false">SUM(K36:K39)</f>
        <v>190.6</v>
      </c>
      <c r="L40" s="4" t="n">
        <f aca="false">SUM(L36:L39)</f>
        <v>183.6</v>
      </c>
      <c r="M40" s="4" t="n">
        <f aca="false">SUM(M36:M39)</f>
        <v>213</v>
      </c>
      <c r="N40" s="4" t="n">
        <f aca="false">SUM(N36:N39)</f>
        <v>179.991916666667</v>
      </c>
      <c r="O40" s="24"/>
      <c r="P40" s="24"/>
      <c r="Q40" s="24"/>
      <c r="R40" s="24"/>
      <c r="S40" s="24"/>
      <c r="T40" s="0"/>
      <c r="U40" s="0"/>
    </row>
    <row r="41" customFormat="false" ht="12.75" hidden="false" customHeight="false" outlineLevel="0" collapsed="false">
      <c r="A41" s="47" t="s">
        <v>35</v>
      </c>
      <c r="B41" s="43" t="n">
        <f aca="false">B18+B25+B32+B40</f>
        <v>1108.624</v>
      </c>
      <c r="C41" s="43" t="n">
        <f aca="false">C18+C25+C32+C40</f>
        <v>1119.259</v>
      </c>
      <c r="D41" s="43" t="n">
        <f aca="false">D18+D25+D32+D40</f>
        <v>1109.9</v>
      </c>
      <c r="E41" s="43" t="n">
        <f aca="false">E18+E25+E32+E40</f>
        <v>1103.7</v>
      </c>
      <c r="F41" s="43" t="n">
        <f aca="false">F18+F25+F32+F40</f>
        <v>1075.1</v>
      </c>
      <c r="G41" s="43" t="n">
        <f aca="false">G18+G25+G32+G40</f>
        <v>1072.7</v>
      </c>
      <c r="H41" s="43" t="n">
        <f aca="false">H18+H25+H32+H40</f>
        <v>1090.5</v>
      </c>
      <c r="I41" s="43" t="n">
        <f aca="false">I18+I25+I32+I40</f>
        <v>1106.808</v>
      </c>
      <c r="J41" s="43" t="n">
        <f aca="false">J18+J25+J32+J40</f>
        <v>986.68</v>
      </c>
      <c r="K41" s="43" t="n">
        <f aca="false">K18+K25+K32+K40</f>
        <v>983.6</v>
      </c>
      <c r="L41" s="43" t="n">
        <f aca="false">L18+L25+L32+L40</f>
        <v>948.9</v>
      </c>
      <c r="M41" s="43" t="n">
        <f aca="false">M18+M25+M32+M40</f>
        <v>1047.9</v>
      </c>
      <c r="N41" s="48" t="n">
        <f aca="false">N18+N25+N32+N40</f>
        <v>1062.80591666667</v>
      </c>
      <c r="O41" s="24"/>
      <c r="P41" s="24"/>
      <c r="Q41" s="24"/>
      <c r="R41" s="24"/>
      <c r="S41" s="24"/>
      <c r="T41" s="0"/>
      <c r="U41" s="0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</row>
    <row r="42" customFormat="false" ht="12.75" hidden="false" customHeight="false" outlineLevel="0" collapsed="false">
      <c r="A42" s="47" t="s">
        <v>36</v>
      </c>
      <c r="B42" s="43" t="n">
        <f aca="false">+B14+B21+B28+B35</f>
        <v>1106.627</v>
      </c>
      <c r="C42" s="43" t="n">
        <f aca="false">+C14+C21+C28+C35</f>
        <v>1132.914</v>
      </c>
      <c r="D42" s="43" t="n">
        <f aca="false">+D14+D21+D28+D35</f>
        <v>1122.1</v>
      </c>
      <c r="E42" s="43" t="n">
        <f aca="false">+E14+E21+E28+E35</f>
        <v>1087.1</v>
      </c>
      <c r="F42" s="43" t="n">
        <f aca="false">+F14+F21+F28+F35</f>
        <v>1088.4</v>
      </c>
      <c r="G42" s="43" t="n">
        <f aca="false">+G14+G21+G28+G35</f>
        <v>1098.5</v>
      </c>
      <c r="H42" s="43" t="n">
        <f aca="false">+H14+H21+H28+H35</f>
        <v>1053.7</v>
      </c>
      <c r="I42" s="43" t="n">
        <f aca="false">+I14+I21+I28+I35</f>
        <v>1063.7</v>
      </c>
      <c r="J42" s="43" t="n">
        <f aca="false">+J14+J21+J28+J35</f>
        <v>1089.2</v>
      </c>
      <c r="K42" s="43" t="n">
        <f aca="false">+K14+K21+K28+K35</f>
        <v>1118.4</v>
      </c>
      <c r="L42" s="43" t="n">
        <f aca="false">+L14+L21+L28+L35</f>
        <v>1088</v>
      </c>
      <c r="M42" s="43" t="n">
        <f aca="false">+M14+M21+M28+M35</f>
        <v>1102.9</v>
      </c>
      <c r="N42" s="48" t="n">
        <f aca="false">+N14+N21+N28+N35</f>
        <v>1095.96175</v>
      </c>
      <c r="O42" s="24"/>
      <c r="P42" s="24"/>
      <c r="Q42" s="24"/>
      <c r="R42" s="24"/>
      <c r="S42" s="24"/>
      <c r="T42" s="0"/>
      <c r="U42" s="0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</row>
    <row r="43" customFormat="false" ht="12.75" hidden="false" customHeight="false" outlineLevel="0" collapsed="false">
      <c r="A43" s="49" t="s">
        <v>37</v>
      </c>
      <c r="B43" s="50" t="n">
        <f aca="false">B41/B42</f>
        <v>1.00180458275462</v>
      </c>
      <c r="C43" s="50" t="n">
        <f aca="false">C41/C42</f>
        <v>0.987947010982299</v>
      </c>
      <c r="D43" s="50" t="n">
        <f aca="false">D41/D42</f>
        <v>0.989127528740754</v>
      </c>
      <c r="E43" s="50" t="n">
        <f aca="false">E41/E42</f>
        <v>1.01526998436206</v>
      </c>
      <c r="F43" s="50" t="n">
        <f aca="false">F41/F42</f>
        <v>0.987780227857405</v>
      </c>
      <c r="G43" s="50" t="n">
        <f aca="false">G41/G42</f>
        <v>0.976513427401001</v>
      </c>
      <c r="H43" s="50" t="n">
        <f aca="false">H41/H42</f>
        <v>1.03492455158015</v>
      </c>
      <c r="I43" s="50" t="n">
        <f aca="false">I41/I42</f>
        <v>1.04052646422864</v>
      </c>
      <c r="J43" s="50" t="n">
        <f aca="false">J41/J42</f>
        <v>0.90587587219978</v>
      </c>
      <c r="K43" s="50" t="n">
        <f aca="false">K41/K42</f>
        <v>0.879470672389128</v>
      </c>
      <c r="L43" s="50" t="n">
        <f aca="false">L41/L42</f>
        <v>0.872150735294118</v>
      </c>
      <c r="M43" s="50" t="n">
        <f aca="false">M41/M42</f>
        <v>0.950131471574939</v>
      </c>
      <c r="N43" s="50" t="n">
        <f aca="false">N41/N42</f>
        <v>0.969747271441423</v>
      </c>
      <c r="O43" s="24"/>
      <c r="P43" s="24"/>
      <c r="Q43" s="24"/>
      <c r="R43" s="24"/>
      <c r="S43" s="24"/>
      <c r="T43" s="0"/>
      <c r="U43" s="0"/>
    </row>
    <row r="44" customFormat="false" ht="15.75" hidden="false" customHeight="false" outlineLevel="0" collapsed="false">
      <c r="A44" s="35" t="s">
        <v>38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2"/>
      <c r="O44" s="24"/>
      <c r="P44" s="24"/>
      <c r="Q44" s="24"/>
      <c r="R44" s="24"/>
      <c r="S44" s="24"/>
      <c r="T44" s="0"/>
      <c r="U44" s="0"/>
    </row>
    <row r="45" customFormat="false" ht="12.75" hidden="false" customHeight="false" outlineLevel="0" collapsed="false">
      <c r="A45" s="36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"/>
      <c r="O45" s="24"/>
      <c r="P45" s="24"/>
      <c r="Q45" s="24"/>
      <c r="R45" s="24"/>
      <c r="S45" s="24"/>
      <c r="T45" s="0"/>
      <c r="U45" s="0"/>
    </row>
    <row r="46" customFormat="false" ht="12.75" hidden="false" customHeight="false" outlineLevel="0" collapsed="false">
      <c r="A46" s="39" t="s">
        <v>22</v>
      </c>
      <c r="B46" s="40" t="n">
        <v>80</v>
      </c>
      <c r="C46" s="40" t="n">
        <v>80</v>
      </c>
      <c r="D46" s="40" t="n">
        <v>72.3</v>
      </c>
      <c r="E46" s="40" t="n">
        <v>80</v>
      </c>
      <c r="F46" s="40" t="n">
        <v>80</v>
      </c>
      <c r="G46" s="40" t="n">
        <v>80</v>
      </c>
      <c r="H46" s="40" t="n">
        <v>80</v>
      </c>
      <c r="I46" s="40" t="n">
        <v>80</v>
      </c>
      <c r="J46" s="40" t="n">
        <v>80</v>
      </c>
      <c r="K46" s="40" t="n">
        <v>80</v>
      </c>
      <c r="L46" s="40" t="n">
        <v>80</v>
      </c>
      <c r="M46" s="40" t="n">
        <v>80</v>
      </c>
      <c r="N46" s="4" t="n">
        <f aca="false">SUM(B46:M46)/12</f>
        <v>79.3583333333333</v>
      </c>
      <c r="O46" s="24"/>
      <c r="P46" s="24"/>
      <c r="Q46" s="24"/>
      <c r="R46" s="24"/>
      <c r="S46" s="24"/>
      <c r="T46" s="0"/>
      <c r="U46" s="0"/>
    </row>
    <row r="47" customFormat="false" ht="12.75" hidden="false" customHeight="false" outlineLevel="0" collapsed="false">
      <c r="A47" s="39" t="s">
        <v>23</v>
      </c>
      <c r="B47" s="40" t="n">
        <v>7.199</v>
      </c>
      <c r="C47" s="40" t="n">
        <v>9.044</v>
      </c>
      <c r="D47" s="40" t="n">
        <v>10.4</v>
      </c>
      <c r="E47" s="40" t="n">
        <v>14.7</v>
      </c>
      <c r="F47" s="40" t="n">
        <v>22.6</v>
      </c>
      <c r="G47" s="40" t="n">
        <v>18.3</v>
      </c>
      <c r="H47" s="40" t="n">
        <v>1</v>
      </c>
      <c r="I47" s="40" t="n">
        <v>0.2</v>
      </c>
      <c r="J47" s="40" t="n">
        <v>0</v>
      </c>
      <c r="K47" s="40" t="n">
        <v>3</v>
      </c>
      <c r="L47" s="40" t="n">
        <v>10.5</v>
      </c>
      <c r="M47" s="40" t="n">
        <v>0</v>
      </c>
      <c r="N47" s="4" t="n">
        <f aca="false">SUM(B47:M47)/12</f>
        <v>8.07858333333333</v>
      </c>
      <c r="O47" s="24"/>
      <c r="P47" s="24"/>
      <c r="Q47" s="24"/>
      <c r="R47" s="24"/>
      <c r="S47" s="24"/>
      <c r="T47" s="0"/>
      <c r="U47" s="0"/>
    </row>
    <row r="48" customFormat="false" ht="12.75" hidden="false" customHeight="false" outlineLevel="0" collapsed="false">
      <c r="A48" s="39" t="s">
        <v>24</v>
      </c>
      <c r="B48" s="40" t="n">
        <v>0</v>
      </c>
      <c r="C48" s="40" t="n">
        <v>0</v>
      </c>
      <c r="D48" s="40" t="n">
        <v>0</v>
      </c>
      <c r="E48" s="40" t="n">
        <v>0</v>
      </c>
      <c r="F48" s="40" t="n">
        <v>0</v>
      </c>
      <c r="G48" s="40" t="n">
        <v>0</v>
      </c>
      <c r="H48" s="40" t="n">
        <v>0</v>
      </c>
      <c r="I48" s="40" t="n">
        <v>0</v>
      </c>
      <c r="J48" s="40" t="n">
        <v>0</v>
      </c>
      <c r="K48" s="40" t="n">
        <v>0</v>
      </c>
      <c r="L48" s="40" t="n">
        <v>0</v>
      </c>
      <c r="M48" s="40" t="n">
        <v>0</v>
      </c>
      <c r="N48" s="4" t="n">
        <f aca="false">SUM(B48:M48)/12</f>
        <v>0</v>
      </c>
      <c r="O48" s="24"/>
      <c r="P48" s="24"/>
      <c r="Q48" s="24"/>
      <c r="R48" s="24"/>
      <c r="S48" s="24"/>
      <c r="T48" s="0"/>
      <c r="U48" s="0"/>
    </row>
    <row r="49" customFormat="false" ht="12.75" hidden="false" customHeight="false" outlineLevel="0" collapsed="false">
      <c r="A49" s="39" t="s">
        <v>28</v>
      </c>
      <c r="B49" s="41"/>
      <c r="C49" s="41" t="n">
        <v>0</v>
      </c>
      <c r="D49" s="41" t="n">
        <v>3.3</v>
      </c>
      <c r="E49" s="41" t="n">
        <v>0.84</v>
      </c>
      <c r="F49" s="41" t="n">
        <v>0</v>
      </c>
      <c r="G49" s="41" t="n">
        <v>11.7</v>
      </c>
      <c r="H49" s="41" t="n">
        <v>1.8</v>
      </c>
      <c r="I49" s="41" t="n">
        <v>0</v>
      </c>
      <c r="J49" s="41" t="n">
        <v>0</v>
      </c>
      <c r="K49" s="41" t="n">
        <v>0</v>
      </c>
      <c r="L49" s="41" t="n">
        <v>0.7</v>
      </c>
      <c r="M49" s="41" t="n">
        <v>0</v>
      </c>
      <c r="N49" s="42" t="n">
        <f aca="false">SUM(B49:M49)/12</f>
        <v>1.52833333333333</v>
      </c>
      <c r="O49" s="24"/>
      <c r="P49" s="24"/>
      <c r="Q49" s="24"/>
      <c r="R49" s="24"/>
      <c r="S49" s="24"/>
      <c r="T49" s="0"/>
      <c r="U49" s="0"/>
    </row>
    <row r="50" customFormat="false" ht="12.75" hidden="false" customHeight="false" outlineLevel="0" collapsed="false">
      <c r="A50" s="36" t="s">
        <v>40</v>
      </c>
      <c r="B50" s="4" t="n">
        <v>7.199</v>
      </c>
      <c r="C50" s="4" t="n">
        <v>9.044</v>
      </c>
      <c r="D50" s="4" t="n">
        <v>13.7</v>
      </c>
      <c r="E50" s="4" t="n">
        <v>15.54</v>
      </c>
      <c r="F50" s="4" t="n">
        <v>22.6</v>
      </c>
      <c r="G50" s="4" t="n">
        <v>30</v>
      </c>
      <c r="H50" s="4" t="n">
        <v>2.8</v>
      </c>
      <c r="I50" s="4" t="n">
        <v>0.2</v>
      </c>
      <c r="J50" s="4" t="n">
        <v>0</v>
      </c>
      <c r="K50" s="4" t="n">
        <v>3</v>
      </c>
      <c r="L50" s="4" t="n">
        <v>11.2</v>
      </c>
      <c r="M50" s="4" t="n">
        <v>0</v>
      </c>
      <c r="N50" s="4" t="n">
        <f aca="false">SUM(N47:N49)</f>
        <v>9.60691666666667</v>
      </c>
      <c r="O50" s="24"/>
      <c r="P50" s="24"/>
      <c r="Q50" s="24"/>
      <c r="R50" s="24"/>
      <c r="S50" s="24"/>
      <c r="T50" s="0"/>
      <c r="U50" s="0"/>
    </row>
    <row r="51" customFormat="false" ht="12.75" hidden="false" customHeight="false" outlineLevel="0" collapsed="false">
      <c r="A51" s="3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4"/>
      <c r="P51" s="24"/>
      <c r="Q51" s="24"/>
      <c r="R51" s="24"/>
      <c r="S51" s="24"/>
      <c r="T51" s="0"/>
      <c r="U51" s="0"/>
    </row>
    <row r="52" customFormat="false" ht="12.75" hidden="false" customHeight="false" outlineLevel="0" collapsed="false">
      <c r="A52" s="36" t="s">
        <v>41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"/>
      <c r="O52" s="24"/>
      <c r="P52" s="24"/>
      <c r="Q52" s="24"/>
      <c r="R52" s="24"/>
      <c r="S52" s="24"/>
      <c r="T52" s="0"/>
      <c r="U52" s="0"/>
    </row>
    <row r="53" customFormat="false" ht="12.75" hidden="false" customHeight="false" outlineLevel="0" collapsed="false">
      <c r="A53" s="39" t="s">
        <v>22</v>
      </c>
      <c r="B53" s="40" t="n">
        <v>541.977</v>
      </c>
      <c r="C53" s="40" t="n">
        <v>541.189</v>
      </c>
      <c r="D53" s="40" t="n">
        <v>684.5</v>
      </c>
      <c r="E53" s="40" t="n">
        <v>560.8</v>
      </c>
      <c r="F53" s="40" t="n">
        <v>565.4</v>
      </c>
      <c r="G53" s="40" t="n">
        <v>569</v>
      </c>
      <c r="H53" s="40" t="n">
        <v>576.1</v>
      </c>
      <c r="I53" s="40" t="n">
        <v>564.6</v>
      </c>
      <c r="J53" s="40" t="n">
        <v>553</v>
      </c>
      <c r="K53" s="40" t="n">
        <v>576.1</v>
      </c>
      <c r="L53" s="40" t="n">
        <v>632</v>
      </c>
      <c r="M53" s="40" t="n">
        <v>635.4</v>
      </c>
      <c r="N53" s="4" t="n">
        <f aca="false">SUM(B53:M53)/12</f>
        <v>583.338833333333</v>
      </c>
      <c r="O53" s="24"/>
      <c r="P53" s="24"/>
      <c r="Q53" s="24"/>
      <c r="R53" s="24"/>
      <c r="S53" s="24"/>
      <c r="T53" s="0"/>
      <c r="U53" s="0"/>
    </row>
    <row r="54" customFormat="false" ht="12.75" hidden="false" customHeight="false" outlineLevel="0" collapsed="false">
      <c r="A54" s="39" t="s">
        <v>23</v>
      </c>
      <c r="B54" s="40" t="n">
        <v>174.118</v>
      </c>
      <c r="C54" s="40" t="n">
        <v>209.671</v>
      </c>
      <c r="D54" s="40" t="n">
        <v>241.5</v>
      </c>
      <c r="E54" s="40" t="n">
        <v>297.8</v>
      </c>
      <c r="F54" s="40" t="n">
        <v>303.1</v>
      </c>
      <c r="G54" s="40" t="n">
        <v>294</v>
      </c>
      <c r="H54" s="40" t="n">
        <v>319.9</v>
      </c>
      <c r="I54" s="40" t="n">
        <v>322.6</v>
      </c>
      <c r="J54" s="40" t="n">
        <v>312.9</v>
      </c>
      <c r="K54" s="40" t="n">
        <v>369.9</v>
      </c>
      <c r="L54" s="40" t="n">
        <v>383.6</v>
      </c>
      <c r="M54" s="40" t="n">
        <v>280.3</v>
      </c>
      <c r="N54" s="4" t="n">
        <f aca="false">SUM(B54:M54)/12</f>
        <v>292.449083333333</v>
      </c>
      <c r="O54" s="24"/>
      <c r="P54" s="24"/>
      <c r="Q54" s="24"/>
      <c r="R54" s="24"/>
      <c r="S54" s="24"/>
      <c r="T54" s="0"/>
      <c r="U54" s="0"/>
    </row>
    <row r="55" customFormat="false" ht="12.75" hidden="false" customHeight="false" outlineLevel="0" collapsed="false">
      <c r="A55" s="39" t="s">
        <v>24</v>
      </c>
      <c r="B55" s="40" t="n">
        <v>0</v>
      </c>
      <c r="C55" s="40" t="n">
        <v>0</v>
      </c>
      <c r="D55" s="40" t="n">
        <v>0</v>
      </c>
      <c r="E55" s="40" t="n">
        <v>0</v>
      </c>
      <c r="F55" s="40" t="n">
        <v>0</v>
      </c>
      <c r="G55" s="40" t="n">
        <v>0</v>
      </c>
      <c r="H55" s="40" t="n">
        <v>0</v>
      </c>
      <c r="I55" s="40" t="n">
        <v>0</v>
      </c>
      <c r="J55" s="40" t="n">
        <v>0</v>
      </c>
      <c r="K55" s="40" t="n">
        <v>0</v>
      </c>
      <c r="L55" s="40" t="n">
        <v>0</v>
      </c>
      <c r="M55" s="40" t="n">
        <v>0</v>
      </c>
      <c r="N55" s="4" t="n">
        <f aca="false">SUM(B55:M55)/12</f>
        <v>0</v>
      </c>
      <c r="O55" s="24"/>
      <c r="P55" s="24"/>
      <c r="Q55" s="24"/>
      <c r="R55" s="24"/>
      <c r="S55" s="24"/>
      <c r="T55" s="0"/>
      <c r="U55" s="0"/>
    </row>
    <row r="56" customFormat="false" ht="12.75" hidden="false" customHeight="false" outlineLevel="0" collapsed="false">
      <c r="A56" s="39" t="s">
        <v>42</v>
      </c>
      <c r="B56" s="40" t="n">
        <v>0.685</v>
      </c>
      <c r="C56" s="40"/>
      <c r="D56" s="40" t="n">
        <v>0.5</v>
      </c>
      <c r="E56" s="40" t="n">
        <v>0.007</v>
      </c>
      <c r="F56" s="40" t="n">
        <v>0</v>
      </c>
      <c r="G56" s="40" t="n">
        <v>0</v>
      </c>
      <c r="H56" s="40" t="n">
        <v>0</v>
      </c>
      <c r="I56" s="40" t="n">
        <v>0</v>
      </c>
      <c r="J56" s="40" t="n">
        <v>0</v>
      </c>
      <c r="K56" s="40" t="n">
        <v>0</v>
      </c>
      <c r="L56" s="40" t="n">
        <v>0</v>
      </c>
      <c r="M56" s="40" t="n">
        <v>0.2</v>
      </c>
      <c r="N56" s="4" t="n">
        <f aca="false">SUM(B56:M56)/12</f>
        <v>0.116</v>
      </c>
      <c r="O56" s="24"/>
      <c r="P56" s="24"/>
      <c r="Q56" s="24"/>
      <c r="R56" s="24"/>
      <c r="S56" s="24"/>
      <c r="T56" s="0"/>
      <c r="U56" s="0"/>
    </row>
    <row r="57" customFormat="false" ht="12.75" hidden="false" customHeight="false" outlineLevel="0" collapsed="false">
      <c r="A57" s="39" t="s">
        <v>28</v>
      </c>
      <c r="B57" s="41" t="n">
        <v>44.262</v>
      </c>
      <c r="C57" s="41" t="n">
        <v>31.1</v>
      </c>
      <c r="D57" s="41" t="n">
        <v>17.9</v>
      </c>
      <c r="E57" s="41" t="n">
        <v>51.9</v>
      </c>
      <c r="F57" s="41" t="n">
        <v>19.9</v>
      </c>
      <c r="G57" s="41" t="n">
        <v>24</v>
      </c>
      <c r="H57" s="41" t="n">
        <v>29.6</v>
      </c>
      <c r="I57" s="41" t="n">
        <v>12.6</v>
      </c>
      <c r="J57" s="41" t="n">
        <v>7.8</v>
      </c>
      <c r="K57" s="41" t="n">
        <v>6.5</v>
      </c>
      <c r="L57" s="41" t="n">
        <v>10.6</v>
      </c>
      <c r="M57" s="41" t="n">
        <v>9.3</v>
      </c>
      <c r="N57" s="42" t="n">
        <f aca="false">SUM(B57:M57)/12</f>
        <v>22.1218333333333</v>
      </c>
      <c r="O57" s="24"/>
      <c r="P57" s="24"/>
      <c r="Q57" s="24"/>
      <c r="R57" s="24"/>
      <c r="S57" s="24"/>
      <c r="T57" s="0"/>
      <c r="U57" s="0"/>
    </row>
    <row r="58" customFormat="false" ht="12.75" hidden="false" customHeight="false" outlineLevel="0" collapsed="false">
      <c r="A58" s="36" t="s">
        <v>43</v>
      </c>
      <c r="B58" s="4" t="n">
        <v>219.065</v>
      </c>
      <c r="C58" s="4" t="n">
        <v>240.771</v>
      </c>
      <c r="D58" s="4" t="n">
        <v>259.9</v>
      </c>
      <c r="E58" s="4" t="n">
        <v>349.707</v>
      </c>
      <c r="F58" s="4" t="n">
        <v>323</v>
      </c>
      <c r="G58" s="4" t="n">
        <v>318</v>
      </c>
      <c r="H58" s="4" t="n">
        <v>349.5</v>
      </c>
      <c r="I58" s="4" t="n">
        <v>335.2</v>
      </c>
      <c r="J58" s="4" t="n">
        <v>320.7</v>
      </c>
      <c r="K58" s="4" t="n">
        <v>376.4</v>
      </c>
      <c r="L58" s="4" t="n">
        <v>394.2</v>
      </c>
      <c r="M58" s="4" t="n">
        <v>289.8</v>
      </c>
      <c r="N58" s="4" t="n">
        <f aca="false">SUM(N54:N57)</f>
        <v>314.686916666667</v>
      </c>
      <c r="O58" s="24"/>
      <c r="P58" s="24"/>
      <c r="Q58" s="24"/>
      <c r="R58" s="24"/>
      <c r="S58" s="24"/>
      <c r="T58" s="0"/>
      <c r="U58" s="0"/>
    </row>
    <row r="59" customFormat="false" ht="12.75" hidden="false" customHeight="false" outlineLevel="0" collapsed="false">
      <c r="A59" s="36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24"/>
      <c r="P59" s="24"/>
      <c r="Q59" s="24"/>
      <c r="R59" s="24"/>
      <c r="S59" s="24"/>
      <c r="T59" s="0"/>
      <c r="U59" s="0"/>
    </row>
    <row r="60" customFormat="false" ht="12.75" hidden="false" customHeight="false" outlineLevel="0" collapsed="false">
      <c r="A60" s="36" t="s">
        <v>44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"/>
      <c r="O60" s="24"/>
      <c r="P60" s="24"/>
      <c r="Q60" s="24"/>
      <c r="R60" s="24"/>
      <c r="S60" s="24"/>
      <c r="T60" s="0"/>
      <c r="U60" s="0"/>
    </row>
    <row r="61" customFormat="false" ht="12.75" hidden="false" customHeight="false" outlineLevel="0" collapsed="false">
      <c r="A61" s="39" t="s">
        <v>22</v>
      </c>
      <c r="B61" s="40" t="n">
        <v>40</v>
      </c>
      <c r="C61" s="40" t="n">
        <v>40</v>
      </c>
      <c r="D61" s="40" t="n">
        <v>40</v>
      </c>
      <c r="E61" s="40" t="n">
        <v>40</v>
      </c>
      <c r="F61" s="40" t="n">
        <v>40</v>
      </c>
      <c r="G61" s="40" t="n">
        <v>40</v>
      </c>
      <c r="H61" s="40" t="n">
        <v>40</v>
      </c>
      <c r="I61" s="40" t="n">
        <v>40</v>
      </c>
      <c r="J61" s="40" t="n">
        <v>40</v>
      </c>
      <c r="K61" s="40" t="n">
        <v>40</v>
      </c>
      <c r="L61" s="40" t="n">
        <v>40</v>
      </c>
      <c r="M61" s="40" t="n">
        <v>40</v>
      </c>
      <c r="N61" s="4" t="n">
        <f aca="false">SUM(B61:M61)/12</f>
        <v>40</v>
      </c>
      <c r="O61" s="24"/>
      <c r="P61" s="24"/>
      <c r="Q61" s="24"/>
      <c r="R61" s="24"/>
      <c r="S61" s="24"/>
      <c r="T61" s="0"/>
      <c r="U61" s="0"/>
    </row>
    <row r="62" customFormat="false" ht="12.75" hidden="false" customHeight="false" outlineLevel="0" collapsed="false">
      <c r="A62" s="39" t="s">
        <v>23</v>
      </c>
      <c r="B62" s="40" t="n">
        <v>16.793</v>
      </c>
      <c r="C62" s="40" t="n">
        <v>10.527</v>
      </c>
      <c r="D62" s="40" t="n">
        <v>17.8</v>
      </c>
      <c r="E62" s="40" t="n">
        <v>30.4</v>
      </c>
      <c r="F62" s="40" t="n">
        <v>19.7</v>
      </c>
      <c r="G62" s="40" t="n">
        <v>21</v>
      </c>
      <c r="H62" s="40" t="n">
        <v>38.1</v>
      </c>
      <c r="I62" s="40" t="n">
        <v>36</v>
      </c>
      <c r="J62" s="40" t="n">
        <v>37.2</v>
      </c>
      <c r="K62" s="40" t="n">
        <v>36.1</v>
      </c>
      <c r="L62" s="40" t="n">
        <v>15.4</v>
      </c>
      <c r="M62" s="40" t="n">
        <v>0</v>
      </c>
      <c r="N62" s="4" t="n">
        <f aca="false">SUM(B62:M62)/12</f>
        <v>23.2516666666667</v>
      </c>
      <c r="O62" s="24"/>
      <c r="P62" s="24"/>
      <c r="Q62" s="24"/>
      <c r="R62" s="24"/>
      <c r="S62" s="24"/>
      <c r="T62" s="0"/>
      <c r="U62" s="0"/>
    </row>
    <row r="63" customFormat="false" ht="12.75" hidden="false" customHeight="false" outlineLevel="0" collapsed="false">
      <c r="A63" s="39" t="s">
        <v>24</v>
      </c>
      <c r="B63" s="40" t="n">
        <v>0</v>
      </c>
      <c r="C63" s="40" t="n">
        <v>0</v>
      </c>
      <c r="D63" s="40" t="n">
        <v>0</v>
      </c>
      <c r="E63" s="40" t="n">
        <v>0</v>
      </c>
      <c r="F63" s="40" t="n">
        <v>0</v>
      </c>
      <c r="G63" s="40" t="n">
        <v>0</v>
      </c>
      <c r="H63" s="40" t="n">
        <v>0</v>
      </c>
      <c r="I63" s="40" t="n">
        <v>0</v>
      </c>
      <c r="J63" s="40" t="n">
        <v>0</v>
      </c>
      <c r="K63" s="40" t="n">
        <v>0</v>
      </c>
      <c r="L63" s="40" t="n">
        <v>0</v>
      </c>
      <c r="M63" s="40" t="n">
        <v>0</v>
      </c>
      <c r="N63" s="4" t="n">
        <f aca="false">SUM(B63:M63)/12</f>
        <v>0</v>
      </c>
      <c r="O63" s="24"/>
      <c r="P63" s="24"/>
      <c r="Q63" s="24"/>
      <c r="R63" s="24"/>
      <c r="S63" s="24"/>
      <c r="T63" s="0"/>
      <c r="U63" s="0"/>
    </row>
    <row r="64" customFormat="false" ht="12.75" hidden="false" customHeight="false" outlineLevel="0" collapsed="false">
      <c r="A64" s="39" t="s">
        <v>28</v>
      </c>
      <c r="B64" s="41" t="n">
        <v>3.548</v>
      </c>
      <c r="C64" s="41" t="n">
        <v>2.071</v>
      </c>
      <c r="D64" s="41" t="n">
        <v>0.1</v>
      </c>
      <c r="E64" s="41" t="n">
        <v>0</v>
      </c>
      <c r="F64" s="41" t="n">
        <v>4.5</v>
      </c>
      <c r="G64" s="41" t="n">
        <v>4.6</v>
      </c>
      <c r="H64" s="41" t="n">
        <v>1</v>
      </c>
      <c r="I64" s="41" t="n">
        <v>0.7</v>
      </c>
      <c r="J64" s="41" t="n">
        <v>0</v>
      </c>
      <c r="K64" s="41" t="n">
        <v>0</v>
      </c>
      <c r="L64" s="41" t="n">
        <v>0</v>
      </c>
      <c r="M64" s="41" t="n">
        <v>0</v>
      </c>
      <c r="N64" s="42" t="n">
        <f aca="false">SUM(B64:M64)/12</f>
        <v>1.37658333333333</v>
      </c>
      <c r="O64" s="24"/>
      <c r="P64" s="24"/>
      <c r="Q64" s="24"/>
      <c r="R64" s="24"/>
      <c r="S64" s="24"/>
      <c r="T64" s="0"/>
      <c r="U64" s="0"/>
    </row>
    <row r="65" customFormat="false" ht="12.75" hidden="false" customHeight="false" outlineLevel="0" collapsed="false">
      <c r="A65" s="36" t="s">
        <v>45</v>
      </c>
      <c r="B65" s="4" t="n">
        <v>20.341</v>
      </c>
      <c r="C65" s="4" t="n">
        <v>12.598</v>
      </c>
      <c r="D65" s="4" t="n">
        <v>17.9</v>
      </c>
      <c r="E65" s="4" t="n">
        <v>30.4</v>
      </c>
      <c r="F65" s="4" t="n">
        <v>24.2</v>
      </c>
      <c r="G65" s="4" t="n">
        <v>25.6</v>
      </c>
      <c r="H65" s="4" t="n">
        <v>39.1</v>
      </c>
      <c r="I65" s="4" t="n">
        <v>36.7</v>
      </c>
      <c r="J65" s="4" t="n">
        <v>37.2</v>
      </c>
      <c r="K65" s="4" t="n">
        <v>36.1</v>
      </c>
      <c r="L65" s="4" t="n">
        <v>15.4</v>
      </c>
      <c r="M65" s="4" t="n">
        <v>0</v>
      </c>
      <c r="N65" s="4" t="n">
        <f aca="false">SUM(N62:N64)</f>
        <v>24.62825</v>
      </c>
      <c r="O65" s="24"/>
      <c r="P65" s="24"/>
      <c r="Q65" s="24"/>
      <c r="R65" s="24"/>
      <c r="S65" s="24"/>
      <c r="T65" s="0"/>
      <c r="U65" s="0"/>
    </row>
    <row r="66" customFormat="false" ht="12.75" hidden="false" customHeight="false" outlineLevel="0" collapsed="false">
      <c r="A66" s="36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24"/>
      <c r="P66" s="24"/>
      <c r="Q66" s="24"/>
      <c r="R66" s="24"/>
      <c r="S66" s="24"/>
      <c r="T66" s="0"/>
      <c r="U66" s="0"/>
    </row>
    <row r="67" customFormat="false" ht="12.75" hidden="false" customHeight="false" outlineLevel="0" collapsed="false">
      <c r="A67" s="36" t="s">
        <v>46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"/>
      <c r="O67" s="24"/>
      <c r="P67" s="24"/>
      <c r="Q67" s="24"/>
      <c r="R67" s="24"/>
      <c r="S67" s="24"/>
      <c r="T67" s="0"/>
      <c r="U67" s="0"/>
    </row>
    <row r="68" customFormat="false" ht="12.75" hidden="false" customHeight="false" outlineLevel="0" collapsed="false">
      <c r="A68" s="39" t="s">
        <v>22</v>
      </c>
      <c r="B68" s="40" t="n">
        <v>110</v>
      </c>
      <c r="C68" s="40" t="n">
        <v>100</v>
      </c>
      <c r="D68" s="40" t="n">
        <v>100</v>
      </c>
      <c r="E68" s="40" t="n">
        <v>100</v>
      </c>
      <c r="F68" s="40" t="n">
        <v>100</v>
      </c>
      <c r="G68" s="40" t="n">
        <v>100</v>
      </c>
      <c r="H68" s="40" t="n">
        <v>100</v>
      </c>
      <c r="I68" s="40" t="n">
        <v>100</v>
      </c>
      <c r="J68" s="40" t="n">
        <v>100</v>
      </c>
      <c r="K68" s="40" t="n">
        <v>100</v>
      </c>
      <c r="L68" s="40" t="n">
        <v>101.7</v>
      </c>
      <c r="M68" s="40" t="n">
        <v>80</v>
      </c>
      <c r="N68" s="4" t="n">
        <f aca="false">SUM(B68:M68)/12</f>
        <v>99.3083333333333</v>
      </c>
      <c r="O68" s="24"/>
      <c r="P68" s="24"/>
      <c r="Q68" s="24"/>
      <c r="R68" s="24"/>
      <c r="S68" s="24"/>
      <c r="T68" s="0"/>
      <c r="U68" s="0"/>
    </row>
    <row r="69" customFormat="false" ht="12.75" hidden="false" customHeight="false" outlineLevel="0" collapsed="false">
      <c r="A69" s="39" t="s">
        <v>23</v>
      </c>
      <c r="B69" s="40" t="n">
        <v>87.762</v>
      </c>
      <c r="C69" s="40" t="n">
        <v>75.907</v>
      </c>
      <c r="D69" s="40" t="n">
        <v>63.5</v>
      </c>
      <c r="E69" s="40" t="n">
        <v>139.6</v>
      </c>
      <c r="F69" s="40" t="n">
        <v>120.8</v>
      </c>
      <c r="G69" s="40" t="n">
        <v>108.8</v>
      </c>
      <c r="H69" s="40" t="n">
        <v>100</v>
      </c>
      <c r="I69" s="40" t="n">
        <v>98.9</v>
      </c>
      <c r="J69" s="40" t="n">
        <v>100.5</v>
      </c>
      <c r="K69" s="40" t="n">
        <v>102.9</v>
      </c>
      <c r="L69" s="40" t="n">
        <v>113.7</v>
      </c>
      <c r="M69" s="40" t="n">
        <v>80.6</v>
      </c>
      <c r="N69" s="4" t="n">
        <f aca="false">SUM(B69:M69)/12</f>
        <v>99.4140833333333</v>
      </c>
      <c r="O69" s="24"/>
      <c r="P69" s="24"/>
      <c r="Q69" s="24"/>
      <c r="R69" s="24"/>
      <c r="S69" s="24"/>
      <c r="T69" s="0"/>
      <c r="U69" s="0"/>
    </row>
    <row r="70" customFormat="false" ht="12.75" hidden="false" customHeight="false" outlineLevel="0" collapsed="false">
      <c r="A70" s="39" t="s">
        <v>24</v>
      </c>
      <c r="B70" s="40" t="n">
        <v>0</v>
      </c>
      <c r="C70" s="40" t="n">
        <v>0</v>
      </c>
      <c r="D70" s="40" t="n">
        <v>0</v>
      </c>
      <c r="E70" s="40" t="n">
        <v>0</v>
      </c>
      <c r="F70" s="40" t="n">
        <v>0</v>
      </c>
      <c r="G70" s="40" t="n">
        <v>0</v>
      </c>
      <c r="H70" s="40" t="n">
        <v>0</v>
      </c>
      <c r="I70" s="40" t="n">
        <v>0</v>
      </c>
      <c r="J70" s="40" t="n">
        <v>0</v>
      </c>
      <c r="K70" s="40" t="n">
        <v>0</v>
      </c>
      <c r="L70" s="40" t="n">
        <v>0</v>
      </c>
      <c r="M70" s="40" t="n">
        <v>0</v>
      </c>
      <c r="N70" s="4" t="n">
        <f aca="false">SUM(B70:M70)/12</f>
        <v>0</v>
      </c>
      <c r="O70" s="24"/>
      <c r="P70" s="24"/>
      <c r="Q70" s="24"/>
      <c r="R70" s="24"/>
      <c r="S70" s="24"/>
      <c r="T70" s="0"/>
      <c r="U70" s="0"/>
    </row>
    <row r="71" customFormat="false" ht="12.75" hidden="false" customHeight="false" outlineLevel="0" collapsed="false">
      <c r="A71" s="39" t="s">
        <v>28</v>
      </c>
      <c r="B71" s="41" t="n">
        <v>1.696</v>
      </c>
      <c r="C71" s="41" t="n">
        <v>5.538</v>
      </c>
      <c r="D71" s="41" t="n">
        <v>3.7</v>
      </c>
      <c r="E71" s="41" t="n">
        <v>5.2</v>
      </c>
      <c r="F71" s="41" t="n">
        <v>3.8</v>
      </c>
      <c r="G71" s="41" t="n">
        <v>1.8</v>
      </c>
      <c r="H71" s="41" t="n">
        <v>2.4</v>
      </c>
      <c r="I71" s="41" t="n">
        <v>0.4</v>
      </c>
      <c r="J71" s="41" t="n">
        <v>0</v>
      </c>
      <c r="K71" s="41" t="n">
        <v>0</v>
      </c>
      <c r="L71" s="41" t="n">
        <v>0</v>
      </c>
      <c r="M71" s="41" t="n">
        <v>0</v>
      </c>
      <c r="N71" s="42" t="n">
        <f aca="false">SUM(B71:M71)/12</f>
        <v>2.0445</v>
      </c>
      <c r="O71" s="24"/>
      <c r="P71" s="24"/>
      <c r="Q71" s="24"/>
      <c r="R71" s="24"/>
      <c r="S71" s="24"/>
      <c r="T71" s="0"/>
      <c r="U71" s="0"/>
    </row>
    <row r="72" customFormat="false" ht="12.75" hidden="false" customHeight="false" outlineLevel="0" collapsed="false">
      <c r="A72" s="36" t="s">
        <v>47</v>
      </c>
      <c r="B72" s="42" t="n">
        <f aca="false">SUM(B69:B71)</f>
        <v>89.458</v>
      </c>
      <c r="C72" s="42" t="n">
        <f aca="false">SUM(C69:C71)</f>
        <v>81.445</v>
      </c>
      <c r="D72" s="42" t="n">
        <f aca="false">SUM(D69:D71)</f>
        <v>67.2</v>
      </c>
      <c r="E72" s="42" t="n">
        <f aca="false">SUM(E69:E71)</f>
        <v>144.8</v>
      </c>
      <c r="F72" s="42" t="n">
        <f aca="false">SUM(F69:F71)</f>
        <v>124.6</v>
      </c>
      <c r="G72" s="42" t="n">
        <f aca="false">SUM(G69:G71)</f>
        <v>110.6</v>
      </c>
      <c r="H72" s="42" t="n">
        <f aca="false">SUM(H69:H71)</f>
        <v>102.4</v>
      </c>
      <c r="I72" s="42" t="n">
        <f aca="false">SUM(I69:I71)</f>
        <v>99.3</v>
      </c>
      <c r="J72" s="42" t="n">
        <f aca="false">SUM(J69:J71)</f>
        <v>100.5</v>
      </c>
      <c r="K72" s="42" t="n">
        <f aca="false">SUM(K69:K71)</f>
        <v>102.9</v>
      </c>
      <c r="L72" s="42" t="n">
        <f aca="false">SUM(L69:L71)</f>
        <v>113.7</v>
      </c>
      <c r="M72" s="42" t="n">
        <f aca="false">SUM(M69:M71)</f>
        <v>80.6</v>
      </c>
      <c r="N72" s="53" t="n">
        <f aca="false">SUM(N69:N71)</f>
        <v>101.458583333333</v>
      </c>
      <c r="O72" s="24"/>
      <c r="P72" s="24"/>
      <c r="Q72" s="24"/>
      <c r="R72" s="24"/>
      <c r="S72" s="24"/>
      <c r="T72" s="0"/>
      <c r="U72" s="0"/>
    </row>
    <row r="73" customFormat="false" ht="12.75" hidden="false" customHeight="false" outlineLevel="0" collapsed="false">
      <c r="A73" s="47" t="s">
        <v>48</v>
      </c>
      <c r="B73" s="42" t="n">
        <f aca="false">B50+B58+B65+B72</f>
        <v>336.063</v>
      </c>
      <c r="C73" s="42" t="n">
        <f aca="false">C50+C58+C65+C72</f>
        <v>343.858</v>
      </c>
      <c r="D73" s="42" t="n">
        <f aca="false">D50+D58+D65+D72</f>
        <v>358.7</v>
      </c>
      <c r="E73" s="42" t="n">
        <f aca="false">E50+E58+E65+E72</f>
        <v>540.447</v>
      </c>
      <c r="F73" s="42" t="n">
        <f aca="false">F50+F58+F65+F72</f>
        <v>494.4</v>
      </c>
      <c r="G73" s="42" t="n">
        <f aca="false">G50+G58+G65+G72</f>
        <v>484.2</v>
      </c>
      <c r="H73" s="42" t="n">
        <f aca="false">H50+H58+H65+H72</f>
        <v>493.8</v>
      </c>
      <c r="I73" s="42" t="n">
        <f aca="false">I50+I58+I65+I72</f>
        <v>471.4</v>
      </c>
      <c r="J73" s="42" t="n">
        <f aca="false">J50+J58+J65+J72</f>
        <v>458.4</v>
      </c>
      <c r="K73" s="42" t="n">
        <f aca="false">K50+K58+K65+K72</f>
        <v>518.4</v>
      </c>
      <c r="L73" s="42" t="n">
        <f aca="false">L50+L58+L65+L72</f>
        <v>534.5</v>
      </c>
      <c r="M73" s="42" t="n">
        <f aca="false">M50+M58+M65+M72</f>
        <v>370.4</v>
      </c>
      <c r="N73" s="53" t="n">
        <f aca="false">N50+N58+N65+N72</f>
        <v>450.380666666667</v>
      </c>
      <c r="O73" s="24"/>
      <c r="P73" s="24"/>
      <c r="Q73" s="24"/>
      <c r="R73" s="24"/>
      <c r="S73" s="24"/>
      <c r="T73" s="0"/>
      <c r="U73" s="0"/>
    </row>
    <row r="74" customFormat="false" ht="12.75" hidden="false" customHeight="false" outlineLevel="0" collapsed="false">
      <c r="A74" s="47" t="s">
        <v>49</v>
      </c>
      <c r="B74" s="42" t="n">
        <f aca="false">B68+B61+B53+B46</f>
        <v>771.977</v>
      </c>
      <c r="C74" s="42" t="n">
        <f aca="false">C68+C61+C53+C46</f>
        <v>761.189</v>
      </c>
      <c r="D74" s="42" t="n">
        <f aca="false">D68+D61+D53+D46</f>
        <v>896.8</v>
      </c>
      <c r="E74" s="42" t="n">
        <f aca="false">E68+E61+E53+E46</f>
        <v>780.8</v>
      </c>
      <c r="F74" s="42" t="n">
        <f aca="false">F68+F61+F53+F46</f>
        <v>785.4</v>
      </c>
      <c r="G74" s="42" t="n">
        <f aca="false">G68+G61+G53+G46</f>
        <v>789</v>
      </c>
      <c r="H74" s="42" t="n">
        <f aca="false">H68+H61+H53+H46</f>
        <v>796.1</v>
      </c>
      <c r="I74" s="42" t="n">
        <f aca="false">I68+I61+I53+I46</f>
        <v>784.6</v>
      </c>
      <c r="J74" s="42" t="n">
        <f aca="false">J68+J61+J53+J46</f>
        <v>773</v>
      </c>
      <c r="K74" s="42" t="n">
        <f aca="false">K68+K61+K53+K46</f>
        <v>796.1</v>
      </c>
      <c r="L74" s="42" t="n">
        <f aca="false">L68+L61+L53+L46</f>
        <v>853.7</v>
      </c>
      <c r="M74" s="42" t="n">
        <f aca="false">M68+M61+M53+M46</f>
        <v>835.4</v>
      </c>
      <c r="N74" s="53" t="n">
        <f aca="false">N68+N61+N53+N46</f>
        <v>802.0055</v>
      </c>
      <c r="O74" s="24"/>
      <c r="P74" s="24"/>
      <c r="Q74" s="24"/>
      <c r="R74" s="24"/>
      <c r="S74" s="24"/>
      <c r="T74" s="0"/>
      <c r="U74" s="0"/>
    </row>
    <row r="75" customFormat="false" ht="12.75" hidden="false" customHeight="false" outlineLevel="0" collapsed="false">
      <c r="A75" s="36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24"/>
      <c r="Q75" s="24"/>
      <c r="R75" s="24"/>
      <c r="S75" s="24"/>
      <c r="T75" s="0"/>
      <c r="U75" s="0"/>
    </row>
    <row r="76" customFormat="false" ht="15.75" hidden="false" customHeight="false" outlineLevel="0" collapsed="false">
      <c r="A76" s="35" t="s">
        <v>50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4"/>
      <c r="O76" s="24"/>
      <c r="P76" s="24"/>
      <c r="Q76" s="24"/>
      <c r="R76" s="24"/>
      <c r="S76" s="24"/>
      <c r="T76" s="0"/>
      <c r="U76" s="0"/>
    </row>
    <row r="77" customFormat="false" ht="12.75" hidden="false" customHeight="false" outlineLevel="0" collapsed="false">
      <c r="A77" s="36" t="s">
        <v>51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"/>
      <c r="O77" s="24"/>
      <c r="P77" s="24"/>
      <c r="Q77" s="24"/>
      <c r="R77" s="24"/>
      <c r="S77" s="24"/>
      <c r="T77" s="0"/>
      <c r="U77" s="0"/>
    </row>
    <row r="78" customFormat="false" ht="12.75" hidden="false" customHeight="false" outlineLevel="0" collapsed="false">
      <c r="A78" s="39" t="s">
        <v>52</v>
      </c>
      <c r="B78" s="40" t="n">
        <v>274</v>
      </c>
      <c r="C78" s="40" t="n">
        <v>274</v>
      </c>
      <c r="D78" s="40" t="n">
        <v>274</v>
      </c>
      <c r="E78" s="40" t="n">
        <v>274</v>
      </c>
      <c r="F78" s="40" t="n">
        <v>274</v>
      </c>
      <c r="G78" s="40" t="n">
        <v>274</v>
      </c>
      <c r="H78" s="40" t="n">
        <v>292.3</v>
      </c>
      <c r="I78" s="40" t="n">
        <v>292.3</v>
      </c>
      <c r="J78" s="40" t="n">
        <v>295</v>
      </c>
      <c r="K78" s="40" t="n">
        <v>289</v>
      </c>
      <c r="L78" s="40" t="n">
        <v>281.5</v>
      </c>
      <c r="M78" s="40" t="n">
        <v>279.5</v>
      </c>
      <c r="N78" s="4" t="n">
        <f aca="false">SUM(B78:M78)/12</f>
        <v>281.133333333333</v>
      </c>
      <c r="O78" s="24"/>
      <c r="P78" s="24"/>
      <c r="Q78" s="24"/>
      <c r="R78" s="24"/>
      <c r="S78" s="24"/>
      <c r="T78" s="0"/>
      <c r="U78" s="0"/>
    </row>
    <row r="79" customFormat="false" ht="12.75" hidden="false" customHeight="false" outlineLevel="0" collapsed="false">
      <c r="A79" s="39" t="s">
        <v>53</v>
      </c>
      <c r="B79" s="40" t="n">
        <v>238.075</v>
      </c>
      <c r="C79" s="40" t="n">
        <v>243.981</v>
      </c>
      <c r="D79" s="40" t="n">
        <v>241.5</v>
      </c>
      <c r="E79" s="40" t="n">
        <v>185.1</v>
      </c>
      <c r="F79" s="40" t="n">
        <v>208.8</v>
      </c>
      <c r="G79" s="40" t="n">
        <v>207.2</v>
      </c>
      <c r="H79" s="40" t="n">
        <v>233.8</v>
      </c>
      <c r="I79" s="40" t="n">
        <v>253.4</v>
      </c>
      <c r="J79" s="40" t="n">
        <v>239.5</v>
      </c>
      <c r="K79" s="40" t="n">
        <v>258.3</v>
      </c>
      <c r="L79" s="40" t="n">
        <v>279</v>
      </c>
      <c r="M79" s="40" t="n">
        <v>279.9</v>
      </c>
      <c r="N79" s="4" t="n">
        <f aca="false">SUM(B79:M79)/12</f>
        <v>239.046333333333</v>
      </c>
      <c r="O79" s="24"/>
      <c r="P79" s="24"/>
      <c r="Q79" s="24"/>
      <c r="R79" s="24"/>
      <c r="S79" s="24"/>
      <c r="T79" s="0"/>
      <c r="U79" s="0"/>
    </row>
    <row r="80" customFormat="false" ht="12.75" hidden="false" customHeight="false" outlineLevel="0" collapsed="false">
      <c r="A80" s="39" t="s">
        <v>24</v>
      </c>
      <c r="B80" s="40" t="n">
        <v>15</v>
      </c>
      <c r="C80" s="40" t="n">
        <v>14.712</v>
      </c>
      <c r="D80" s="40" t="n">
        <v>0</v>
      </c>
      <c r="E80" s="40" t="n">
        <v>0</v>
      </c>
      <c r="F80" s="40" t="n">
        <v>0</v>
      </c>
      <c r="G80" s="40" t="n">
        <v>0</v>
      </c>
      <c r="H80" s="40" t="n">
        <v>0</v>
      </c>
      <c r="I80" s="40" t="n">
        <v>0</v>
      </c>
      <c r="J80" s="40" t="n">
        <v>0</v>
      </c>
      <c r="K80" s="40" t="n">
        <v>0</v>
      </c>
      <c r="L80" s="40" t="n">
        <v>15</v>
      </c>
      <c r="M80" s="40" t="n">
        <v>15</v>
      </c>
      <c r="N80" s="4" t="n">
        <f aca="false">SUM(B80:M80)/12</f>
        <v>4.976</v>
      </c>
      <c r="O80" s="24"/>
      <c r="P80" s="24"/>
      <c r="Q80" s="24"/>
      <c r="R80" s="24"/>
      <c r="S80" s="24"/>
      <c r="T80" s="0"/>
      <c r="U80" s="0"/>
    </row>
    <row r="81" customFormat="false" ht="12.75" hidden="false" customHeight="false" outlineLevel="0" collapsed="false">
      <c r="A81" s="39" t="s">
        <v>54</v>
      </c>
      <c r="B81" s="41" t="n">
        <v>45.605</v>
      </c>
      <c r="C81" s="41" t="n">
        <v>31.693</v>
      </c>
      <c r="D81" s="41" t="n">
        <v>3</v>
      </c>
      <c r="E81" s="41" t="n">
        <v>3.2</v>
      </c>
      <c r="F81" s="41" t="n">
        <v>3.2</v>
      </c>
      <c r="G81" s="41" t="n">
        <v>6.9</v>
      </c>
      <c r="H81" s="41" t="n">
        <v>117.3</v>
      </c>
      <c r="I81" s="41" t="n">
        <v>93.5</v>
      </c>
      <c r="J81" s="41" t="n">
        <v>0.8</v>
      </c>
      <c r="K81" s="41" t="n">
        <v>0.1</v>
      </c>
      <c r="L81" s="41" t="n">
        <v>0</v>
      </c>
      <c r="M81" s="41" t="n">
        <v>1.9</v>
      </c>
      <c r="N81" s="42" t="n">
        <f aca="false">SUM(B81:M81)/12</f>
        <v>25.5998333333333</v>
      </c>
      <c r="O81" s="24"/>
      <c r="P81" s="24"/>
      <c r="Q81" s="24"/>
      <c r="R81" s="24"/>
      <c r="S81" s="24"/>
      <c r="T81" s="0"/>
      <c r="U81" s="0"/>
    </row>
    <row r="82" customFormat="false" ht="12.75" hidden="false" customHeight="false" outlineLevel="0" collapsed="false">
      <c r="A82" s="36" t="s">
        <v>55</v>
      </c>
      <c r="B82" s="4" t="n">
        <f aca="false">SUM(B79:B81)</f>
        <v>298.68</v>
      </c>
      <c r="C82" s="4" t="n">
        <f aca="false">SUM(C79:C81)</f>
        <v>290.386</v>
      </c>
      <c r="D82" s="4" t="n">
        <f aca="false">SUM(D79:D81)</f>
        <v>244.5</v>
      </c>
      <c r="E82" s="4" t="n">
        <f aca="false">SUM(E79:E81)</f>
        <v>188.3</v>
      </c>
      <c r="F82" s="4" t="n">
        <f aca="false">SUM(F79:F81)</f>
        <v>212</v>
      </c>
      <c r="G82" s="4" t="n">
        <f aca="false">SUM(G79:G81)</f>
        <v>214.1</v>
      </c>
      <c r="H82" s="4" t="n">
        <f aca="false">SUM(H79:H81)</f>
        <v>351.1</v>
      </c>
      <c r="I82" s="4" t="n">
        <f aca="false">SUM(I79:I81)</f>
        <v>346.9</v>
      </c>
      <c r="J82" s="4" t="n">
        <f aca="false">SUM(J79:J81)</f>
        <v>240.3</v>
      </c>
      <c r="K82" s="4" t="n">
        <f aca="false">SUM(K79:K81)</f>
        <v>258.4</v>
      </c>
      <c r="L82" s="4" t="n">
        <f aca="false">SUM(L79:L81)</f>
        <v>294</v>
      </c>
      <c r="M82" s="4" t="n">
        <f aca="false">SUM(M79:M81)</f>
        <v>296.8</v>
      </c>
      <c r="N82" s="4" t="n">
        <f aca="false">SUM(N79:N81)</f>
        <v>269.622166666667</v>
      </c>
      <c r="O82" s="24"/>
      <c r="P82" s="24"/>
      <c r="Q82" s="24"/>
      <c r="R82" s="24"/>
      <c r="S82" s="24"/>
      <c r="T82" s="0"/>
      <c r="U82" s="0"/>
    </row>
    <row r="83" customFormat="false" ht="12.75" hidden="false" customHeight="false" outlineLevel="0" collapsed="false">
      <c r="A83" s="3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24"/>
      <c r="P83" s="24"/>
      <c r="Q83" s="24"/>
      <c r="R83" s="24"/>
      <c r="S83" s="24"/>
      <c r="T83" s="0"/>
      <c r="U83" s="0"/>
    </row>
    <row r="84" customFormat="false" ht="12.75" hidden="false" customHeight="false" outlineLevel="0" collapsed="false">
      <c r="A84" s="36" t="s">
        <v>56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"/>
      <c r="O84" s="24"/>
      <c r="P84" s="24"/>
      <c r="Q84" s="24"/>
      <c r="R84" s="24"/>
      <c r="S84" s="24"/>
      <c r="T84" s="0"/>
      <c r="U84" s="0"/>
    </row>
    <row r="85" customFormat="false" ht="12.75" hidden="false" customHeight="false" outlineLevel="0" collapsed="false">
      <c r="A85" s="39" t="s">
        <v>52</v>
      </c>
      <c r="B85" s="40" t="n">
        <v>266.865</v>
      </c>
      <c r="C85" s="40" t="n">
        <v>277.414</v>
      </c>
      <c r="D85" s="40" t="n">
        <v>291.7</v>
      </c>
      <c r="E85" s="40" t="n">
        <v>331.7</v>
      </c>
      <c r="F85" s="40" t="n">
        <v>304.7</v>
      </c>
      <c r="G85" s="40" t="n">
        <v>292.6</v>
      </c>
      <c r="H85" s="40" t="n">
        <v>307</v>
      </c>
      <c r="I85" s="40" t="n">
        <v>307</v>
      </c>
      <c r="J85" s="40" t="n">
        <v>296.7</v>
      </c>
      <c r="K85" s="40" t="n">
        <v>294.4</v>
      </c>
      <c r="L85" s="40" t="n">
        <v>313</v>
      </c>
      <c r="M85" s="40" t="n">
        <v>306.3</v>
      </c>
      <c r="N85" s="4" t="n">
        <f aca="false">SUM(B85:M85)/12</f>
        <v>299.114916666667</v>
      </c>
      <c r="O85" s="24"/>
      <c r="P85" s="24"/>
      <c r="Q85" s="24"/>
      <c r="R85" s="24"/>
      <c r="S85" s="24"/>
      <c r="T85" s="0"/>
      <c r="U85" s="0"/>
    </row>
    <row r="86" customFormat="false" ht="12.75" hidden="false" customHeight="false" outlineLevel="0" collapsed="false">
      <c r="A86" s="39" t="s">
        <v>53</v>
      </c>
      <c r="B86" s="40" t="n">
        <v>235.253</v>
      </c>
      <c r="C86" s="40" t="n">
        <v>236.677</v>
      </c>
      <c r="D86" s="40" t="n">
        <v>213.8</v>
      </c>
      <c r="E86" s="40" t="n">
        <v>250.3</v>
      </c>
      <c r="F86" s="40" t="n">
        <v>222.5</v>
      </c>
      <c r="G86" s="40" t="n">
        <v>243.3</v>
      </c>
      <c r="H86" s="40" t="n">
        <v>247.1</v>
      </c>
      <c r="I86" s="40" t="n">
        <v>264.7</v>
      </c>
      <c r="J86" s="40" t="n">
        <v>276.4</v>
      </c>
      <c r="K86" s="40" t="n">
        <v>257.2</v>
      </c>
      <c r="L86" s="40" t="n">
        <v>216.8</v>
      </c>
      <c r="M86" s="40" t="n">
        <v>202.5</v>
      </c>
      <c r="N86" s="4" t="n">
        <f aca="false">SUM(B86:M86)/12</f>
        <v>238.8775</v>
      </c>
      <c r="O86" s="24"/>
      <c r="P86" s="24"/>
      <c r="Q86" s="24"/>
      <c r="R86" s="24"/>
      <c r="S86" s="24"/>
      <c r="T86" s="0"/>
      <c r="U86" s="0"/>
    </row>
    <row r="87" customFormat="false" ht="12.75" hidden="false" customHeight="false" outlineLevel="0" collapsed="false">
      <c r="A87" s="39" t="s">
        <v>24</v>
      </c>
      <c r="B87" s="40" t="n">
        <v>0</v>
      </c>
      <c r="C87" s="40" t="n">
        <v>0</v>
      </c>
      <c r="D87" s="40" t="n">
        <v>0</v>
      </c>
      <c r="E87" s="40" t="n">
        <v>0</v>
      </c>
      <c r="F87" s="40" t="n">
        <v>0</v>
      </c>
      <c r="G87" s="40" t="n">
        <v>0</v>
      </c>
      <c r="H87" s="40" t="n">
        <v>0</v>
      </c>
      <c r="I87" s="40" t="n">
        <v>0</v>
      </c>
      <c r="J87" s="40" t="n">
        <v>0</v>
      </c>
      <c r="K87" s="40" t="n">
        <v>0</v>
      </c>
      <c r="L87" s="40" t="n">
        <v>0</v>
      </c>
      <c r="M87" s="40" t="n">
        <v>0</v>
      </c>
      <c r="N87" s="4" t="n">
        <f aca="false">SUM(B87:M87)/12</f>
        <v>0</v>
      </c>
      <c r="O87" s="24"/>
      <c r="P87" s="24"/>
      <c r="Q87" s="24"/>
      <c r="R87" s="24"/>
      <c r="S87" s="24"/>
      <c r="T87" s="0"/>
      <c r="U87" s="0"/>
    </row>
    <row r="88" customFormat="false" ht="12.75" hidden="false" customHeight="false" outlineLevel="0" collapsed="false">
      <c r="A88" s="39" t="s">
        <v>54</v>
      </c>
      <c r="B88" s="41" t="n">
        <v>105.898</v>
      </c>
      <c r="C88" s="41" t="n">
        <v>81.104</v>
      </c>
      <c r="D88" s="41" t="n">
        <v>87.5</v>
      </c>
      <c r="E88" s="41" t="n">
        <v>124.8</v>
      </c>
      <c r="F88" s="41" t="n">
        <v>177.9</v>
      </c>
      <c r="G88" s="41" t="n">
        <v>130.2</v>
      </c>
      <c r="H88" s="41" t="n">
        <v>0.4</v>
      </c>
      <c r="I88" s="41" t="n">
        <v>0.196</v>
      </c>
      <c r="J88" s="41" t="n">
        <v>78.7</v>
      </c>
      <c r="K88" s="41" t="n">
        <v>55.6</v>
      </c>
      <c r="L88" s="41" t="n">
        <v>74.2</v>
      </c>
      <c r="M88" s="41" t="n">
        <v>66.2</v>
      </c>
      <c r="N88" s="42" t="n">
        <f aca="false">SUM(B88:M88)/12</f>
        <v>81.8915</v>
      </c>
      <c r="O88" s="24"/>
      <c r="P88" s="24"/>
      <c r="Q88" s="24"/>
      <c r="R88" s="24"/>
      <c r="S88" s="24"/>
      <c r="T88" s="0"/>
      <c r="U88" s="0"/>
    </row>
    <row r="89" customFormat="false" ht="12.75" hidden="false" customHeight="false" outlineLevel="0" collapsed="false">
      <c r="A89" s="36" t="s">
        <v>57</v>
      </c>
      <c r="B89" s="42" t="n">
        <f aca="false">SUM(B86:B88)</f>
        <v>341.151</v>
      </c>
      <c r="C89" s="42" t="n">
        <f aca="false">SUM(C86:C88)</f>
        <v>317.781</v>
      </c>
      <c r="D89" s="42" t="n">
        <f aca="false">SUM(D86:D88)</f>
        <v>301.3</v>
      </c>
      <c r="E89" s="42" t="n">
        <f aca="false">SUM(E86:E88)</f>
        <v>375.1</v>
      </c>
      <c r="F89" s="42" t="n">
        <f aca="false">SUM(F86:F88)</f>
        <v>400.4</v>
      </c>
      <c r="G89" s="42" t="n">
        <f aca="false">SUM(G86:G88)</f>
        <v>373.5</v>
      </c>
      <c r="H89" s="42" t="n">
        <f aca="false">SUM(H86:H88)</f>
        <v>247.5</v>
      </c>
      <c r="I89" s="42" t="n">
        <f aca="false">SUM(I86:I88)</f>
        <v>264.896</v>
      </c>
      <c r="J89" s="42" t="n">
        <f aca="false">SUM(J86:J88)</f>
        <v>355.1</v>
      </c>
      <c r="K89" s="42" t="n">
        <f aca="false">SUM(K86:K88)</f>
        <v>312.8</v>
      </c>
      <c r="L89" s="42" t="n">
        <f aca="false">SUM(L86:L88)</f>
        <v>291</v>
      </c>
      <c r="M89" s="42" t="n">
        <f aca="false">SUM(M86:M88)</f>
        <v>268.7</v>
      </c>
      <c r="N89" s="53" t="n">
        <f aca="false">SUM(N86:N88)</f>
        <v>320.769</v>
      </c>
      <c r="O89" s="24"/>
      <c r="P89" s="24"/>
      <c r="Q89" s="24"/>
      <c r="R89" s="24"/>
      <c r="S89" s="24"/>
      <c r="T89" s="0"/>
      <c r="U89" s="0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  <c r="IV89" s="3"/>
      <c r="IW89" s="3"/>
    </row>
    <row r="90" customFormat="false" ht="12.75" hidden="false" customHeight="false" outlineLevel="0" collapsed="false">
      <c r="A90" s="47" t="s">
        <v>58</v>
      </c>
      <c r="B90" s="42" t="n">
        <f aca="false">B82+B89</f>
        <v>639.831</v>
      </c>
      <c r="C90" s="42" t="n">
        <f aca="false">C82+C89</f>
        <v>608.167</v>
      </c>
      <c r="D90" s="42" t="n">
        <f aca="false">D82+D89</f>
        <v>545.8</v>
      </c>
      <c r="E90" s="42" t="n">
        <f aca="false">E82+E89</f>
        <v>563.4</v>
      </c>
      <c r="F90" s="42" t="n">
        <f aca="false">F82+F89</f>
        <v>612.4</v>
      </c>
      <c r="G90" s="42" t="n">
        <f aca="false">G82+G89</f>
        <v>587.6</v>
      </c>
      <c r="H90" s="42" t="n">
        <f aca="false">H82+H89</f>
        <v>598.6</v>
      </c>
      <c r="I90" s="42" t="n">
        <f aca="false">I82+I89</f>
        <v>611.796</v>
      </c>
      <c r="J90" s="42" t="n">
        <f aca="false">J82+J89</f>
        <v>595.4</v>
      </c>
      <c r="K90" s="42" t="n">
        <f aca="false">K82+K89</f>
        <v>571.2</v>
      </c>
      <c r="L90" s="42" t="n">
        <f aca="false">L82+L89</f>
        <v>585</v>
      </c>
      <c r="M90" s="42" t="n">
        <f aca="false">M82+M89</f>
        <v>565.5</v>
      </c>
      <c r="N90" s="53" t="n">
        <f aca="false">N82+N89</f>
        <v>590.391166666667</v>
      </c>
      <c r="O90" s="24"/>
      <c r="P90" s="24"/>
      <c r="Q90" s="24"/>
      <c r="R90" s="24"/>
      <c r="S90" s="24"/>
      <c r="T90" s="0"/>
      <c r="U90" s="0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  <c r="IW90" s="3"/>
    </row>
    <row r="91" customFormat="false" ht="12.75" hidden="false" customHeight="false" outlineLevel="0" collapsed="false">
      <c r="A91" s="47" t="s">
        <v>59</v>
      </c>
      <c r="B91" s="42" t="n">
        <f aca="false">B85++B78</f>
        <v>540.865</v>
      </c>
      <c r="C91" s="42" t="n">
        <f aca="false">C85++C78</f>
        <v>551.414</v>
      </c>
      <c r="D91" s="42" t="n">
        <f aca="false">D85++D78</f>
        <v>565.7</v>
      </c>
      <c r="E91" s="42" t="n">
        <f aca="false">E85++E78</f>
        <v>605.7</v>
      </c>
      <c r="F91" s="42" t="n">
        <f aca="false">F85+F78</f>
        <v>578.7</v>
      </c>
      <c r="G91" s="42" t="n">
        <f aca="false">G85++G78</f>
        <v>566.6</v>
      </c>
      <c r="H91" s="42" t="n">
        <f aca="false">H85++H78</f>
        <v>599.3</v>
      </c>
      <c r="I91" s="42" t="n">
        <f aca="false">I85++I78</f>
        <v>599.3</v>
      </c>
      <c r="J91" s="42" t="n">
        <f aca="false">J85++J78</f>
        <v>591.7</v>
      </c>
      <c r="K91" s="42" t="n">
        <f aca="false">K85++K78</f>
        <v>583.4</v>
      </c>
      <c r="L91" s="42" t="n">
        <f aca="false">L85++L78</f>
        <v>594.5</v>
      </c>
      <c r="M91" s="42" t="n">
        <f aca="false">M85++M78</f>
        <v>585.8</v>
      </c>
      <c r="N91" s="53" t="n">
        <f aca="false">N85+N78</f>
        <v>580.24825</v>
      </c>
      <c r="O91" s="24"/>
      <c r="P91" s="24"/>
      <c r="Q91" s="24"/>
      <c r="R91" s="24"/>
      <c r="S91" s="24"/>
      <c r="T91" s="0"/>
      <c r="U91" s="0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  <c r="IV91" s="3"/>
      <c r="IW91" s="3"/>
    </row>
    <row r="92" customFormat="false" ht="12.75" hidden="false" customHeight="false" outlineLevel="0" collapsed="false">
      <c r="A92" s="36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24"/>
      <c r="Q92" s="24"/>
      <c r="R92" s="24"/>
      <c r="S92" s="24"/>
      <c r="T92" s="0"/>
      <c r="U92" s="0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  <c r="IV92" s="3"/>
      <c r="IW92" s="3"/>
    </row>
    <row r="93" customFormat="false" ht="15.75" hidden="false" customHeight="false" outlineLevel="0" collapsed="false">
      <c r="A93" s="35" t="s">
        <v>60</v>
      </c>
      <c r="B93" s="55"/>
      <c r="C93" s="55"/>
      <c r="D93" s="55"/>
      <c r="E93" s="55"/>
      <c r="F93" s="56"/>
      <c r="G93" s="55"/>
      <c r="H93" s="57"/>
      <c r="I93" s="55"/>
      <c r="J93" s="55"/>
      <c r="K93" s="55"/>
      <c r="L93" s="55"/>
      <c r="M93" s="55"/>
      <c r="N93" s="58"/>
      <c r="O93" s="24"/>
      <c r="P93" s="24"/>
      <c r="Q93" s="24"/>
      <c r="R93" s="24"/>
      <c r="S93" s="24"/>
      <c r="T93" s="0"/>
      <c r="U93" s="0"/>
    </row>
    <row r="94" customFormat="false" ht="12.75" hidden="false" customHeight="false" outlineLevel="0" collapsed="false">
      <c r="A94" s="36" t="s">
        <v>61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"/>
      <c r="O94" s="24"/>
      <c r="P94" s="24"/>
      <c r="Q94" s="24"/>
      <c r="R94" s="24"/>
      <c r="S94" s="24"/>
      <c r="T94" s="0"/>
      <c r="U94" s="0"/>
    </row>
    <row r="95" customFormat="false" ht="12.75" hidden="false" customHeight="false" outlineLevel="0" collapsed="false">
      <c r="A95" s="39" t="s">
        <v>22</v>
      </c>
      <c r="B95" s="40" t="n">
        <v>465</v>
      </c>
      <c r="C95" s="40" t="n">
        <v>465</v>
      </c>
      <c r="D95" s="40" t="n">
        <v>465</v>
      </c>
      <c r="E95" s="40" t="n">
        <v>465</v>
      </c>
      <c r="F95" s="40" t="n">
        <v>465</v>
      </c>
      <c r="G95" s="40" t="n">
        <v>465</v>
      </c>
      <c r="H95" s="40" t="n">
        <v>440</v>
      </c>
      <c r="I95" s="40" t="n">
        <v>464</v>
      </c>
      <c r="J95" s="40" t="n">
        <v>465.8</v>
      </c>
      <c r="K95" s="40" t="n">
        <v>482.3</v>
      </c>
      <c r="L95" s="40" t="n">
        <v>465</v>
      </c>
      <c r="M95" s="40" t="n">
        <v>465</v>
      </c>
      <c r="N95" s="4" t="n">
        <f aca="false">SUM(B95:M95)/12</f>
        <v>464.341666666667</v>
      </c>
      <c r="O95" s="24"/>
      <c r="P95" s="24"/>
      <c r="Q95" s="24"/>
      <c r="R95" s="24"/>
      <c r="S95" s="24"/>
      <c r="T95" s="0"/>
      <c r="U95" s="0"/>
    </row>
    <row r="96" customFormat="false" ht="12.75" hidden="false" customHeight="false" outlineLevel="0" collapsed="false">
      <c r="A96" s="39" t="s">
        <v>53</v>
      </c>
      <c r="B96" s="40" t="n">
        <v>440.905</v>
      </c>
      <c r="C96" s="40" t="n">
        <v>443.318</v>
      </c>
      <c r="D96" s="40" t="n">
        <v>439.3</v>
      </c>
      <c r="E96" s="40" t="n">
        <v>415.1</v>
      </c>
      <c r="F96" s="40" t="n">
        <v>353.9</v>
      </c>
      <c r="G96" s="40" t="n">
        <v>361.4</v>
      </c>
      <c r="H96" s="40" t="n">
        <v>314.6</v>
      </c>
      <c r="I96" s="40" t="n">
        <v>285.4</v>
      </c>
      <c r="J96" s="40" t="n">
        <v>284.1</v>
      </c>
      <c r="K96" s="40" t="n">
        <v>292.2</v>
      </c>
      <c r="L96" s="40" t="n">
        <v>442.8</v>
      </c>
      <c r="M96" s="40" t="n">
        <v>468.3</v>
      </c>
      <c r="N96" s="4" t="n">
        <f aca="false">SUM(B96:M96)/12</f>
        <v>378.443583333333</v>
      </c>
      <c r="O96" s="24"/>
      <c r="P96" s="24"/>
      <c r="Q96" s="24"/>
      <c r="R96" s="24"/>
      <c r="S96" s="24"/>
      <c r="T96" s="0"/>
      <c r="U96" s="0"/>
    </row>
    <row r="97" customFormat="false" ht="12.75" hidden="false" customHeight="false" outlineLevel="0" collapsed="false">
      <c r="A97" s="39" t="s">
        <v>62</v>
      </c>
      <c r="B97" s="40" t="n">
        <v>24.479</v>
      </c>
      <c r="C97" s="40"/>
      <c r="D97" s="40" t="n">
        <v>23.2</v>
      </c>
      <c r="E97" s="40" t="n">
        <v>21.4</v>
      </c>
      <c r="F97" s="40" t="n">
        <v>79.8</v>
      </c>
      <c r="G97" s="40" t="n">
        <v>122.9</v>
      </c>
      <c r="H97" s="40" t="n">
        <v>156.4</v>
      </c>
      <c r="I97" s="40" t="n">
        <v>172</v>
      </c>
      <c r="J97" s="40" t="n">
        <v>152.5</v>
      </c>
      <c r="K97" s="40" t="n">
        <v>165.6</v>
      </c>
      <c r="L97" s="40" t="n">
        <v>20.3</v>
      </c>
      <c r="M97" s="40" t="n">
        <v>0</v>
      </c>
      <c r="N97" s="4" t="n">
        <f aca="false">SUM(B97:M97)/12</f>
        <v>78.2149166666667</v>
      </c>
      <c r="O97" s="24"/>
      <c r="P97" s="24"/>
      <c r="Q97" s="24"/>
      <c r="R97" s="24"/>
      <c r="S97" s="24"/>
      <c r="T97" s="0"/>
      <c r="U97" s="0"/>
    </row>
    <row r="98" customFormat="false" ht="12.75" hidden="false" customHeight="false" outlineLevel="0" collapsed="false">
      <c r="A98" s="59" t="s">
        <v>54</v>
      </c>
      <c r="B98" s="40"/>
      <c r="C98" s="40" t="n">
        <v>23.946</v>
      </c>
      <c r="D98" s="40" t="n">
        <v>0.4</v>
      </c>
      <c r="E98" s="40" t="n">
        <v>3.5</v>
      </c>
      <c r="F98" s="40" t="n">
        <v>3.2</v>
      </c>
      <c r="G98" s="40" t="n">
        <v>-4.3</v>
      </c>
      <c r="H98" s="40" t="n">
        <v>0</v>
      </c>
      <c r="I98" s="40" t="n">
        <v>0</v>
      </c>
      <c r="J98" s="40" t="n">
        <v>0</v>
      </c>
      <c r="K98" s="40" t="n">
        <v>0</v>
      </c>
      <c r="L98" s="40" t="n">
        <v>0</v>
      </c>
      <c r="M98" s="40" t="n">
        <v>0</v>
      </c>
      <c r="N98" s="42" t="n">
        <f aca="false">SUM(B98:M98)/12</f>
        <v>2.22883333333333</v>
      </c>
      <c r="O98" s="24"/>
      <c r="P98" s="24"/>
      <c r="Q98" s="24"/>
      <c r="R98" s="24"/>
      <c r="S98" s="24"/>
      <c r="T98" s="0"/>
      <c r="U98" s="0"/>
    </row>
    <row r="99" customFormat="false" ht="12.75" hidden="false" customHeight="false" outlineLevel="0" collapsed="false">
      <c r="A99" s="60" t="s">
        <v>63</v>
      </c>
      <c r="B99" s="42" t="n">
        <f aca="false">SUM(B96:B98)</f>
        <v>465.384</v>
      </c>
      <c r="C99" s="42" t="n">
        <f aca="false">SUM(C96:C98)</f>
        <v>467.264</v>
      </c>
      <c r="D99" s="42" t="n">
        <f aca="false">SUM(D96:D98)</f>
        <v>462.9</v>
      </c>
      <c r="E99" s="42" t="n">
        <f aca="false">SUM(E96:E98)</f>
        <v>440</v>
      </c>
      <c r="F99" s="42" t="n">
        <f aca="false">SUM(F96:F98)</f>
        <v>436.9</v>
      </c>
      <c r="G99" s="42" t="n">
        <f aca="false">SUM(G96:G98)</f>
        <v>480</v>
      </c>
      <c r="H99" s="42" t="n">
        <f aca="false">SUM(H96:H98)</f>
        <v>471</v>
      </c>
      <c r="I99" s="42" t="n">
        <f aca="false">SUM(I96:I98)</f>
        <v>457.4</v>
      </c>
      <c r="J99" s="42" t="n">
        <f aca="false">SUM(J96:J98)</f>
        <v>436.6</v>
      </c>
      <c r="K99" s="42" t="n">
        <f aca="false">SUM(K96:K98)</f>
        <v>457.8</v>
      </c>
      <c r="L99" s="42" t="n">
        <f aca="false">SUM(L96:L98)</f>
        <v>463.1</v>
      </c>
      <c r="M99" s="42" t="n">
        <f aca="false">SUM(M96:M98)</f>
        <v>468.3</v>
      </c>
      <c r="N99" s="53" t="n">
        <f aca="false">SUM(N96:N98)</f>
        <v>458.887333333333</v>
      </c>
      <c r="O99" s="24"/>
      <c r="P99" s="24"/>
      <c r="Q99" s="24"/>
      <c r="R99" s="24"/>
      <c r="S99" s="24"/>
      <c r="T99" s="0"/>
      <c r="U99" s="0"/>
    </row>
    <row r="100" customFormat="false" ht="12.75" hidden="false" customHeight="false" outlineLevel="0" collapsed="false">
      <c r="A100" s="47" t="s">
        <v>64</v>
      </c>
      <c r="B100" s="42" t="n">
        <f aca="false">+B95</f>
        <v>465</v>
      </c>
      <c r="C100" s="42" t="n">
        <f aca="false">+C95</f>
        <v>465</v>
      </c>
      <c r="D100" s="42" t="n">
        <f aca="false">+D95</f>
        <v>465</v>
      </c>
      <c r="E100" s="42" t="n">
        <f aca="false">+E95</f>
        <v>465</v>
      </c>
      <c r="F100" s="42" t="n">
        <f aca="false">+F95</f>
        <v>465</v>
      </c>
      <c r="G100" s="42" t="n">
        <f aca="false">+G95</f>
        <v>465</v>
      </c>
      <c r="H100" s="42" t="n">
        <f aca="false">+H95</f>
        <v>440</v>
      </c>
      <c r="I100" s="42" t="n">
        <f aca="false">+I95</f>
        <v>464</v>
      </c>
      <c r="J100" s="42" t="n">
        <f aca="false">+J95</f>
        <v>465.8</v>
      </c>
      <c r="K100" s="42" t="n">
        <f aca="false">+K95</f>
        <v>482.3</v>
      </c>
      <c r="L100" s="42" t="n">
        <f aca="false">+L95</f>
        <v>465</v>
      </c>
      <c r="M100" s="42" t="n">
        <f aca="false">+M95</f>
        <v>465</v>
      </c>
      <c r="N100" s="53" t="n">
        <f aca="false">+N95</f>
        <v>464.341666666667</v>
      </c>
      <c r="O100" s="24"/>
      <c r="P100" s="24"/>
      <c r="Q100" s="24"/>
      <c r="R100" s="24"/>
      <c r="S100" s="24"/>
      <c r="T100" s="0"/>
      <c r="U100" s="0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  <c r="IV100" s="3"/>
      <c r="IW100" s="3"/>
    </row>
    <row r="101" customFormat="false" ht="12.75" hidden="false" customHeight="false" outlineLevel="0" collapsed="false">
      <c r="A101" s="47" t="s">
        <v>65</v>
      </c>
      <c r="B101" s="42" t="n">
        <f aca="false">+B95+B68+B35+B61+B28</f>
        <v>858.6</v>
      </c>
      <c r="C101" s="42" t="n">
        <f aca="false">+C95+C68+C35+C61+C28</f>
        <v>858.6</v>
      </c>
      <c r="D101" s="42" t="n">
        <f aca="false">+D95+D68+D35+D61+D28</f>
        <v>857.6</v>
      </c>
      <c r="E101" s="42" t="n">
        <f aca="false">+E95+E68+E35+E61+E28</f>
        <v>848.6</v>
      </c>
      <c r="F101" s="42" t="n">
        <f aca="false">+F95+F68+F35+F61+F28</f>
        <v>845.2</v>
      </c>
      <c r="G101" s="42" t="n">
        <f aca="false">+G95+G68+G35+G61+G28</f>
        <v>848.6</v>
      </c>
      <c r="H101" s="42" t="n">
        <f aca="false">+H95+H68+H35+H61+H28</f>
        <v>813.9</v>
      </c>
      <c r="I101" s="42" t="n">
        <f aca="false">+I95+I68+I35+I61+I28</f>
        <v>847.6</v>
      </c>
      <c r="J101" s="42" t="n">
        <f aca="false">+J95+J68+J35+J61+J28</f>
        <v>849.4</v>
      </c>
      <c r="K101" s="42" t="n">
        <f aca="false">+K95+K68+K35+K61+K28</f>
        <v>875.9</v>
      </c>
      <c r="L101" s="42" t="n">
        <f aca="false">+L95+L68+L35+L61+L28</f>
        <v>862.8</v>
      </c>
      <c r="M101" s="42" t="n">
        <f aca="false">+M95+M68+M35+M61+M28</f>
        <v>862.1</v>
      </c>
      <c r="N101" s="53" t="n">
        <f aca="false">SUM(B101:M101)/12</f>
        <v>852.408333333333</v>
      </c>
      <c r="O101" s="24"/>
      <c r="P101" s="24"/>
      <c r="Q101" s="24"/>
      <c r="R101" s="24"/>
      <c r="S101" s="24"/>
      <c r="T101" s="0"/>
      <c r="U101" s="0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  <c r="IV101" s="3"/>
      <c r="IW101" s="3"/>
    </row>
    <row r="102" customFormat="false" ht="12.75" hidden="false" customHeight="false" outlineLevel="0" collapsed="false">
      <c r="A102" s="36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4"/>
      <c r="O102" s="24"/>
      <c r="P102" s="24"/>
      <c r="Q102" s="24"/>
      <c r="R102" s="24"/>
      <c r="S102" s="24"/>
      <c r="T102" s="0"/>
      <c r="U102" s="0"/>
    </row>
    <row r="103" customFormat="false" ht="15.75" hidden="false" customHeight="false" outlineLevel="0" collapsed="false">
      <c r="A103" s="61" t="s">
        <v>66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3"/>
      <c r="O103" s="24"/>
      <c r="P103" s="24"/>
      <c r="Q103" s="24"/>
      <c r="R103" s="24"/>
      <c r="S103" s="24"/>
      <c r="T103" s="0"/>
      <c r="U103" s="0"/>
    </row>
    <row r="104" customFormat="false" ht="12.75" hidden="false" customHeight="false" outlineLevel="0" collapsed="false">
      <c r="A104" s="64" t="s">
        <v>22</v>
      </c>
      <c r="B104" s="65" t="n">
        <f aca="false">+B42+B74+B91+B100</f>
        <v>2884.469</v>
      </c>
      <c r="C104" s="65" t="n">
        <f aca="false">+C42+C74+C91+C100</f>
        <v>2910.517</v>
      </c>
      <c r="D104" s="65" t="n">
        <f aca="false">+D42+D74+D91+D100</f>
        <v>3049.6</v>
      </c>
      <c r="E104" s="65" t="n">
        <f aca="false">+E42+E74+E91+E100</f>
        <v>2938.6</v>
      </c>
      <c r="F104" s="65" t="n">
        <f aca="false">+F42+F74+F91+F100</f>
        <v>2917.5</v>
      </c>
      <c r="G104" s="65" t="n">
        <f aca="false">+G42+G74+G91+G100</f>
        <v>2919.1</v>
      </c>
      <c r="H104" s="65" t="n">
        <f aca="false">+H42+H74+H91+H100</f>
        <v>2889.1</v>
      </c>
      <c r="I104" s="65" t="n">
        <f aca="false">+I42+I74+I91+I100</f>
        <v>2911.6</v>
      </c>
      <c r="J104" s="65" t="n">
        <f aca="false">+J42+J74+J91+J100</f>
        <v>2919.7</v>
      </c>
      <c r="K104" s="65" t="n">
        <f aca="false">+K42+K74+K91+K100</f>
        <v>2980.2</v>
      </c>
      <c r="L104" s="65" t="n">
        <f aca="false">+L42+L74+L91+L100</f>
        <v>3001.2</v>
      </c>
      <c r="M104" s="65" t="n">
        <f aca="false">+M42+M74+M91+M100</f>
        <v>2989.1</v>
      </c>
      <c r="N104" s="45" t="n">
        <f aca="false">SUM(B104:M104)/12</f>
        <v>2942.55716666667</v>
      </c>
      <c r="O104" s="24"/>
      <c r="P104" s="24"/>
      <c r="Q104" s="24"/>
      <c r="R104" s="24"/>
      <c r="S104" s="24"/>
      <c r="T104" s="0"/>
      <c r="U104" s="0"/>
    </row>
    <row r="105" customFormat="false" ht="12.75" hidden="false" customHeight="false" outlineLevel="0" collapsed="false">
      <c r="A105" s="64" t="s">
        <v>53</v>
      </c>
      <c r="B105" s="65" t="n">
        <f aca="false">+B15+B22+B29+B36+B47+B54+B62+B69+B79+B86+B96</f>
        <v>2260.502</v>
      </c>
      <c r="C105" s="65" t="n">
        <f aca="false">+C15+C22+C29+C36+C47+C54+C62+C69+C79+C86+C96</f>
        <v>2309.803</v>
      </c>
      <c r="D105" s="65" t="n">
        <f aca="false">+D15+D22+D29+D36+D47+D54+D62+D69+D79+D86+D96</f>
        <v>2312.1</v>
      </c>
      <c r="E105" s="65" t="n">
        <f aca="false">+E15+E22+E29+E36+E47+E54+E62+E69+E79+E86+E96</f>
        <v>2249.1</v>
      </c>
      <c r="F105" s="65" t="n">
        <f aca="false">+F15+F22+F29+F36+F47+F54+F62+F69+F79+F86+F96</f>
        <v>2135.8</v>
      </c>
      <c r="G105" s="65" t="n">
        <f aca="false">+G15+G22+G29+G36+G47+G54+G62+G69+G79+G86+G96</f>
        <v>2171.5</v>
      </c>
      <c r="H105" s="65" t="n">
        <f aca="false">+H15+H22+H29+H36+H47+H54+H62+H69+H79+H86+H96</f>
        <v>2158</v>
      </c>
      <c r="I105" s="65" t="n">
        <f aca="false">+I15+I22+I29+I36+I47+I54+I62+I69+I79+I86+I96</f>
        <v>2166.4</v>
      </c>
      <c r="J105" s="65" t="n">
        <f aca="false">+J15+J22+J29+J36+J47+J54+J62+J69+J79+J86+J96</f>
        <v>2041</v>
      </c>
      <c r="K105" s="65" t="n">
        <f aca="false">+K15+K22+K29+K36+K47+K54+K62+K69+K79+K86+K96</f>
        <v>2114.9</v>
      </c>
      <c r="L105" s="65" t="n">
        <f aca="false">+L15+L22+L29+L36+L47+L54+L62+L69+L79+L86+L96</f>
        <v>2363.5</v>
      </c>
      <c r="M105" s="65" t="n">
        <f aca="false">+M15+M22+M29+M36+M47+M54+M62+M69+M79+M86+M96</f>
        <v>2332.8</v>
      </c>
      <c r="N105" s="45" t="n">
        <f aca="false">SUM(B105:M105)/12</f>
        <v>2217.95041666667</v>
      </c>
      <c r="O105" s="24"/>
      <c r="P105" s="24"/>
      <c r="Q105" s="24"/>
      <c r="R105" s="24"/>
      <c r="S105" s="24"/>
      <c r="T105" s="0"/>
      <c r="U105" s="0"/>
    </row>
    <row r="106" customFormat="false" ht="12.75" hidden="false" customHeight="false" outlineLevel="0" collapsed="false">
      <c r="A106" s="64" t="s">
        <v>62</v>
      </c>
      <c r="B106" s="65" t="n">
        <f aca="false">+B16+B23+B30+B37+B48+B55+B63+B70+B80+B87+B97</f>
        <v>65.318</v>
      </c>
      <c r="C106" s="65" t="n">
        <f aca="false">+C16+C23+C30+C37+C48+C55+C63+C70+C80+C87+C97</f>
        <v>38.71</v>
      </c>
      <c r="D106" s="65" t="n">
        <f aca="false">+D16+D23+D30+D37+D48+D55+D63+D70+D80+D87+D97</f>
        <v>44.5</v>
      </c>
      <c r="E106" s="65" t="n">
        <f aca="false">+E16+E23+E30+E37+E48+E55+E63+E70+E80+E87+E97</f>
        <v>37.5</v>
      </c>
      <c r="F106" s="65" t="n">
        <f aca="false">+F16+F23+F30+F37+F48+F55+F63+F70+F80+F87+F97</f>
        <v>144.9</v>
      </c>
      <c r="G106" s="65" t="n">
        <f aca="false">+G16+G23+G30+G37+G48+G55+G63+G70+G80+G87+G97</f>
        <v>229.8</v>
      </c>
      <c r="H106" s="65" t="n">
        <f aca="false">+H16+H23+H30+H37+H48+H55+H63+H70+H80+H87+H97</f>
        <v>309.4</v>
      </c>
      <c r="I106" s="65" t="n">
        <f aca="false">+I16+I23+I30+I37+I48+I55+I63+I70+I80+I87+I97</f>
        <v>340.6</v>
      </c>
      <c r="J106" s="65" t="n">
        <f aca="false">+J16+J23+J30+J37+J48+J55+J63+J70+J80+J87+J97</f>
        <v>301.7</v>
      </c>
      <c r="K106" s="65" t="n">
        <f aca="false">+K16+K23+K30+K37+K48+K55+K63+K70+K80+K87+K97</f>
        <v>325.4</v>
      </c>
      <c r="L106" s="65" t="n">
        <f aca="false">+L16+L23+L30+L37+L48+L55+L63+L70+L80+L87+L97</f>
        <v>48.8</v>
      </c>
      <c r="M106" s="65" t="n">
        <f aca="false">+M16+M23+M30+M37+M48+M55+M63+M70+M80+M87+M97</f>
        <v>17.2</v>
      </c>
      <c r="N106" s="45" t="n">
        <f aca="false">SUM(B106:M106)/12</f>
        <v>158.652333333333</v>
      </c>
      <c r="O106" s="24"/>
      <c r="P106" s="24"/>
      <c r="Q106" s="24"/>
      <c r="R106" s="24"/>
      <c r="S106" s="24"/>
      <c r="T106" s="0"/>
      <c r="U106" s="0"/>
    </row>
    <row r="107" customFormat="false" ht="12.75" hidden="false" customHeight="false" outlineLevel="0" collapsed="false">
      <c r="A107" s="66" t="s">
        <v>54</v>
      </c>
      <c r="B107" s="41" t="n">
        <f aca="false">+B17+B24+B31+B39+B49+B57+B64+B71+B81+B88+B98</f>
        <v>222.107</v>
      </c>
      <c r="C107" s="41" t="n">
        <f aca="false">+C17+C24+C31+C39+C49+C57+C64+C71+C81+C88+C98</f>
        <v>190.035</v>
      </c>
      <c r="D107" s="41" t="n">
        <f aca="false">+D17+D24+D31+D39+D49+D57+D64+D71+D81+D88+D98</f>
        <v>120.2</v>
      </c>
      <c r="E107" s="41" t="n">
        <f aca="false">+E17+E24+E31+E39+E49+E57+E64+E71+E81+E88+E98</f>
        <v>360.94</v>
      </c>
      <c r="F107" s="41" t="n">
        <f aca="false">+F17+F24+F31+F39+F49+F57+F64+F71+F81+F88+F98</f>
        <v>338.1</v>
      </c>
      <c r="G107" s="41" t="n">
        <f aca="false">+G17+G24+G31+G39+G49+G57+G64+G71+G81+G88+G98</f>
        <v>223.2</v>
      </c>
      <c r="H107" s="41" t="n">
        <f aca="false">+H17+H24+H31+H39+H49+H57+H64+H71+H81+H88+H98</f>
        <v>186.5</v>
      </c>
      <c r="I107" s="41" t="n">
        <f aca="false">+I17+I24+I31+I39+I49+I57+I64+I71+I81+I88+I98</f>
        <v>140.404</v>
      </c>
      <c r="J107" s="41" t="n">
        <f aca="false">+J17+J24+J31+J39+J49+J57+J64+J71+J81+J88+J98</f>
        <v>134.38</v>
      </c>
      <c r="K107" s="41" t="n">
        <f aca="false">+K17+K24+K31+K39+K49+K57+K64+K71+K81+K88+K98</f>
        <v>80.9</v>
      </c>
      <c r="L107" s="41" t="n">
        <f aca="false">+L17+L24+L31+L39+L49+L57+L64+L71+L81+L88+L98</f>
        <v>107.5</v>
      </c>
      <c r="M107" s="41" t="n">
        <f aca="false">+M17+M24+M31+M39+M49+M57+M64+M71+M81+M88+M98</f>
        <v>83.4</v>
      </c>
      <c r="N107" s="53" t="n">
        <f aca="false">SUM(B107:M107)/12</f>
        <v>182.3055</v>
      </c>
      <c r="O107" s="24"/>
      <c r="P107" s="24"/>
      <c r="Q107" s="24"/>
      <c r="R107" s="24"/>
      <c r="S107" s="24"/>
      <c r="T107" s="0"/>
      <c r="U107" s="0"/>
    </row>
    <row r="108" customFormat="false" ht="12.75" hidden="false" customHeight="false" outlineLevel="0" collapsed="false">
      <c r="A108" s="60" t="s">
        <v>67</v>
      </c>
      <c r="B108" s="42" t="n">
        <f aca="false">SUM(B105:B107)</f>
        <v>2547.927</v>
      </c>
      <c r="C108" s="42" t="n">
        <f aca="false">SUM(C105:C107)</f>
        <v>2538.548</v>
      </c>
      <c r="D108" s="42" t="n">
        <f aca="false">SUM(D105:D107)</f>
        <v>2476.8</v>
      </c>
      <c r="E108" s="42" t="n">
        <f aca="false">SUM(E105:E107)</f>
        <v>2647.54</v>
      </c>
      <c r="F108" s="42" t="n">
        <f aca="false">SUM(F105:F107)</f>
        <v>2618.8</v>
      </c>
      <c r="G108" s="42" t="n">
        <f aca="false">SUM(G105:G107)</f>
        <v>2624.5</v>
      </c>
      <c r="H108" s="42" t="n">
        <f aca="false">SUM(H105:H107)</f>
        <v>2653.9</v>
      </c>
      <c r="I108" s="42" t="n">
        <f aca="false">SUM(I105:I107)</f>
        <v>2647.404</v>
      </c>
      <c r="J108" s="42" t="n">
        <f aca="false">SUM(J105:J107)</f>
        <v>2477.08</v>
      </c>
      <c r="K108" s="42" t="n">
        <f aca="false">SUM(K105:K107)</f>
        <v>2521.2</v>
      </c>
      <c r="L108" s="42" t="n">
        <f aca="false">SUM(L105:L107)</f>
        <v>2519.8</v>
      </c>
      <c r="M108" s="42" t="n">
        <f aca="false">SUM(M105:M107)</f>
        <v>2433.4</v>
      </c>
      <c r="N108" s="53" t="n">
        <f aca="false">SUM(N105:N107)</f>
        <v>2558.90825</v>
      </c>
      <c r="O108" s="24"/>
      <c r="P108" s="24"/>
      <c r="Q108" s="24"/>
      <c r="R108" s="24"/>
      <c r="S108" s="24"/>
      <c r="T108" s="0"/>
      <c r="U108" s="0"/>
    </row>
    <row r="109" customFormat="false" ht="12.75" hidden="false" customHeight="false" outlineLevel="0" collapsed="false">
      <c r="A109" s="47" t="s">
        <v>68</v>
      </c>
      <c r="B109" s="42" t="n">
        <f aca="false">+B104</f>
        <v>2884.469</v>
      </c>
      <c r="C109" s="42" t="n">
        <f aca="false">+C104</f>
        <v>2910.517</v>
      </c>
      <c r="D109" s="42" t="n">
        <f aca="false">+D104</f>
        <v>3049.6</v>
      </c>
      <c r="E109" s="42" t="n">
        <f aca="false">+E104</f>
        <v>2938.6</v>
      </c>
      <c r="F109" s="42" t="n">
        <f aca="false">+F104</f>
        <v>2917.5</v>
      </c>
      <c r="G109" s="42" t="n">
        <f aca="false">+G104</f>
        <v>2919.1</v>
      </c>
      <c r="H109" s="42" t="n">
        <f aca="false">+H104</f>
        <v>2889.1</v>
      </c>
      <c r="I109" s="42" t="n">
        <f aca="false">+I104</f>
        <v>2911.6</v>
      </c>
      <c r="J109" s="42" t="n">
        <f aca="false">+J104</f>
        <v>2919.7</v>
      </c>
      <c r="K109" s="42" t="n">
        <f aca="false">+K104</f>
        <v>2980.2</v>
      </c>
      <c r="L109" s="42" t="n">
        <f aca="false">+L104</f>
        <v>3001.2</v>
      </c>
      <c r="M109" s="42" t="n">
        <f aca="false">+M104</f>
        <v>2989.1</v>
      </c>
      <c r="N109" s="53" t="n">
        <f aca="false">+N104</f>
        <v>2942.55716666667</v>
      </c>
      <c r="O109" s="24"/>
      <c r="P109" s="24"/>
      <c r="Q109" s="24"/>
      <c r="R109" s="24"/>
      <c r="S109" s="24"/>
      <c r="T109" s="0"/>
      <c r="U109" s="0"/>
    </row>
    <row r="110" customFormat="false" ht="12.75" hidden="false" customHeight="false" outlineLevel="0" collapsed="false">
      <c r="A110" s="47" t="s">
        <v>69</v>
      </c>
      <c r="B110" s="42" t="n">
        <f aca="false">B41+B73+B89</f>
        <v>1785.838</v>
      </c>
      <c r="C110" s="42" t="n">
        <f aca="false">C41+C73+C89</f>
        <v>1780.898</v>
      </c>
      <c r="D110" s="42" t="n">
        <f aca="false">D41+D73+D89</f>
        <v>1769.9</v>
      </c>
      <c r="E110" s="42" t="n">
        <f aca="false">E41+E73+E89</f>
        <v>2019.247</v>
      </c>
      <c r="F110" s="42" t="n">
        <f aca="false">F41+F73+F89</f>
        <v>1969.9</v>
      </c>
      <c r="G110" s="42" t="n">
        <f aca="false">G41+G73+G89</f>
        <v>1930.4</v>
      </c>
      <c r="H110" s="42" t="n">
        <f aca="false">H41+H73+H89</f>
        <v>1831.8</v>
      </c>
      <c r="I110" s="42" t="n">
        <f aca="false">I41+I73+I89</f>
        <v>1843.104</v>
      </c>
      <c r="J110" s="42" t="n">
        <f aca="false">J41+J73+J89</f>
        <v>1800.18</v>
      </c>
      <c r="K110" s="42" t="n">
        <f aca="false">K41+K73+K89</f>
        <v>1814.8</v>
      </c>
      <c r="L110" s="42" t="n">
        <f aca="false">L41+L73+L89</f>
        <v>1774.4</v>
      </c>
      <c r="M110" s="42" t="n">
        <f aca="false">M41+M73+M89</f>
        <v>1687</v>
      </c>
      <c r="N110" s="53" t="n">
        <f aca="false">N41+N73+N89</f>
        <v>1833.95558333333</v>
      </c>
      <c r="O110" s="24"/>
      <c r="P110" s="24"/>
      <c r="Q110" s="24"/>
      <c r="R110" s="24"/>
      <c r="S110" s="24"/>
      <c r="T110" s="0"/>
      <c r="U110" s="0"/>
    </row>
    <row r="111" customFormat="false" ht="12.75" hidden="false" customHeight="false" outlineLevel="0" collapsed="false">
      <c r="A111" s="4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24"/>
      <c r="Q111" s="24"/>
      <c r="R111" s="24"/>
      <c r="S111" s="24"/>
      <c r="T111" s="0"/>
      <c r="U111" s="0"/>
    </row>
    <row r="112" customFormat="false" ht="12.75" hidden="false" customHeight="false" outlineLevel="0" collapsed="false">
      <c r="A112" s="67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4"/>
      <c r="O112" s="24"/>
      <c r="P112" s="24"/>
      <c r="Q112" s="24"/>
      <c r="R112" s="24"/>
      <c r="S112" s="24"/>
      <c r="T112" s="0"/>
      <c r="U112" s="0"/>
    </row>
    <row r="113" customFormat="false" ht="12.75" hidden="false" customHeight="false" outlineLevel="0" collapsed="false">
      <c r="A113" s="36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9"/>
      <c r="O113" s="24"/>
      <c r="P113" s="24"/>
      <c r="Q113" s="24"/>
      <c r="R113" s="24"/>
      <c r="S113" s="24"/>
      <c r="T113" s="0"/>
      <c r="U113" s="0"/>
    </row>
    <row r="114" customFormat="false" ht="15.75" hidden="false" customHeight="false" outlineLevel="0" collapsed="false">
      <c r="A114" s="32" t="s">
        <v>70</v>
      </c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"/>
      <c r="O114" s="24"/>
      <c r="P114" s="24"/>
      <c r="Q114" s="24"/>
      <c r="R114" s="24"/>
      <c r="S114" s="24"/>
      <c r="T114" s="0"/>
      <c r="U114" s="0"/>
    </row>
    <row r="115" customFormat="false" ht="12.75" hidden="false" customHeight="false" outlineLevel="0" collapsed="false">
      <c r="A115" s="36" t="s">
        <v>71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"/>
      <c r="O115" s="24"/>
      <c r="P115" s="24"/>
      <c r="Q115" s="24"/>
      <c r="R115" s="24"/>
      <c r="S115" s="24"/>
      <c r="T115" s="0"/>
      <c r="U115" s="0"/>
    </row>
    <row r="116" customFormat="false" ht="12.75" hidden="false" customHeight="false" outlineLevel="0" collapsed="false">
      <c r="A116" s="39" t="s">
        <v>22</v>
      </c>
      <c r="B116" s="70" t="n">
        <f aca="false">IF(B14&lt;&gt;0,((B184+B185)/B14)/B$1,0)</f>
        <v>0.302982349360925</v>
      </c>
      <c r="C116" s="70" t="n">
        <f aca="false">IF(C14&lt;&gt;0,((C184+C185)/C14)/C$1,0)</f>
        <v>0.302964959568733</v>
      </c>
      <c r="D116" s="70" t="n">
        <f aca="false">IF(D14&lt;&gt;0,((D184+D185)/D14)/D$1,0)</f>
        <v>0.30299452221546</v>
      </c>
      <c r="E116" s="70" t="n">
        <f aca="false">IF(E14&lt;&gt;0,((E184+E185)/E14)/E$1,0)</f>
        <v>0.302981132075472</v>
      </c>
      <c r="F116" s="70" t="n">
        <f aca="false">IF(F14&lt;&gt;0,((F184+F185)/F14)/F$1,0)</f>
        <v>0.3024602376655</v>
      </c>
      <c r="G116" s="70" t="n">
        <f aca="false">IF(G14&lt;&gt;0,((G184+G185)/G14)/G$1,0)</f>
        <v>0.305950120268388</v>
      </c>
      <c r="H116" s="70" t="n">
        <f aca="false">IF(H14&lt;&gt;0,((H184+H185)/H14)/H$1,0)</f>
        <v>0.331270136224483</v>
      </c>
      <c r="I116" s="70" t="n">
        <f aca="false">IF(I14&lt;&gt;0,((I184+I185)/I14)/I$1,0)</f>
        <v>0.344250899028114</v>
      </c>
      <c r="J116" s="70" t="n">
        <f aca="false">IF(J14&lt;&gt;0,((J184+J185)/J14)/J$1,0)</f>
        <v>0.302583302134032</v>
      </c>
      <c r="K116" s="70" t="n">
        <f aca="false">IF(K14&lt;&gt;0,((K184+K185)/K14)/K$1,0)</f>
        <v>0.285759354613365</v>
      </c>
      <c r="L116" s="70" t="n">
        <f aca="false">IF(L14&lt;&gt;0,((L184+L185)/L14)/L$1,0)</f>
        <v>0.253383102263301</v>
      </c>
      <c r="M116" s="70" t="n">
        <f aca="false">IF(M14&lt;&gt;0,((M184+M185)/M14)/M$1,0)</f>
        <v>0.270299080590651</v>
      </c>
      <c r="N116" s="71" t="n">
        <f aca="false">IF(N14&lt;&gt;0,((N184+N185)/N14)/N$1,0)</f>
        <v>0.299757040557132</v>
      </c>
      <c r="O116" s="24"/>
      <c r="P116" s="24"/>
      <c r="Q116" s="24"/>
      <c r="R116" s="24"/>
      <c r="S116" s="24"/>
      <c r="T116" s="0"/>
      <c r="U116" s="0"/>
    </row>
    <row r="117" customFormat="false" ht="12.75" hidden="false" customHeight="false" outlineLevel="0" collapsed="false">
      <c r="A117" s="39" t="s">
        <v>23</v>
      </c>
      <c r="B117" s="70" t="n">
        <f aca="false">IF(B15&lt;&gt;0,(B186/B15)/B$1,0)</f>
        <v>0.0246686887841125</v>
      </c>
      <c r="C117" s="70" t="n">
        <f aca="false">IF(C15&lt;&gt;0,(C186/C15)/C$1,0)</f>
        <v>0.0247167027209968</v>
      </c>
      <c r="D117" s="70" t="n">
        <f aca="false">IF(D15&lt;&gt;0,(D186/D15)/D$1,0)</f>
        <v>0.0246728943291458</v>
      </c>
      <c r="E117" s="70" t="n">
        <f aca="false">IF(E15&lt;&gt;0,(E186/E15)/E$1,0)</f>
        <v>0.0288249642526705</v>
      </c>
      <c r="F117" s="70" t="n">
        <f aca="false">IF(F15&lt;&gt;0,(F186/F15)/F$1,0)</f>
        <v>0.0291182409259098</v>
      </c>
      <c r="G117" s="70" t="n">
        <f aca="false">IF(G15&lt;&gt;0,(G186/G15)/G$1,0)</f>
        <v>0.02865725443076</v>
      </c>
      <c r="H117" s="70" t="n">
        <f aca="false">IF(H15&lt;&gt;0,(H186/H15)/H$1,0)</f>
        <v>0.0289768611241318</v>
      </c>
      <c r="I117" s="70" t="n">
        <f aca="false">IF(I15&lt;&gt;0,(I186/I15)/I$1,0)</f>
        <v>0.0452522496182958</v>
      </c>
      <c r="J117" s="70" t="n">
        <f aca="false">IF(J15&lt;&gt;0,(J186/J15)/J$1,0)</f>
        <v>0.0293343177064107</v>
      </c>
      <c r="K117" s="70" t="n">
        <f aca="false">IF(K15&lt;&gt;0,(K186/K15)/K$1,0)</f>
        <v>0.0298194274306973</v>
      </c>
      <c r="L117" s="70" t="n">
        <f aca="false">IF(L15&lt;&gt;0,(L186/L15)/L$1,0)</f>
        <v>0.0287021825862474</v>
      </c>
      <c r="M117" s="70" t="n">
        <f aca="false">IF(M15&lt;&gt;0,(M186/M15)/M$1,0)</f>
        <v>0.0285979319172192</v>
      </c>
      <c r="N117" s="71" t="n">
        <f aca="false">IF(N15&lt;&gt;0,(N186/N15)/N$1,0)</f>
        <v>0.0288336570569258</v>
      </c>
      <c r="O117" s="24"/>
      <c r="P117" s="24"/>
      <c r="Q117" s="24"/>
      <c r="R117" s="24"/>
      <c r="S117" s="24"/>
      <c r="T117" s="0"/>
      <c r="U117" s="0"/>
    </row>
    <row r="118" customFormat="false" ht="12.75" hidden="false" customHeight="false" outlineLevel="0" collapsed="false">
      <c r="A118" s="39" t="s">
        <v>24</v>
      </c>
      <c r="B118" s="70" t="n">
        <f aca="false">IF(B16&lt;&gt;0,(B187/B16)/B$1,0)</f>
        <v>0.0255532776009797</v>
      </c>
      <c r="C118" s="70" t="n">
        <f aca="false">IF(C16&lt;&gt;0,(C187/C16)/C$1,0)</f>
        <v>0.0252987785749704</v>
      </c>
      <c r="D118" s="70" t="n">
        <f aca="false">IF(D16&lt;&gt;0,(D187/D16)/D$1,0)</f>
        <v>0.025439286650931</v>
      </c>
      <c r="E118" s="70" t="n">
        <f aca="false">IF(E16&lt;&gt;0,(E187/E16)/E$1,0)</f>
        <v>0.0254295532646048</v>
      </c>
      <c r="F118" s="70" t="n">
        <f aca="false">IF(F16&lt;&gt;0,(F187/F16)/F$1,0)</f>
        <v>0.0243055555555556</v>
      </c>
      <c r="G118" s="70" t="n">
        <f aca="false">IF(G16&lt;&gt;0,(G187/G16)/G$1,0)</f>
        <v>0.0242666666666667</v>
      </c>
      <c r="H118" s="70" t="n">
        <f aca="false">IF(H16&lt;&gt;0,(H187/H16)/H$1,0)</f>
        <v>0.0247804538735762</v>
      </c>
      <c r="I118" s="70" t="n">
        <f aca="false">IF(I16&lt;&gt;0,(I187/I16)/I$1,0)</f>
        <v>0.0241591476479723</v>
      </c>
      <c r="J118" s="70" t="n">
        <f aca="false">IF(J16&lt;&gt;0,(J187/J16)/J$1,0)</f>
        <v>0.0253968253968254</v>
      </c>
      <c r="K118" s="70" t="n">
        <f aca="false">IF(K16&lt;&gt;0,(K187/K16)/K$1,0)</f>
        <v>0.0253159294978384</v>
      </c>
      <c r="L118" s="70" t="n">
        <f aca="false">IF(L16&lt;&gt;0,(L187/L16)/L$1,0)</f>
        <v>0.0258064516129032</v>
      </c>
      <c r="M118" s="70" t="n">
        <f aca="false">IF(M16&lt;&gt;0,(M187/M16)/M$1,0)</f>
        <v>0</v>
      </c>
      <c r="N118" s="71" t="n">
        <f aca="false">IF(N16&lt;&gt;0,(N187/N16)/N$1,0)</f>
        <v>0.0249965244188634</v>
      </c>
      <c r="O118" s="24"/>
      <c r="P118" s="24"/>
      <c r="Q118" s="24"/>
      <c r="R118" s="24"/>
      <c r="S118" s="24"/>
      <c r="T118" s="0"/>
      <c r="U118" s="0"/>
    </row>
    <row r="119" customFormat="false" ht="12.75" hidden="false" customHeight="false" outlineLevel="0" collapsed="false">
      <c r="A119" s="39" t="s">
        <v>28</v>
      </c>
      <c r="B119" s="70" t="n">
        <f aca="false">IF(B17&lt;&gt;0,(B188/B17)/B$1,0)</f>
        <v>1.75691244239631</v>
      </c>
      <c r="C119" s="70" t="n">
        <f aca="false">IF(C17&lt;&gt;0,(C188/C17)/C$1,0)</f>
        <v>0.0465316758260597</v>
      </c>
      <c r="D119" s="70" t="n">
        <f aca="false">IF(D17&lt;&gt;0,(D188/D17)/D$1,0)</f>
        <v>0.220555138784696</v>
      </c>
      <c r="E119" s="70" t="n">
        <f aca="false">IF(E17&lt;&gt;0,(E188/E17)/E$1,0)</f>
        <v>0.273313896987366</v>
      </c>
      <c r="F119" s="70" t="n">
        <f aca="false">IF(F17&lt;&gt;0,(F188/F17)/F$1,0)</f>
        <v>0.589274707211835</v>
      </c>
      <c r="G119" s="70" t="n">
        <f aca="false">IF(G17&lt;&gt;0,(G188/G17)/G$1,0)</f>
        <v>0.513825424721734</v>
      </c>
      <c r="H119" s="70" t="n">
        <f aca="false">IF(H17&lt;&gt;0,(H188/H17)/H$1,0)</f>
        <v>0.281783681214421</v>
      </c>
      <c r="I119" s="70" t="n">
        <f aca="false">IF(I17&lt;&gt;0,(I188/I17)/I$1,0)</f>
        <v>0.233822091886608</v>
      </c>
      <c r="J119" s="70" t="n">
        <f aca="false">IF(J17&lt;&gt;0,(J188/J17)/J$1,0)</f>
        <v>0.176066522053507</v>
      </c>
      <c r="K119" s="70" t="n">
        <f aca="false">IF(K17&lt;&gt;0,(K188/K17)/K$1,0)</f>
        <v>0.209936173883043</v>
      </c>
      <c r="L119" s="70" t="n">
        <f aca="false">IF(L17&lt;&gt;0,(L188/L17)/L$1,0)</f>
        <v>0.123484848484848</v>
      </c>
      <c r="M119" s="70" t="n">
        <f aca="false">IF(M17&lt;&gt;0,(M188/M17)/M$1,0)</f>
        <v>0.261356155365372</v>
      </c>
      <c r="N119" s="71" t="n">
        <f aca="false">IF(N17&lt;&gt;0,(N188/N17)/N$1,0)</f>
        <v>0.352384282392931</v>
      </c>
      <c r="O119" s="24"/>
      <c r="P119" s="24"/>
      <c r="Q119" s="24"/>
      <c r="R119" s="24"/>
      <c r="S119" s="24"/>
      <c r="T119" s="0"/>
      <c r="U119" s="0"/>
    </row>
    <row r="120" customFormat="false" ht="12.75" hidden="false" customHeight="false" outlineLevel="0" collapsed="false">
      <c r="A120" s="3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4"/>
      <c r="P120" s="24"/>
      <c r="Q120" s="24"/>
      <c r="R120" s="24"/>
      <c r="S120" s="24"/>
      <c r="T120" s="0"/>
      <c r="U120" s="0"/>
    </row>
    <row r="121" customFormat="false" ht="12.75" hidden="false" customHeight="false" outlineLevel="0" collapsed="false">
      <c r="A121" s="36" t="s">
        <v>72</v>
      </c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24"/>
      <c r="Q121" s="24"/>
      <c r="R121" s="24"/>
      <c r="S121" s="24"/>
      <c r="T121" s="0"/>
      <c r="U121" s="0"/>
    </row>
    <row r="122" customFormat="false" ht="12.75" hidden="false" customHeight="false" outlineLevel="0" collapsed="false">
      <c r="A122" s="39" t="s">
        <v>22</v>
      </c>
      <c r="B122" s="70" t="n">
        <f aca="false">IF(B21&lt;&gt;0,((B192+B193)/B21)/B$1,0)</f>
        <v>0.281301356714016</v>
      </c>
      <c r="C122" s="70" t="n">
        <f aca="false">IF(C21&lt;&gt;0,((C192+C193)/C21)/C$1,0)</f>
        <v>0.44253776221467</v>
      </c>
      <c r="D122" s="70" t="n">
        <f aca="false">IF(D21&lt;&gt;0,((D192+D193)/D21)/D$1,0)</f>
        <v>-0.0148776648256357</v>
      </c>
      <c r="E122" s="70" t="n">
        <f aca="false">IF(E21&lt;&gt;0,((E192+E193)/E21)/E$1,0)</f>
        <v>0.268354940939211</v>
      </c>
      <c r="F122" s="70" t="n">
        <f aca="false">IF(F21&lt;&gt;0,((F192+F193)/F21)/F$1,0)</f>
        <v>0.286985348330552</v>
      </c>
      <c r="G122" s="70" t="n">
        <f aca="false">IF(G21&lt;&gt;0,((G192+G193)/G21)/G$1,0)</f>
        <v>0.268306288032454</v>
      </c>
      <c r="H122" s="70" t="n">
        <f aca="false">IF(H21&lt;&gt;0,((H192+H193)/H21)/H$1,0)</f>
        <v>0.28846014442245</v>
      </c>
      <c r="I122" s="70" t="n">
        <f aca="false">IF(I21&lt;&gt;0,((I192+I193)/I21)/I$1,0)</f>
        <v>0.286059032035134</v>
      </c>
      <c r="J122" s="70" t="n">
        <f aca="false">IF(J21&lt;&gt;0,((J192+J193)/J21)/J$1,0)</f>
        <v>0.290648228176318</v>
      </c>
      <c r="K122" s="70" t="n">
        <f aca="false">IF(K21&lt;&gt;0,((K192+K193)/K21)/K$1,0)</f>
        <v>0.290796553935372</v>
      </c>
      <c r="L122" s="70" t="n">
        <f aca="false">IF(L21&lt;&gt;0,((L192+L193)/L21)/L$1,0)</f>
        <v>0.257325342051096</v>
      </c>
      <c r="M122" s="70" t="n">
        <f aca="false">IF(M21&lt;&gt;0,((M192+M193)/M21)/M$1,0)</f>
        <v>0.25251808930785</v>
      </c>
      <c r="N122" s="71" t="n">
        <f aca="false">IF(N21&lt;&gt;0,((N192+N193)/N21)/N$1,0)</f>
        <v>0.264864434375679</v>
      </c>
      <c r="O122" s="24"/>
      <c r="P122" s="24"/>
      <c r="Q122" s="24"/>
      <c r="R122" s="24"/>
      <c r="S122" s="24"/>
      <c r="T122" s="0"/>
      <c r="U122" s="0"/>
    </row>
    <row r="123" customFormat="false" ht="12.75" hidden="false" customHeight="false" outlineLevel="0" collapsed="false">
      <c r="A123" s="39" t="s">
        <v>23</v>
      </c>
      <c r="B123" s="70" t="n">
        <f aca="false">IF(B22&lt;&gt;0,((B194/B22)/B$1),0)</f>
        <v>0.026876407026316</v>
      </c>
      <c r="C123" s="70" t="n">
        <f aca="false">IF(C22&lt;&gt;0,((C194/C22)/C$1),0)</f>
        <v>0.0274003889794575</v>
      </c>
      <c r="D123" s="70" t="n">
        <f aca="false">IF(D22&lt;&gt;0,((D194/D22)/D$1),0)</f>
        <v>0.0273793589570975</v>
      </c>
      <c r="E123" s="70" t="n">
        <f aca="false">IF(E22&lt;&gt;0,((E194/E22)/E$1),0)</f>
        <v>0.0271260683760684</v>
      </c>
      <c r="F123" s="70" t="n">
        <f aca="false">IF(F22&lt;&gt;0,((F194/F22)/F$1),0)</f>
        <v>0.0273122761190446</v>
      </c>
      <c r="G123" s="70" t="n">
        <f aca="false">IF(G22&lt;&gt;0,((G194/G22)/G$1),0)</f>
        <v>0.0273398784478728</v>
      </c>
      <c r="H123" s="70" t="n">
        <f aca="false">IF(H22&lt;&gt;0,((H194/H22)/H$1),0)</f>
        <v>0.0274012521745273</v>
      </c>
      <c r="I123" s="70" t="n">
        <f aca="false">IF(I22&lt;&gt;0,((I194/I22)/I$1),0)</f>
        <v>0.0322244097800663</v>
      </c>
      <c r="J123" s="70" t="n">
        <f aca="false">IF(J22&lt;&gt;0,((J194/J22)/J$1),0)</f>
        <v>0.0280624859518993</v>
      </c>
      <c r="K123" s="70" t="n">
        <f aca="false">IF(K22&lt;&gt;0,((K194/K22)/K$1),0)</f>
        <v>0.0280318043981758</v>
      </c>
      <c r="L123" s="70" t="n">
        <f aca="false">IF(L22&lt;&gt;0,((L194/L22)/L$1),0)</f>
        <v>0.0280680272108844</v>
      </c>
      <c r="M123" s="70" t="n">
        <f aca="false">IF(M22&lt;&gt;0,((M194/M22)/M$1),0)</f>
        <v>0.0278013582342954</v>
      </c>
      <c r="N123" s="71" t="n">
        <f aca="false">IF(N22&lt;&gt;0,((N194/N22)/N$1),0)</f>
        <v>0.0279269894330473</v>
      </c>
      <c r="O123" s="24"/>
      <c r="P123" s="24"/>
      <c r="Q123" s="24"/>
      <c r="R123" s="24"/>
      <c r="S123" s="24"/>
      <c r="T123" s="0"/>
      <c r="U123" s="0"/>
    </row>
    <row r="124" customFormat="false" ht="12.75" hidden="false" customHeight="false" outlineLevel="0" collapsed="false">
      <c r="A124" s="39" t="s">
        <v>24</v>
      </c>
      <c r="B124" s="70" t="n">
        <f aca="false">IF(B23&lt;&gt;0,((B195/B23)/B$1),0)</f>
        <v>0.0342151723760384</v>
      </c>
      <c r="C124" s="70" t="n">
        <f aca="false">IF(C23&lt;&gt;0,((C195/C23)/C$1),0)</f>
        <v>0.0325299637110183</v>
      </c>
      <c r="D124" s="70" t="n">
        <f aca="false">IF(D23&lt;&gt;0,((D195/D23)/D$1),0)</f>
        <v>0.0329749103942652</v>
      </c>
      <c r="E124" s="70" t="n">
        <f aca="false">IF(E23&lt;&gt;0,((E195/E23)/E$1),0)</f>
        <v>0.0328125</v>
      </c>
      <c r="F124" s="70" t="n">
        <f aca="false">IF(F23&lt;&gt;0,((F195/F23)/F$1),0)</f>
        <v>0.0331182795698925</v>
      </c>
      <c r="G124" s="70" t="n">
        <f aca="false">IF(G23&lt;&gt;0,((G195/G23)/G$1),0)</f>
        <v>0.0333333333333333</v>
      </c>
      <c r="H124" s="70" t="n">
        <f aca="false">IF(H23&lt;&gt;0,((H195/H23)/H$1),0)</f>
        <v>0.0329593267882188</v>
      </c>
      <c r="I124" s="70" t="n">
        <f aca="false">IF(I23&lt;&gt;0,((I195/I23)/I$1),0)</f>
        <v>0.0329749103942652</v>
      </c>
      <c r="J124" s="70" t="n">
        <f aca="false">IF(J23&lt;&gt;0,((J195/J23)/J$1),0)</f>
        <v>0.0333333333333333</v>
      </c>
      <c r="K124" s="70" t="n">
        <f aca="false">IF(K23&lt;&gt;0,((K195/K23)/K$1),0)</f>
        <v>0.0329593267882188</v>
      </c>
      <c r="L124" s="70" t="n">
        <f aca="false">IF(L23&lt;&gt;0,((L195/L23)/L$1),0)</f>
        <v>0.0333333333333333</v>
      </c>
      <c r="M124" s="70" t="n">
        <f aca="false">IF(M23&lt;&gt;0,((M195/M23)/M$1),0)</f>
        <v>0.032258064516129</v>
      </c>
      <c r="N124" s="71" t="n">
        <f aca="false">IF(N23&lt;&gt;0,((N195/N23)/N$1),0)</f>
        <v>0.0330068613348435</v>
      </c>
      <c r="O124" s="24"/>
      <c r="P124" s="24"/>
      <c r="Q124" s="24"/>
      <c r="R124" s="24"/>
      <c r="S124" s="24"/>
      <c r="T124" s="0"/>
      <c r="U124" s="0"/>
    </row>
    <row r="125" customFormat="false" ht="12.75" hidden="false" customHeight="false" outlineLevel="0" collapsed="false">
      <c r="A125" s="39" t="s">
        <v>28</v>
      </c>
      <c r="B125" s="70" t="n">
        <f aca="false">IF(B24&lt;&gt;0,((B197/B24)/B$1),0)</f>
        <v>0</v>
      </c>
      <c r="C125" s="70" t="n">
        <f aca="false">IF(C24&lt;&gt;0,((C197/C24)/C$1),0)</f>
        <v>0</v>
      </c>
      <c r="D125" s="70" t="n">
        <f aca="false">IF(D24&lt;&gt;0,((D197/D24)/D$1),0)</f>
        <v>0</v>
      </c>
      <c r="E125" s="70" t="n">
        <f aca="false">IF(E24&lt;&gt;0,((E197/E24)/E$1),0)</f>
        <v>0</v>
      </c>
      <c r="F125" s="70" t="n">
        <f aca="false">IF(F24&lt;&gt;0,((F197/F24)/F$1),0)</f>
        <v>0</v>
      </c>
      <c r="G125" s="70" t="n">
        <f aca="false">IF(G24&lt;&gt;0,((G197/G24)/G$1),0)</f>
        <v>0</v>
      </c>
      <c r="H125" s="70" t="n">
        <f aca="false">IF(H24&lt;&gt;0,((H197/H24)/H$1),0)</f>
        <v>0</v>
      </c>
      <c r="I125" s="70" t="n">
        <f aca="false">IF(I24&lt;&gt;0,((I197/I24)/I$1),0)</f>
        <v>0.403225806451613</v>
      </c>
      <c r="J125" s="70" t="n">
        <f aca="false">IF(J24&lt;&gt;0,((J197/J24)/J$1),0)</f>
        <v>0.375</v>
      </c>
      <c r="K125" s="70" t="n">
        <f aca="false">IF(K24&lt;&gt;0,((K197/K24)/K$1),0)</f>
        <v>0</v>
      </c>
      <c r="L125" s="70" t="n">
        <f aca="false">IF(L24&lt;&gt;0,((L197/L24)/L$1),0)</f>
        <v>0</v>
      </c>
      <c r="M125" s="70" t="n">
        <f aca="false">IF(M24&lt;&gt;0,((M197/M24)/M$1),0)</f>
        <v>0</v>
      </c>
      <c r="N125" s="71" t="n">
        <f aca="false">IF(N24&lt;&gt;0,((N197/N24)/N$1),0)</f>
        <v>0.00163842880139376</v>
      </c>
      <c r="O125" s="24"/>
      <c r="P125" s="24"/>
      <c r="Q125" s="24"/>
      <c r="R125" s="24"/>
      <c r="S125" s="24"/>
      <c r="T125" s="0"/>
      <c r="U125" s="0"/>
    </row>
    <row r="126" customFormat="false" ht="12.75" hidden="false" customHeight="false" outlineLevel="0" collapsed="false">
      <c r="A126" s="3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24"/>
      <c r="P126" s="24"/>
      <c r="Q126" s="24"/>
      <c r="R126" s="24"/>
      <c r="S126" s="24"/>
      <c r="T126" s="0"/>
      <c r="U126" s="0"/>
    </row>
    <row r="127" customFormat="false" ht="12.75" hidden="false" customHeight="false" outlineLevel="0" collapsed="false">
      <c r="A127" s="36" t="s">
        <v>73</v>
      </c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24"/>
      <c r="Q127" s="24"/>
      <c r="R127" s="24"/>
      <c r="S127" s="24"/>
      <c r="T127" s="0"/>
      <c r="U127" s="0"/>
    </row>
    <row r="128" customFormat="false" ht="12.75" hidden="false" customHeight="false" outlineLevel="0" collapsed="false">
      <c r="A128" s="39" t="s">
        <v>22</v>
      </c>
      <c r="B128" s="70" t="n">
        <f aca="false">IF(B28&lt;&gt;0,((B201/B28)/B$1),0)</f>
        <v>0.161290322580645</v>
      </c>
      <c r="C128" s="70" t="n">
        <f aca="false">IF(C28&lt;&gt;0,((C201/C28)/C$1),0)</f>
        <v>0.156547619047619</v>
      </c>
      <c r="D128" s="70" t="n">
        <f aca="false">IF(D28&lt;&gt;0,((D201/D28)/D$1),0)</f>
        <v>0.156935483870968</v>
      </c>
      <c r="E128" s="70" t="n">
        <f aca="false">IF(E28&lt;&gt;0,((E201/E28)/E$1),0)</f>
        <v>0.159166666666667</v>
      </c>
      <c r="F128" s="70" t="n">
        <f aca="false">IF(F28&lt;&gt;0,((F201/F28)/F$1),0)</f>
        <v>0.157849462365591</v>
      </c>
      <c r="G128" s="70" t="n">
        <f aca="false">IF(G28&lt;&gt;0,((G201/G28)/G$1),0)</f>
        <v>0.157666666666667</v>
      </c>
      <c r="H128" s="70" t="n">
        <f aca="false">IF(H28&lt;&gt;0,((H201/H28)/H$1),0)</f>
        <v>0.157043010752688</v>
      </c>
      <c r="I128" s="70" t="n">
        <f aca="false">IF(I28&lt;&gt;0,((I201/I28)/I$1),0)</f>
        <v>0.157204301075269</v>
      </c>
      <c r="J128" s="70" t="n">
        <f aca="false">IF(J28&lt;&gt;0,((J201/J28)/J$1),0)</f>
        <v>0.157833333333333</v>
      </c>
      <c r="K128" s="70" t="n">
        <f aca="false">IF(K28&lt;&gt;0,((K201/K28)/K$1),0)</f>
        <v>0.156505376344086</v>
      </c>
      <c r="L128" s="70" t="n">
        <f aca="false">IF(L28&lt;&gt;0,((L201/L28)/L$1),0)</f>
        <v>0.156888888888889</v>
      </c>
      <c r="M128" s="70" t="n">
        <f aca="false">IF(M28&lt;&gt;0,((M201/M28)/M$1),0)</f>
        <v>0.161505376344086</v>
      </c>
      <c r="N128" s="71" t="n">
        <f aca="false">IF(N28&lt;&gt;0,((N201/N28)/N$1),0)</f>
        <v>0.15806218254579</v>
      </c>
      <c r="O128" s="24"/>
      <c r="P128" s="24"/>
      <c r="Q128" s="24"/>
      <c r="R128" s="24"/>
      <c r="S128" s="24"/>
      <c r="T128" s="0"/>
      <c r="U128" s="0"/>
    </row>
    <row r="129" customFormat="false" ht="12.75" hidden="false" customHeight="false" outlineLevel="0" collapsed="false">
      <c r="A129" s="39" t="s">
        <v>23</v>
      </c>
      <c r="B129" s="70" t="n">
        <f aca="false">IF(B29&lt;&gt;0,((B202/B29)/B$1),0)</f>
        <v>0.0184041043317849</v>
      </c>
      <c r="C129" s="70" t="n">
        <f aca="false">IF(C29&lt;&gt;0,((C202/C29)/C$1),0)</f>
        <v>0.0188626434473611</v>
      </c>
      <c r="D129" s="70" t="n">
        <f aca="false">IF(D29&lt;&gt;0,((D202/D29)/D$1),0)</f>
        <v>0.0185594343791427</v>
      </c>
      <c r="E129" s="70" t="n">
        <f aca="false">IF(E29&lt;&gt;0,((E202/E29)/E$1),0)</f>
        <v>0.0185854025583145</v>
      </c>
      <c r="F129" s="70" t="n">
        <f aca="false">IF(F29&lt;&gt;0,((F202/F29)/F$1),0)</f>
        <v>0.0186081782651811</v>
      </c>
      <c r="G129" s="70" t="n">
        <f aca="false">IF(G29&lt;&gt;0,((G202/G29)/G$1),0)</f>
        <v>0.0186046511627907</v>
      </c>
      <c r="H129" s="70" t="n">
        <f aca="false">IF(H29&lt;&gt;0,((H202/H29)/H$1),0)</f>
        <v>0.0186082790127584</v>
      </c>
      <c r="I129" s="70" t="n">
        <f aca="false">IF(I29&lt;&gt;0,((I202/I29)/I$1),0)</f>
        <v>0.01860177587951</v>
      </c>
      <c r="J129" s="70" t="n">
        <f aca="false">IF(J29&lt;&gt;0,((J202/J29)/J$1),0)</f>
        <v>0.0185920577617329</v>
      </c>
      <c r="K129" s="70" t="n">
        <f aca="false">IF(K29&lt;&gt;0,((K202/K29)/K$1),0)</f>
        <v>0.0185254994883946</v>
      </c>
      <c r="L129" s="70" t="n">
        <f aca="false">IF(L29&lt;&gt;0,((L202/L29)/L$1),0)</f>
        <v>0.0185122089721749</v>
      </c>
      <c r="M129" s="70" t="n">
        <f aca="false">IF(M29&lt;&gt;0,((M202/M29)/M$1),0)</f>
        <v>0.018494623655914</v>
      </c>
      <c r="N129" s="71" t="n">
        <f aca="false">IF(N29&lt;&gt;0,((N202/N29)/N$1),0)</f>
        <v>0.0185829992693075</v>
      </c>
      <c r="O129" s="24"/>
      <c r="P129" s="24"/>
      <c r="Q129" s="24"/>
      <c r="R129" s="24"/>
      <c r="S129" s="24"/>
      <c r="T129" s="0"/>
      <c r="U129" s="0"/>
    </row>
    <row r="130" customFormat="false" ht="12.75" hidden="false" customHeight="false" outlineLevel="0" collapsed="false">
      <c r="A130" s="39" t="s">
        <v>24</v>
      </c>
      <c r="B130" s="70" t="n">
        <f aca="false">IF(B30&lt;&gt;0,((B203/B30)/B$1),0)</f>
        <v>0</v>
      </c>
      <c r="C130" s="70" t="n">
        <f aca="false">IF(C30&lt;&gt;0,((C203/C30)/C$1),0)</f>
        <v>0</v>
      </c>
      <c r="D130" s="70" t="n">
        <f aca="false">IF(D30&lt;&gt;0,((D203/D30)/D$1),0)</f>
        <v>0</v>
      </c>
      <c r="E130" s="70" t="n">
        <f aca="false">IF(E30&lt;&gt;0,((E203/E30)/E$1),0)</f>
        <v>0</v>
      </c>
      <c r="F130" s="70" t="n">
        <f aca="false">IF(F30&lt;&gt;0,((F203/F30)/F$1),0)</f>
        <v>0</v>
      </c>
      <c r="G130" s="70" t="n">
        <f aca="false">IF(G30&lt;&gt;0,((G203/G30)/G$1),0)</f>
        <v>0</v>
      </c>
      <c r="H130" s="70" t="n">
        <f aca="false">IF(H30&lt;&gt;0,((H203/H30)/H$1),0)</f>
        <v>0</v>
      </c>
      <c r="I130" s="70" t="n">
        <f aca="false">IF(I30&lt;&gt;0,((I203/I30)/I$1),0)</f>
        <v>0</v>
      </c>
      <c r="J130" s="70" t="n">
        <f aca="false">IF(J30&lt;&gt;0,((J203/J30)/J$1),0)</f>
        <v>0</v>
      </c>
      <c r="K130" s="70" t="n">
        <f aca="false">IF(K30&lt;&gt;0,((K203/K30)/K$1),0)</f>
        <v>0</v>
      </c>
      <c r="L130" s="70" t="n">
        <f aca="false">IF(L30&lt;&gt;0,((L203/L30)/L$1),0)</f>
        <v>0</v>
      </c>
      <c r="M130" s="70" t="n">
        <f aca="false">IF(M30&lt;&gt;0,((M203/M30)/M$1),0)</f>
        <v>0</v>
      </c>
      <c r="N130" s="71" t="n">
        <f aca="false">IF(N30&lt;&gt;0,((N203/N30)/N$1),0)</f>
        <v>0</v>
      </c>
      <c r="O130" s="24"/>
      <c r="P130" s="24"/>
      <c r="Q130" s="24"/>
      <c r="R130" s="24"/>
      <c r="S130" s="24"/>
      <c r="T130" s="0"/>
      <c r="U130" s="0"/>
    </row>
    <row r="131" customFormat="false" ht="12.75" hidden="false" customHeight="false" outlineLevel="0" collapsed="false">
      <c r="A131" s="39" t="s">
        <v>28</v>
      </c>
      <c r="B131" s="70" t="n">
        <f aca="false">IF(B31&lt;&gt;0,((B204/B31)/B$1),0)</f>
        <v>0</v>
      </c>
      <c r="C131" s="70" t="n">
        <f aca="false">IF(C31&lt;&gt;0,((C204/C31)/C$1),0)</f>
        <v>0</v>
      </c>
      <c r="D131" s="70" t="n">
        <f aca="false">IF(D31&lt;&gt;0,((D204/D31)/D$1),0)</f>
        <v>0</v>
      </c>
      <c r="E131" s="70" t="n">
        <f aca="false">IF(E31&lt;&gt;0,((E204/E31)/E$1),0)</f>
        <v>0</v>
      </c>
      <c r="F131" s="70" t="n">
        <f aca="false">IF(F31&lt;&gt;0,((F204/F31)/F$1),0)</f>
        <v>0</v>
      </c>
      <c r="G131" s="70" t="n">
        <f aca="false">IF(G31&lt;&gt;0,((G204/G31)/G$1),0)</f>
        <v>0</v>
      </c>
      <c r="H131" s="70" t="n">
        <f aca="false">IF(H31&lt;&gt;0,((H204/H31)/H$1),0)</f>
        <v>0</v>
      </c>
      <c r="I131" s="70" t="n">
        <f aca="false">IF(I31&lt;&gt;0,((I204/I31)/I$1),0)</f>
        <v>0</v>
      </c>
      <c r="J131" s="70" t="n">
        <f aca="false">IF(J31&lt;&gt;0,((J204/J31)/J$1),0)</f>
        <v>0</v>
      </c>
      <c r="K131" s="70" t="n">
        <f aca="false">IF(K31&lt;&gt;0,((K204/K31)/K$1),0)</f>
        <v>0</v>
      </c>
      <c r="L131" s="70" t="n">
        <f aca="false">IF(L31&lt;&gt;0,((L204/L31)/L$1),0)</f>
        <v>0</v>
      </c>
      <c r="M131" s="70" t="n">
        <f aca="false">IF(M31&lt;&gt;0,((M204/M31)/M$1),0)</f>
        <v>0</v>
      </c>
      <c r="N131" s="71" t="n">
        <f aca="false">IF(N31&lt;&gt;0,((N204/N31)/N$1),0)</f>
        <v>0</v>
      </c>
      <c r="O131" s="24"/>
      <c r="P131" s="24"/>
      <c r="Q131" s="24"/>
      <c r="R131" s="24"/>
      <c r="S131" s="24"/>
      <c r="T131" s="0"/>
      <c r="U131" s="0"/>
    </row>
    <row r="132" customFormat="false" ht="12.75" hidden="false" customHeight="false" outlineLevel="0" collapsed="false">
      <c r="A132" s="3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4"/>
      <c r="P132" s="24"/>
      <c r="Q132" s="24"/>
      <c r="R132" s="24"/>
      <c r="S132" s="24"/>
      <c r="T132" s="0"/>
      <c r="U132" s="0"/>
    </row>
    <row r="133" customFormat="false" ht="12.75" hidden="false" customHeight="false" outlineLevel="0" collapsed="false">
      <c r="A133" s="36" t="s">
        <v>32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24"/>
      <c r="Q133" s="24"/>
      <c r="R133" s="24"/>
      <c r="S133" s="24"/>
      <c r="T133" s="0"/>
      <c r="U133" s="0"/>
    </row>
    <row r="134" customFormat="false" ht="12.75" hidden="false" customHeight="false" outlineLevel="0" collapsed="false">
      <c r="A134" s="39" t="s">
        <v>22</v>
      </c>
      <c r="B134" s="70" t="n">
        <f aca="false">IF(B35&lt;&gt;0,((B208/B35)/B$1),0)</f>
        <v>0.165858458078572</v>
      </c>
      <c r="C134" s="70" t="n">
        <f aca="false">IF(C35&lt;&gt;0,((C208/C35)/C$1),0)</f>
        <v>0.70413961038961</v>
      </c>
      <c r="D134" s="70" t="n">
        <f aca="false">IF(D35&lt;&gt;0,((D208/D35)/D$1),0)</f>
        <v>0.168492278832948</v>
      </c>
      <c r="E134" s="70" t="n">
        <f aca="false">IF(E35&lt;&gt;0,((E208/E35)/E$1),0)</f>
        <v>0.167066805845511</v>
      </c>
      <c r="F134" s="70" t="n">
        <f aca="false">IF(F35&lt;&gt;0,((F208/F35)/F$1),0)</f>
        <v>0.169990333321399</v>
      </c>
      <c r="G134" s="70" t="n">
        <f aca="false">IF(G35&lt;&gt;0,((G208/G35)/G$1),0)</f>
        <v>0.168990559186638</v>
      </c>
      <c r="H134" s="70" t="n">
        <f aca="false">IF(H35&lt;&gt;0,((H208/H35)/H$1),0)</f>
        <v>0.177892374186128</v>
      </c>
      <c r="I134" s="70" t="n">
        <f aca="false">IF(I35&lt;&gt;0,((I208/I35)/I$1),0)</f>
        <v>0.16898587391946</v>
      </c>
      <c r="J134" s="70" t="n">
        <f aca="false">IF(J35&lt;&gt;0,((J208/J35)/J$1),0)</f>
        <v>0.169153957879448</v>
      </c>
      <c r="K134" s="70" t="n">
        <f aca="false">IF(K35&lt;&gt;0,((K208/K35)/K$1),0)</f>
        <v>0.163106504932018</v>
      </c>
      <c r="L134" s="70" t="n">
        <f aca="false">IF(L35&lt;&gt;0,((L208/L35)/L$1),0)</f>
        <v>0.16374298827129</v>
      </c>
      <c r="M134" s="70" t="n">
        <f aca="false">IF(M35&lt;&gt;0,((M208/M35)/M$1),0)</f>
        <v>0.161869808769558</v>
      </c>
      <c r="N134" s="71" t="n">
        <f aca="false">IF(N35&lt;&gt;0,((N208/N35)/N$1),0)</f>
        <v>0.209600431008767</v>
      </c>
      <c r="O134" s="24"/>
      <c r="P134" s="24"/>
      <c r="Q134" s="24"/>
      <c r="R134" s="24"/>
      <c r="S134" s="24"/>
      <c r="T134" s="0"/>
      <c r="U134" s="0"/>
    </row>
    <row r="135" customFormat="false" ht="12.75" hidden="false" customHeight="false" outlineLevel="0" collapsed="false">
      <c r="A135" s="39" t="s">
        <v>23</v>
      </c>
      <c r="B135" s="70" t="n">
        <f aca="false">IF(B36&lt;&gt;0,((B209/B36)/B$1),0)</f>
        <v>0.0186317822374621</v>
      </c>
      <c r="C135" s="70" t="n">
        <f aca="false">IF(C36&lt;&gt;0,((C209/C36)/C$1),0)</f>
        <v>0.0189078113859536</v>
      </c>
      <c r="D135" s="70" t="n">
        <f aca="false">IF(D36&lt;&gt;0,((D209/D36)/D$1),0)</f>
        <v>0.018931247963506</v>
      </c>
      <c r="E135" s="70" t="n">
        <f aca="false">IF(E36&lt;&gt;0,((E209/E36)/E$1),0)</f>
        <v>0.0186136595310907</v>
      </c>
      <c r="F135" s="70" t="n">
        <f aca="false">IF(F36&lt;&gt;0,((F209/F36)/F$1),0)</f>
        <v>0.0185893931109896</v>
      </c>
      <c r="G135" s="70" t="n">
        <f aca="false">IF(G36&lt;&gt;0,((G209/G36)/G$1),0)</f>
        <v>0.0186024003097174</v>
      </c>
      <c r="H135" s="70" t="n">
        <f aca="false">IF(H36&lt;&gt;0,((H209/H36)/H$1),0)</f>
        <v>0.0185915492957746</v>
      </c>
      <c r="I135" s="70" t="n">
        <f aca="false">IF(I36&lt;&gt;0,((I209/I36)/I$1),0)</f>
        <v>0.0279763634602344</v>
      </c>
      <c r="J135" s="70" t="n">
        <f aca="false">IF(J36&lt;&gt;0,((J209/J36)/J$1),0)</f>
        <v>0.0185870646766169</v>
      </c>
      <c r="K135" s="70" t="n">
        <f aca="false">IF(K36&lt;&gt;0,((K209/K36)/K$1),0)</f>
        <v>0.0184841564373394</v>
      </c>
      <c r="L135" s="70" t="n">
        <f aca="false">IF(L36&lt;&gt;0,((L209/L36)/L$1),0)</f>
        <v>0.018499127399651</v>
      </c>
      <c r="M135" s="70" t="n">
        <f aca="false">IF(M36&lt;&gt;0,((M209/M36)/M$1),0)</f>
        <v>0.0189978983887647</v>
      </c>
      <c r="N135" s="71" t="n">
        <f aca="false">IF(N36&lt;&gt;0,((N209/N36)/N$1),0)</f>
        <v>0.019420841420382</v>
      </c>
      <c r="O135" s="24"/>
      <c r="P135" s="24"/>
      <c r="Q135" s="24"/>
      <c r="R135" s="24"/>
      <c r="S135" s="24"/>
      <c r="T135" s="0"/>
      <c r="U135" s="0"/>
    </row>
    <row r="136" customFormat="false" ht="12.75" hidden="false" customHeight="false" outlineLevel="0" collapsed="false">
      <c r="A136" s="39" t="s">
        <v>24</v>
      </c>
      <c r="B136" s="70" t="n">
        <f aca="false">IF(B37&lt;&gt;0,((B210/B37)/B$1),0)</f>
        <v>0</v>
      </c>
      <c r="C136" s="70" t="n">
        <f aca="false">IF(C37&lt;&gt;0,((C210/C37)/C$1),0)</f>
        <v>0</v>
      </c>
      <c r="D136" s="70" t="n">
        <f aca="false">IF(D37&lt;&gt;0,((D210/D37)/D$1),0)</f>
        <v>0</v>
      </c>
      <c r="E136" s="70" t="n">
        <f aca="false">IF(E37&lt;&gt;0,((E210/E37)/E$1),0)</f>
        <v>0</v>
      </c>
      <c r="F136" s="70" t="n">
        <f aca="false">IF(F37&lt;&gt;0,((F210/F37)/F$1),0)</f>
        <v>0</v>
      </c>
      <c r="G136" s="70" t="n">
        <f aca="false">IF(G37&lt;&gt;0,((G210/G37)/G$1),0)</f>
        <v>0</v>
      </c>
      <c r="H136" s="70" t="n">
        <f aca="false">IF(H37&lt;&gt;0,((H210/H37)/H$1),0)</f>
        <v>0</v>
      </c>
      <c r="I136" s="70" t="n">
        <f aca="false">IF(I37&lt;&gt;0,((I210/I37)/I$1),0)</f>
        <v>0</v>
      </c>
      <c r="J136" s="70" t="n">
        <f aca="false">IF(J37&lt;&gt;0,((J210/J37)/J$1),0)</f>
        <v>0</v>
      </c>
      <c r="K136" s="70" t="n">
        <f aca="false">IF(K37&lt;&gt;0,((K210/K37)/K$1),0)</f>
        <v>0</v>
      </c>
      <c r="L136" s="70" t="n">
        <f aca="false">IF(L37&lt;&gt;0,((L210/L37)/L$1),0)</f>
        <v>0</v>
      </c>
      <c r="M136" s="70" t="n">
        <f aca="false">IF(M37&lt;&gt;0,((M210/M37)/M$1),0)</f>
        <v>0</v>
      </c>
      <c r="N136" s="71" t="n">
        <f aca="false">IF(N37&lt;&gt;0,((N210/N37)/N$1),0)</f>
        <v>0</v>
      </c>
      <c r="O136" s="24"/>
      <c r="P136" s="24"/>
      <c r="Q136" s="24"/>
      <c r="R136" s="24"/>
      <c r="S136" s="24"/>
      <c r="T136" s="0"/>
      <c r="U136" s="0"/>
    </row>
    <row r="137" customFormat="false" ht="12.75" hidden="false" customHeight="false" outlineLevel="0" collapsed="false">
      <c r="A137" s="39" t="s">
        <v>28</v>
      </c>
      <c r="B137" s="70" t="n">
        <f aca="false">IF(B39&lt;&gt;0,((B212/B39)/B$1),0)</f>
        <v>0</v>
      </c>
      <c r="C137" s="70" t="n">
        <f aca="false">IF(C39&lt;&gt;0,((C212/C39)/C$1),0)</f>
        <v>0</v>
      </c>
      <c r="D137" s="70" t="n">
        <f aca="false">IF(D39&lt;&gt;0,((D212/D39)/D$1),0)</f>
        <v>0</v>
      </c>
      <c r="E137" s="70" t="n">
        <f aca="false">IF(E39&lt;&gt;0,((E212/E39)/E$1),0)</f>
        <v>0</v>
      </c>
      <c r="F137" s="70" t="n">
        <f aca="false">IF(F39&lt;&gt;0,((F212/F39)/F$1),0)</f>
        <v>0</v>
      </c>
      <c r="G137" s="70" t="n">
        <f aca="false">IF(G39&lt;&gt;0,((G212/G39)/G$1),0)</f>
        <v>-0.0193798449612403</v>
      </c>
      <c r="H137" s="70" t="n">
        <f aca="false">IF(H39&lt;&gt;0,((H212/H39)/H$1),0)</f>
        <v>0</v>
      </c>
      <c r="I137" s="70" t="n">
        <f aca="false">IF(I39&lt;&gt;0,((I212/I39)/I$1),0)</f>
        <v>0</v>
      </c>
      <c r="J137" s="70" t="n">
        <f aca="false">IF(J39&lt;&gt;0,((J212/J39)/J$1),0)</f>
        <v>0.0962962962962963</v>
      </c>
      <c r="K137" s="70" t="n">
        <f aca="false">IF(K39&lt;&gt;0,((K212/K39)/K$1),0)</f>
        <v>0</v>
      </c>
      <c r="L137" s="70" t="n">
        <f aca="false">IF(L39&lt;&gt;0,((L212/L39)/L$1),0)</f>
        <v>0</v>
      </c>
      <c r="M137" s="70" t="n">
        <f aca="false">IF(M39&lt;&gt;0,((M212/M39)/M$1),0)</f>
        <v>0.0967741935483871</v>
      </c>
      <c r="N137" s="71" t="n">
        <f aca="false">IF(N39&lt;&gt;0,((N212/N39)/N$1),0)</f>
        <v>-0.0542963885429639</v>
      </c>
      <c r="O137" s="24"/>
      <c r="P137" s="24"/>
      <c r="Q137" s="24"/>
      <c r="R137" s="24"/>
      <c r="S137" s="24"/>
      <c r="T137" s="0"/>
      <c r="U137" s="0"/>
    </row>
    <row r="138" customFormat="false" ht="12.75" hidden="false" customHeight="false" outlineLevel="0" collapsed="false">
      <c r="A138" s="39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4"/>
      <c r="P138" s="24"/>
      <c r="Q138" s="24"/>
      <c r="R138" s="24"/>
      <c r="S138" s="24"/>
      <c r="T138" s="0"/>
      <c r="U138" s="0"/>
    </row>
    <row r="139" customFormat="false" ht="12.75" hidden="false" customHeight="false" outlineLevel="0" collapsed="false">
      <c r="A139" s="36" t="s">
        <v>74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24"/>
      <c r="Q139" s="24"/>
      <c r="R139" s="24"/>
      <c r="S139" s="24"/>
      <c r="T139" s="0"/>
      <c r="U139" s="0"/>
    </row>
    <row r="140" customFormat="false" ht="12.75" hidden="false" customHeight="false" outlineLevel="0" collapsed="false">
      <c r="A140" s="39" t="s">
        <v>22</v>
      </c>
      <c r="B140" s="70" t="n">
        <f aca="false">IF(B46&lt;&gt;0,((B220/B46)/B$1),0)</f>
        <v>0.00806451612903226</v>
      </c>
      <c r="C140" s="70" t="n">
        <f aca="false">IF(C46&lt;&gt;0,((C220/C46)/C$1),0)</f>
        <v>0.00758928571428571</v>
      </c>
      <c r="D140" s="70" t="n">
        <f aca="false">IF(D46&lt;&gt;0,((D220/D46)/D$1),0)</f>
        <v>0.00749564984607148</v>
      </c>
      <c r="E140" s="70" t="n">
        <f aca="false">IF(E46&lt;&gt;0,((E220/E46)/E$1),0)</f>
        <v>0.0227916666666667</v>
      </c>
      <c r="F140" s="70" t="n">
        <f aca="false">IF(F46&lt;&gt;0,((F220/F46)/F$1),0)</f>
        <v>0.00991935483870968</v>
      </c>
      <c r="G140" s="70" t="n">
        <f aca="false">IF(G46&lt;&gt;0,((G220/G46)/G$1),0)</f>
        <v>0.0180833333333333</v>
      </c>
      <c r="H140" s="70" t="n">
        <f aca="false">IF(H46&lt;&gt;0,((H220/H46)/H$1),0)</f>
        <v>0.0161290322580645</v>
      </c>
      <c r="I140" s="70" t="n">
        <f aca="false">IF(I46&lt;&gt;0,((I220/I46)/I$1),0)</f>
        <v>0.0108870967741935</v>
      </c>
      <c r="J140" s="70" t="n">
        <f aca="false">IF(J46&lt;&gt;0,((J220/J46)/J$1),0)</f>
        <v>0.0142916666666667</v>
      </c>
      <c r="K140" s="70" t="n">
        <f aca="false">IF(K46&lt;&gt;0,((K220/K46)/K$1),0)</f>
        <v>0.0075</v>
      </c>
      <c r="L140" s="70" t="n">
        <f aca="false">IF(L46&lt;&gt;0,((L220/L46)/L$1),0)</f>
        <v>0.025</v>
      </c>
      <c r="M140" s="70" t="n">
        <f aca="false">IF(M46&lt;&gt;0,((M220/M46)/M$1),0)</f>
        <v>0.025</v>
      </c>
      <c r="N140" s="71" t="n">
        <f aca="false">IF(N46&lt;&gt;0,((N220/N46)/N$1),0)</f>
        <v>0.0144446250534035</v>
      </c>
      <c r="O140" s="24"/>
      <c r="P140" s="24"/>
      <c r="Q140" s="24"/>
      <c r="R140" s="24"/>
      <c r="S140" s="24"/>
      <c r="T140" s="0"/>
      <c r="U140" s="0"/>
    </row>
    <row r="141" customFormat="false" ht="12.75" hidden="false" customHeight="false" outlineLevel="0" collapsed="false">
      <c r="A141" s="39" t="s">
        <v>23</v>
      </c>
      <c r="B141" s="70" t="n">
        <f aca="false">IF(B47&lt;&gt;0,((B221/B47)/B$1),0)</f>
        <v>0.00896181817367108</v>
      </c>
      <c r="C141" s="70" t="n">
        <f aca="false">IF(C47&lt;&gt;0,((C221/C47)/C$1),0)</f>
        <v>0.0118468440007582</v>
      </c>
      <c r="D141" s="70" t="n">
        <f aca="false">IF(D47&lt;&gt;0,((D221/D47)/D$1),0)</f>
        <v>0.00992555831265509</v>
      </c>
      <c r="E141" s="70" t="n">
        <f aca="false">IF(E47&lt;&gt;0,((E221/E47)/E$1),0)</f>
        <v>0.0115646258503401</v>
      </c>
      <c r="F141" s="70" t="n">
        <f aca="false">IF(F47&lt;&gt;0,((F221/F47)/F$1),0)</f>
        <v>0</v>
      </c>
      <c r="G141" s="70" t="n">
        <f aca="false">IF(G47&lt;&gt;0,((G221/G47)/G$1),0)</f>
        <v>0.0116575591985428</v>
      </c>
      <c r="H141" s="70" t="n">
        <f aca="false">IF(H47&lt;&gt;0,((H221/H47)/H$1),0)</f>
        <v>0</v>
      </c>
      <c r="I141" s="70" t="n">
        <f aca="false">IF(I47&lt;&gt;0,((I221/I47)/I$1),0)</f>
        <v>0</v>
      </c>
      <c r="J141" s="70" t="n">
        <f aca="false">IF(J47&lt;&gt;0,((J221/J47)/J$1),0)</f>
        <v>0</v>
      </c>
      <c r="K141" s="70" t="n">
        <f aca="false">IF(K47&lt;&gt;0,((K221/K47)/K$1),0)</f>
        <v>0.0161290322580645</v>
      </c>
      <c r="L141" s="70" t="n">
        <f aca="false">IF(L47&lt;&gt;0,((L221/L47)/L$1),0)</f>
        <v>0.0104761904761905</v>
      </c>
      <c r="M141" s="70" t="n">
        <f aca="false">IF(M47&lt;&gt;0,((M221/M47)/M$1),0)</f>
        <v>0</v>
      </c>
      <c r="N141" s="71" t="n">
        <f aca="false">IF(N47&lt;&gt;0,((N221/N47)/N$1),0)</f>
        <v>0.00830879436426348</v>
      </c>
      <c r="O141" s="24"/>
      <c r="P141" s="24"/>
      <c r="Q141" s="24"/>
      <c r="R141" s="24"/>
      <c r="S141" s="24"/>
      <c r="T141" s="0"/>
      <c r="U141" s="0"/>
    </row>
    <row r="142" customFormat="false" ht="12.75" hidden="false" customHeight="false" outlineLevel="0" collapsed="false">
      <c r="A142" s="39" t="s">
        <v>24</v>
      </c>
      <c r="B142" s="70" t="n">
        <f aca="false">IF(B48&lt;&gt;0,((B222/B48)/B$1),0)</f>
        <v>0</v>
      </c>
      <c r="C142" s="70" t="n">
        <f aca="false">IF(C48&lt;&gt;0,((C222/C48)/C$1),0)</f>
        <v>0</v>
      </c>
      <c r="D142" s="70" t="n">
        <f aca="false">IF(D48&lt;&gt;0,((D222/D48)/D$1),0)</f>
        <v>0</v>
      </c>
      <c r="E142" s="70" t="n">
        <f aca="false">IF(E48&lt;&gt;0,((E222/E48)/E$1),0)</f>
        <v>0</v>
      </c>
      <c r="F142" s="70" t="n">
        <f aca="false">IF(F48&lt;&gt;0,((F222/F48)/F$1),0)</f>
        <v>0</v>
      </c>
      <c r="G142" s="70" t="n">
        <f aca="false">IF(G48&lt;&gt;0,((G222/G48)/G$1),0)</f>
        <v>0</v>
      </c>
      <c r="H142" s="70" t="n">
        <f aca="false">IF(H48&lt;&gt;0,((H222/H48)/H$1),0)</f>
        <v>0</v>
      </c>
      <c r="I142" s="70" t="n">
        <f aca="false">IF(I48&lt;&gt;0,((I222/I48)/I$1),0)</f>
        <v>0</v>
      </c>
      <c r="J142" s="70" t="n">
        <f aca="false">IF(J48&lt;&gt;0,((J222/J48)/J$1),0)</f>
        <v>0</v>
      </c>
      <c r="K142" s="70" t="n">
        <f aca="false">IF(K48&lt;&gt;0,((K222/K48)/K$1),0)</f>
        <v>0</v>
      </c>
      <c r="L142" s="70" t="n">
        <f aca="false">IF(L48&lt;&gt;0,((L222/L48)/L$1),0)</f>
        <v>0</v>
      </c>
      <c r="M142" s="70" t="n">
        <f aca="false">IF(M48&lt;&gt;0,((M222/M48)/M$1),0)</f>
        <v>0</v>
      </c>
      <c r="N142" s="71" t="n">
        <f aca="false">IF(N48&lt;&gt;0,((N222/N48)/N$1),0)</f>
        <v>0</v>
      </c>
      <c r="O142" s="24"/>
      <c r="P142" s="24"/>
      <c r="Q142" s="24"/>
      <c r="R142" s="24"/>
      <c r="S142" s="24"/>
      <c r="T142" s="0"/>
      <c r="U142" s="0"/>
    </row>
    <row r="143" customFormat="false" ht="12.75" hidden="false" customHeight="false" outlineLevel="0" collapsed="false">
      <c r="A143" s="39" t="s">
        <v>28</v>
      </c>
      <c r="B143" s="70" t="n">
        <f aca="false">IF(B49&lt;&gt;0,((B223/B49)/B$1),0)</f>
        <v>0</v>
      </c>
      <c r="C143" s="70" t="n">
        <f aca="false">IF(C49&lt;&gt;0,((C223/C49)/C$1),0)</f>
        <v>0</v>
      </c>
      <c r="D143" s="70" t="n">
        <f aca="false">IF(D49&lt;&gt;0,((D223/D49)/D$1),0)</f>
        <v>0.406647116324536</v>
      </c>
      <c r="E143" s="70" t="n">
        <f aca="false">IF(E49&lt;&gt;0,((E223/E49)/E$1),0)</f>
        <v>0.28968253968254</v>
      </c>
      <c r="F143" s="70" t="n">
        <f aca="false">IF(F49&lt;&gt;0,((F223/F49)/F$1),0)</f>
        <v>0</v>
      </c>
      <c r="G143" s="70" t="n">
        <f aca="false">IF(G49&lt;&gt;0,((G223/G49)/G$1),0)</f>
        <v>0.0498575498575499</v>
      </c>
      <c r="H143" s="70" t="n">
        <f aca="false">IF(H49&lt;&gt;0,((H223/H49)/H$1),0)</f>
        <v>0.0896057347670251</v>
      </c>
      <c r="I143" s="70" t="n">
        <f aca="false">IF(I49&lt;&gt;0,((I223/I49)/I$1),0)</f>
        <v>0</v>
      </c>
      <c r="J143" s="70" t="n">
        <f aca="false">IF(J49&lt;&gt;0,((J223/J49)/J$1),0)</f>
        <v>0</v>
      </c>
      <c r="K143" s="70" t="n">
        <f aca="false">IF(K49&lt;&gt;0,((K223/K49)/K$1),0)</f>
        <v>0</v>
      </c>
      <c r="L143" s="70" t="n">
        <f aca="false">IF(L49&lt;&gt;0,((L223/L49)/L$1),0)</f>
        <v>2.08095238095238</v>
      </c>
      <c r="M143" s="70" t="n">
        <f aca="false">IF(M49&lt;&gt;0,((M223/M49)/M$1),0)</f>
        <v>0</v>
      </c>
      <c r="N143" s="71" t="n">
        <f aca="false">IF(N49&lt;&gt;0,((N223/N49)/N$1),0)</f>
        <v>0.208661358509732</v>
      </c>
      <c r="O143" s="24"/>
      <c r="P143" s="24"/>
      <c r="Q143" s="24"/>
      <c r="R143" s="24"/>
      <c r="S143" s="24"/>
      <c r="T143" s="0"/>
      <c r="U143" s="0"/>
    </row>
    <row r="144" customFormat="false" ht="12.75" hidden="false" customHeight="false" outlineLevel="0" collapsed="false">
      <c r="A144" s="39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24"/>
      <c r="P144" s="24"/>
      <c r="Q144" s="24"/>
      <c r="R144" s="24"/>
      <c r="S144" s="24"/>
      <c r="T144" s="0"/>
      <c r="U144" s="0"/>
    </row>
    <row r="145" customFormat="false" ht="12.75" hidden="false" customHeight="false" outlineLevel="0" collapsed="false">
      <c r="A145" s="36" t="s">
        <v>75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24"/>
      <c r="Q145" s="24"/>
      <c r="R145" s="24"/>
      <c r="S145" s="24"/>
      <c r="T145" s="0"/>
      <c r="U145" s="0"/>
    </row>
    <row r="146" customFormat="false" ht="12.75" hidden="false" customHeight="false" outlineLevel="0" collapsed="false">
      <c r="A146" s="39" t="s">
        <v>22</v>
      </c>
      <c r="B146" s="70" t="n">
        <f aca="false">IF(B53&lt;&gt;0,((B227/B53)/B$1),0)</f>
        <v>0.0302952982113811</v>
      </c>
      <c r="C146" s="70" t="n">
        <f aca="false">IF(C53&lt;&gt;0,((C227/C53)/C$1),0)</f>
        <v>0.0311483471710306</v>
      </c>
      <c r="D146" s="70" t="n">
        <f aca="false">IF(D53&lt;&gt;0,((D227/D53)/D$1),0)</f>
        <v>0.048610947477556</v>
      </c>
      <c r="E146" s="70" t="n">
        <f aca="false">IF(E53&lt;&gt;0,((E227/E53)/E$1),0)</f>
        <v>0.0285425582501189</v>
      </c>
      <c r="F146" s="70" t="n">
        <f aca="false">IF(F53&lt;&gt;0,((F227/F53)/F$1),0)</f>
        <v>0.032999760375184</v>
      </c>
      <c r="G146" s="70" t="n">
        <f aca="false">IF(G53&lt;&gt;0,((G227/G53)/G$1),0)</f>
        <v>0.0475043936731107</v>
      </c>
      <c r="H146" s="70" t="n">
        <f aca="false">IF(H53&lt;&gt;0,((H227/H53)/H$1),0)</f>
        <v>0.0402595875492046</v>
      </c>
      <c r="I146" s="70" t="n">
        <f aca="false">IF(I53&lt;&gt;0,((I227/I53)/I$1),0)</f>
        <v>0.0295498954441055</v>
      </c>
      <c r="J146" s="70" t="n">
        <f aca="false">IF(J53&lt;&gt;0,((J227/J53)/J$1),0)</f>
        <v>0.0273477998794455</v>
      </c>
      <c r="K146" s="70" t="n">
        <f aca="false">IF(K53&lt;&gt;0,((K227/K53)/K$1),0)</f>
        <v>0.0288032431645492</v>
      </c>
      <c r="L146" s="70" t="n">
        <f aca="false">IF(L53&lt;&gt;0,((L227/L53)/L$1),0)</f>
        <v>0.0405696202531646</v>
      </c>
      <c r="M146" s="70" t="n">
        <f aca="false">IF(M53&lt;&gt;0,((M227/M53)/M$1),0)</f>
        <v>0.0422441540507884</v>
      </c>
      <c r="N146" s="71" t="n">
        <f aca="false">IF(N53&lt;&gt;0,((N227/N53)/N$1),0)</f>
        <v>0.0361058043879344</v>
      </c>
      <c r="O146" s="24"/>
      <c r="P146" s="24"/>
      <c r="Q146" s="24"/>
      <c r="R146" s="24"/>
      <c r="S146" s="24"/>
      <c r="T146" s="0"/>
      <c r="U146" s="0"/>
    </row>
    <row r="147" customFormat="false" ht="12.75" hidden="false" customHeight="false" outlineLevel="0" collapsed="false">
      <c r="A147" s="39" t="s">
        <v>53</v>
      </c>
      <c r="B147" s="70" t="n">
        <f aca="false">IF(B54&lt;&gt;0,((B228/B54)/B$1),0)</f>
        <v>0.00963380784777398</v>
      </c>
      <c r="C147" s="70" t="n">
        <f aca="false">IF(C54&lt;&gt;0,((C228/C54)/C$1),0)</f>
        <v>0.00936841868587318</v>
      </c>
      <c r="D147" s="70" t="n">
        <f aca="false">IF(D54&lt;&gt;0,((D228/D54)/D$1),0)</f>
        <v>0.00968409804314433</v>
      </c>
      <c r="E147" s="70" t="n">
        <f aca="false">IF(E54&lt;&gt;0,((E228/E54)/E$1),0)</f>
        <v>0.00955898813521379</v>
      </c>
      <c r="F147" s="70" t="n">
        <f aca="false">IF(F54&lt;&gt;0,((F228/F54)/F$1),0)</f>
        <v>0.0101744340737114</v>
      </c>
      <c r="G147" s="70" t="n">
        <f aca="false">IF(G54&lt;&gt;0,((G228/G54)/G$1),0)</f>
        <v>0.0101133786848073</v>
      </c>
      <c r="H147" s="70" t="n">
        <f aca="false">IF(H54&lt;&gt;0,((H228/H54)/H$1),0)</f>
        <v>0.010083796347649</v>
      </c>
      <c r="I147" s="70" t="n">
        <f aca="false">IF(I54&lt;&gt;0,((I228/I54)/I$1),0)</f>
        <v>0.0104993700377977</v>
      </c>
      <c r="J147" s="70" t="n">
        <f aca="false">IF(J54&lt;&gt;0,((J228/J54)/J$1),0)</f>
        <v>0.0102056034941941</v>
      </c>
      <c r="K147" s="70" t="n">
        <f aca="false">IF(K54&lt;&gt;0,((K228/K54)/K$1),0)</f>
        <v>0.00974108085009898</v>
      </c>
      <c r="L147" s="70" t="n">
        <f aca="false">IF(L54&lt;&gt;0,((L228/L54)/L$1),0)</f>
        <v>0.00980187695516163</v>
      </c>
      <c r="M147" s="70" t="n">
        <f aca="false">IF(M54&lt;&gt;0,((M228/M54)/M$1),0)</f>
        <v>0.00948292727837686</v>
      </c>
      <c r="N147" s="71" t="n">
        <f aca="false">IF(N54&lt;&gt;0,((N228/N54)/N$1),0)</f>
        <v>0.00990595104060518</v>
      </c>
      <c r="O147" s="24"/>
      <c r="P147" s="24"/>
      <c r="Q147" s="24"/>
      <c r="R147" s="24"/>
      <c r="S147" s="24"/>
      <c r="T147" s="0"/>
      <c r="U147" s="0"/>
    </row>
    <row r="148" customFormat="false" ht="12.75" hidden="false" customHeight="false" outlineLevel="0" collapsed="false">
      <c r="A148" s="39" t="s">
        <v>62</v>
      </c>
      <c r="B148" s="70" t="n">
        <f aca="false">IF(B55&lt;&gt;0,((B229/B55)/B$1),0)</f>
        <v>0</v>
      </c>
      <c r="C148" s="70" t="n">
        <f aca="false">IF(C55&lt;&gt;0,((C229/C55)/C$1),0)</f>
        <v>0</v>
      </c>
      <c r="D148" s="70" t="n">
        <f aca="false">IF(D55&lt;&gt;0,((D229/D55)/D$1),0)</f>
        <v>0</v>
      </c>
      <c r="E148" s="70" t="n">
        <f aca="false">IF(E55&lt;&gt;0,((E229/E55)/E$1),0)</f>
        <v>0</v>
      </c>
      <c r="F148" s="70" t="n">
        <f aca="false">IF(F55&lt;&gt;0,((F229/F55)/F$1),0)</f>
        <v>0</v>
      </c>
      <c r="G148" s="70" t="n">
        <f aca="false">IF(G55&lt;&gt;0,((G229/G55)/G$1),0)</f>
        <v>0</v>
      </c>
      <c r="H148" s="70" t="n">
        <f aca="false">IF(H55&lt;&gt;0,((H229/H55)/H$1),0)</f>
        <v>0</v>
      </c>
      <c r="I148" s="70" t="n">
        <f aca="false">IF(I55&lt;&gt;0,((I229/I55)/I$1),0)</f>
        <v>0</v>
      </c>
      <c r="J148" s="70" t="n">
        <f aca="false">IF(J55&lt;&gt;0,((J229/J55)/J$1),0)</f>
        <v>0</v>
      </c>
      <c r="K148" s="70" t="n">
        <f aca="false">IF(K55&lt;&gt;0,((K229/K55)/K$1),0)</f>
        <v>0</v>
      </c>
      <c r="L148" s="70" t="n">
        <f aca="false">IF(L55&lt;&gt;0,((L229/L55)/L$1),0)</f>
        <v>0</v>
      </c>
      <c r="M148" s="70" t="n">
        <f aca="false">IF(M55&lt;&gt;0,((M229/M55)/M$1),0)</f>
        <v>0</v>
      </c>
      <c r="N148" s="71" t="n">
        <f aca="false">IF(N55&lt;&gt;0,((N229/N55)/N$1),0)</f>
        <v>0</v>
      </c>
      <c r="O148" s="24"/>
      <c r="P148" s="24"/>
      <c r="Q148" s="24"/>
      <c r="R148" s="24"/>
      <c r="S148" s="24"/>
      <c r="T148" s="0"/>
      <c r="U148" s="0"/>
    </row>
    <row r="149" customFormat="false" ht="12.75" hidden="false" customHeight="false" outlineLevel="0" collapsed="false">
      <c r="A149" s="39" t="s">
        <v>54</v>
      </c>
      <c r="B149" s="70" t="n">
        <f aca="false">IF(B57&lt;&gt;0,((B231/B57)/B$1),0)</f>
        <v>0.0757950094816642</v>
      </c>
      <c r="C149" s="70" t="n">
        <f aca="false">IF(C57&lt;&gt;0,((C231/C57)/C$1),0)</f>
        <v>0.0803858520900321</v>
      </c>
      <c r="D149" s="70" t="n">
        <f aca="false">IF(D57&lt;&gt;0,((D231/D57)/D$1),0)</f>
        <v>0.0652369796359705</v>
      </c>
      <c r="E149" s="70" t="n">
        <f aca="false">IF(E57&lt;&gt;0,((E231/E57)/E$1),0)</f>
        <v>0.0712909441233141</v>
      </c>
      <c r="F149" s="70" t="n">
        <f aca="false">IF(F57&lt;&gt;0,((F231/F57)/F$1),0)</f>
        <v>0.067433943913114</v>
      </c>
      <c r="G149" s="70" t="n">
        <f aca="false">IF(G57&lt;&gt;0,((G231/G57)/G$1),0)</f>
        <v>0.0526388888888889</v>
      </c>
      <c r="H149" s="70" t="n">
        <f aca="false">IF(H57&lt;&gt;0,((H231/H57)/H$1),0)</f>
        <v>0.0490409764603313</v>
      </c>
      <c r="I149" s="70" t="n">
        <f aca="false">IF(I57&lt;&gt;0,((I231/I57)/I$1),0)</f>
        <v>0.0552995391705069</v>
      </c>
      <c r="J149" s="70" t="n">
        <f aca="false">IF(J57&lt;&gt;0,((J231/J57)/J$1),0)</f>
        <v>0.0871794871794872</v>
      </c>
      <c r="K149" s="70" t="n">
        <f aca="false">IF(K57&lt;&gt;0,((K231/K57)/K$1),0)</f>
        <v>0.0531017369727047</v>
      </c>
      <c r="L149" s="70" t="n">
        <f aca="false">IF(L57&lt;&gt;0,((L231/L57)/L$1),0)</f>
        <v>0.0735849056603774</v>
      </c>
      <c r="M149" s="70" t="n">
        <f aca="false">IF(M57&lt;&gt;0,((M231/M57)/M$1),0)</f>
        <v>0.055497745404093</v>
      </c>
      <c r="N149" s="71" t="n">
        <f aca="false">IF(N57&lt;&gt;0,((N231/N57)/N$1),0)</f>
        <v>0.0666049976659972</v>
      </c>
      <c r="O149" s="24"/>
      <c r="P149" s="24"/>
      <c r="Q149" s="24"/>
      <c r="R149" s="24"/>
      <c r="S149" s="24"/>
      <c r="T149" s="0"/>
      <c r="U149" s="0"/>
    </row>
    <row r="150" customFormat="false" ht="12.75" hidden="false" customHeight="false" outlineLevel="0" collapsed="false">
      <c r="A150" s="3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24"/>
      <c r="P150" s="24"/>
      <c r="Q150" s="24"/>
      <c r="R150" s="24"/>
      <c r="S150" s="24"/>
      <c r="T150" s="0"/>
      <c r="U150" s="0"/>
    </row>
    <row r="151" customFormat="false" ht="12.75" hidden="false" customHeight="false" outlineLevel="0" collapsed="false">
      <c r="A151" s="36" t="s">
        <v>76</v>
      </c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4"/>
      <c r="P151" s="24"/>
      <c r="Q151" s="24"/>
      <c r="R151" s="24"/>
      <c r="S151" s="24"/>
      <c r="T151" s="0"/>
      <c r="U151" s="0"/>
    </row>
    <row r="152" customFormat="false" ht="12.75" hidden="false" customHeight="false" outlineLevel="0" collapsed="false">
      <c r="A152" s="39" t="s">
        <v>22</v>
      </c>
      <c r="B152" s="70" t="n">
        <f aca="false">IF(B61&lt;&gt;0,((B235/B61)/B$1),0)</f>
        <v>0.207258064516129</v>
      </c>
      <c r="C152" s="70" t="n">
        <f aca="false">IF(C61&lt;&gt;0,((C235/C61)/C$1),0)</f>
        <v>0.20625</v>
      </c>
      <c r="D152" s="70" t="n">
        <f aca="false">IF(D61&lt;&gt;0,((D235/D61)/D$1),0)</f>
        <v>0.207016129032258</v>
      </c>
      <c r="E152" s="70" t="n">
        <f aca="false">IF(E61&lt;&gt;0,((E235/E61)/E$1),0)</f>
        <v>0.206083333333333</v>
      </c>
      <c r="F152" s="70" t="n">
        <f aca="false">IF(F61&lt;&gt;0,((F235/F61)/F$1),0)</f>
        <v>0.206612903225806</v>
      </c>
      <c r="G152" s="70" t="n">
        <f aca="false">IF(G61&lt;&gt;0,((G235/G61)/G$1),0)</f>
        <v>0.206916666666667</v>
      </c>
      <c r="H152" s="70" t="n">
        <f aca="false">IF(H61&lt;&gt;0,((H235/H61)/H$1),0)</f>
        <v>0.207258064516129</v>
      </c>
      <c r="I152" s="70" t="n">
        <f aca="false">IF(I61&lt;&gt;0,((I235/I61)/I$1),0)</f>
        <v>0.207016129032258</v>
      </c>
      <c r="J152" s="70" t="n">
        <f aca="false">IF(J61&lt;&gt;0,((J235/J61)/J$1),0)</f>
        <v>0.207</v>
      </c>
      <c r="K152" s="70" t="n">
        <f aca="false">IF(K61&lt;&gt;0,((K235/K61)/K$1),0)</f>
        <v>0.206935483870968</v>
      </c>
      <c r="L152" s="70" t="n">
        <f aca="false">IF(L61&lt;&gt;0,((L235/L61)/L$1),0)</f>
        <v>0.207</v>
      </c>
      <c r="M152" s="70" t="n">
        <f aca="false">IF(M61&lt;&gt;0,((M235/M61)/M$1),0)</f>
        <v>0.207016129032258</v>
      </c>
      <c r="N152" s="71" t="n">
        <f aca="false">IF(N61&lt;&gt;0,((N235/N61)/N$1),0)</f>
        <v>0.206869863013699</v>
      </c>
      <c r="O152" s="24"/>
      <c r="P152" s="24"/>
      <c r="Q152" s="24"/>
      <c r="R152" s="24"/>
      <c r="S152" s="24"/>
      <c r="T152" s="0"/>
      <c r="U152" s="0"/>
    </row>
    <row r="153" customFormat="false" ht="12.75" hidden="false" customHeight="false" outlineLevel="0" collapsed="false">
      <c r="A153" s="39" t="s">
        <v>53</v>
      </c>
      <c r="B153" s="70" t="n">
        <f aca="false">IF(B62&lt;&gt;0,((B236/B62)/B$1),0)</f>
        <v>0.0115255396353703</v>
      </c>
      <c r="C153" s="70" t="n">
        <f aca="false">IF(C62&lt;&gt;0,((C236/C62)/C$1),0)</f>
        <v>0.0169631831073837</v>
      </c>
      <c r="D153" s="70" t="n">
        <f aca="false">IF(D62&lt;&gt;0,((D236/D62)/D$1),0)</f>
        <v>0.0117796303008336</v>
      </c>
      <c r="E153" s="70" t="n">
        <f aca="false">IF(E62&lt;&gt;0,((E236/E62)/E$1),0)</f>
        <v>0.0110745614035088</v>
      </c>
      <c r="F153" s="70" t="n">
        <f aca="false">IF(F62&lt;&gt;0,((F236/F62)/F$1),0)</f>
        <v>0.0108072703455052</v>
      </c>
      <c r="G153" s="70" t="n">
        <f aca="false">IF(G62&lt;&gt;0,((G236/G62)/G$1),0)</f>
        <v>0.010952380952381</v>
      </c>
      <c r="H153" s="70" t="n">
        <f aca="false">IF(H62&lt;&gt;0,((H236/H62)/H$1),0)</f>
        <v>0.0118533570400474</v>
      </c>
      <c r="I153" s="70" t="n">
        <f aca="false">IF(I62&lt;&gt;0,((I236/I62)/I$1),0)</f>
        <v>0.0121863799283154</v>
      </c>
      <c r="J153" s="70" t="n">
        <f aca="false">IF(J62&lt;&gt;0,((J236/J62)/J$1),0)</f>
        <v>0.0114695340501792</v>
      </c>
      <c r="K153" s="70" t="n">
        <f aca="false">IF(K62&lt;&gt;0,((K236/K62)/K$1),0)</f>
        <v>0.0125994102403717</v>
      </c>
      <c r="L153" s="70" t="n">
        <f aca="false">IF(L62&lt;&gt;0,((L236/L62)/L$1),0)</f>
        <v>0.012987012987013</v>
      </c>
      <c r="M153" s="70" t="n">
        <f aca="false">IF(M62&lt;&gt;0,((M236/M62)/M$1),0)</f>
        <v>0</v>
      </c>
      <c r="N153" s="71" t="n">
        <f aca="false">IF(N62&lt;&gt;0,((N236/N62)/N$1),0)</f>
        <v>0.0119714499770724</v>
      </c>
      <c r="O153" s="24"/>
      <c r="P153" s="24"/>
      <c r="Q153" s="24"/>
      <c r="R153" s="24"/>
      <c r="S153" s="24"/>
      <c r="T153" s="0"/>
      <c r="U153" s="0"/>
    </row>
    <row r="154" customFormat="false" ht="12.75" hidden="false" customHeight="false" outlineLevel="0" collapsed="false">
      <c r="A154" s="39" t="s">
        <v>62</v>
      </c>
      <c r="B154" s="70" t="n">
        <f aca="false">IF(B63&lt;&gt;0,((B237/B63)/B$1),0)</f>
        <v>0</v>
      </c>
      <c r="C154" s="70" t="n">
        <f aca="false">IF(C63&lt;&gt;0,((C237/C63)/C$1),0)</f>
        <v>0</v>
      </c>
      <c r="D154" s="70" t="n">
        <f aca="false">IF(D63&lt;&gt;0,((D237/D63)/D$1),0)</f>
        <v>0</v>
      </c>
      <c r="E154" s="70" t="n">
        <f aca="false">IF(E63&lt;&gt;0,((E237/E63)/E$1),0)</f>
        <v>0</v>
      </c>
      <c r="F154" s="70" t="n">
        <f aca="false">IF(F63&lt;&gt;0,((F237/F63)/F$1),0)</f>
        <v>0</v>
      </c>
      <c r="G154" s="70" t="n">
        <f aca="false">IF(G63&lt;&gt;0,((G237/G63)/G$1),0)</f>
        <v>0</v>
      </c>
      <c r="H154" s="70" t="n">
        <f aca="false">IF(H63&lt;&gt;0,((H237/H63)/H$1),0)</f>
        <v>0</v>
      </c>
      <c r="I154" s="70" t="n">
        <f aca="false">IF(I63&lt;&gt;0,((I237/I63)/I$1),0)</f>
        <v>0</v>
      </c>
      <c r="J154" s="70" t="n">
        <f aca="false">IF(J63&lt;&gt;0,((J237/J63)/J$1),0)</f>
        <v>0</v>
      </c>
      <c r="K154" s="70" t="n">
        <f aca="false">IF(K63&lt;&gt;0,((K237/K63)/K$1),0)</f>
        <v>0</v>
      </c>
      <c r="L154" s="70" t="n">
        <f aca="false">IF(L63&lt;&gt;0,((L237/L63)/L$1),0)</f>
        <v>0</v>
      </c>
      <c r="M154" s="70" t="n">
        <f aca="false">IF(M63&lt;&gt;0,((M237/M63)/M$1),0)</f>
        <v>0</v>
      </c>
      <c r="N154" s="71" t="n">
        <f aca="false">IF(N63&lt;&gt;0,((N237/N63)/N$1),0)</f>
        <v>0</v>
      </c>
      <c r="O154" s="24"/>
      <c r="P154" s="24"/>
      <c r="Q154" s="24"/>
      <c r="R154" s="24"/>
      <c r="S154" s="24"/>
      <c r="T154" s="0"/>
      <c r="U154" s="0"/>
    </row>
    <row r="155" customFormat="false" ht="12.75" hidden="false" customHeight="false" outlineLevel="0" collapsed="false">
      <c r="A155" s="39" t="s">
        <v>54</v>
      </c>
      <c r="B155" s="70" t="n">
        <f aca="false">IF(B64&lt;&gt;0,((B238/B64)/B$1),0)</f>
        <v>0.218205622431538</v>
      </c>
      <c r="C155" s="70" t="n">
        <f aca="false">IF(C64&lt;&gt;0,((C238/C64)/C$1),0)</f>
        <v>0.224184313995999</v>
      </c>
      <c r="D155" s="70" t="n">
        <f aca="false">IF(D64&lt;&gt;0,((D238/D64)/D$1),0)</f>
        <v>0.290322580645161</v>
      </c>
      <c r="E155" s="70" t="n">
        <f aca="false">IF(E64&lt;&gt;0,((E238/E64)/E$1),0)</f>
        <v>0</v>
      </c>
      <c r="F155" s="70" t="n">
        <f aca="false">IF(F64&lt;&gt;0,((F238/F64)/F$1),0)</f>
        <v>0.217921146953405</v>
      </c>
      <c r="G155" s="70" t="n">
        <f aca="false">IF(G64&lt;&gt;0,((G238/G64)/G$1),0)</f>
        <v>0.215217391304348</v>
      </c>
      <c r="H155" s="70" t="n">
        <f aca="false">IF(H64&lt;&gt;0,((H238/H64)/H$1),0)</f>
        <v>0.258064516129032</v>
      </c>
      <c r="I155" s="70" t="n">
        <f aca="false">IF(I64&lt;&gt;0,((I238/I64)/I$1),0)</f>
        <v>0.216589861751152</v>
      </c>
      <c r="J155" s="70" t="n">
        <f aca="false">IF(J64&lt;&gt;0,((J238/J64)/J$1),0)</f>
        <v>0</v>
      </c>
      <c r="K155" s="70" t="n">
        <f aca="false">IF(K64&lt;&gt;0,((K238/K64)/K$1),0)</f>
        <v>0</v>
      </c>
      <c r="L155" s="70" t="n">
        <f aca="false">IF(L64&lt;&gt;0,((L238/L64)/L$1),0)</f>
        <v>0</v>
      </c>
      <c r="M155" s="70" t="n">
        <f aca="false">IF(M64&lt;&gt;0,((M238/M64)/M$1),0)</f>
        <v>0</v>
      </c>
      <c r="N155" s="71" t="n">
        <f aca="false">IF(N64&lt;&gt;0,((N238/N64)/N$1),0)</f>
        <v>0.220319150965223</v>
      </c>
      <c r="O155" s="24"/>
      <c r="P155" s="24"/>
      <c r="Q155" s="24"/>
      <c r="R155" s="24"/>
      <c r="S155" s="24"/>
      <c r="T155" s="0"/>
      <c r="U155" s="0"/>
    </row>
    <row r="156" customFormat="false" ht="12.75" hidden="false" customHeight="false" outlineLevel="0" collapsed="false">
      <c r="A156" s="39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4"/>
      <c r="P156" s="24"/>
      <c r="Q156" s="24"/>
      <c r="R156" s="24"/>
      <c r="S156" s="24"/>
      <c r="T156" s="0"/>
      <c r="U156" s="0"/>
    </row>
    <row r="157" customFormat="false" ht="12.75" hidden="false" customHeight="false" outlineLevel="0" collapsed="false">
      <c r="A157" s="36" t="s">
        <v>46</v>
      </c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4"/>
      <c r="P157" s="24"/>
      <c r="Q157" s="24"/>
      <c r="R157" s="24"/>
      <c r="S157" s="24"/>
      <c r="T157" s="0"/>
      <c r="U157" s="0"/>
    </row>
    <row r="158" customFormat="false" ht="12.75" hidden="false" customHeight="false" outlineLevel="0" collapsed="false">
      <c r="A158" s="39" t="s">
        <v>22</v>
      </c>
      <c r="B158" s="70" t="n">
        <f aca="false">IF(B68&lt;&gt;0,((B242/B68)/B$1),0)</f>
        <v>0.180351906158358</v>
      </c>
      <c r="C158" s="70" t="n">
        <f aca="false">IF(C68&lt;&gt;0,((C242/C68)/C$1),0)</f>
        <v>0.149642857142857</v>
      </c>
      <c r="D158" s="70" t="n">
        <f aca="false">IF(D68&lt;&gt;0,((D242/D68)/D$1),0)</f>
        <v>0.123258064516129</v>
      </c>
      <c r="E158" s="70" t="n">
        <f aca="false">IF(E68&lt;&gt;0,((E242/E68)/E$1),0)</f>
        <v>0.1432</v>
      </c>
      <c r="F158" s="70" t="n">
        <f aca="false">IF(F68&lt;&gt;0,((F242/F68)/F$1),0)</f>
        <v>0.149032258064516</v>
      </c>
      <c r="G158" s="70" t="n">
        <f aca="false">IF(G68&lt;&gt;0,((G242/G68)/G$1),0)</f>
        <v>0.1194</v>
      </c>
      <c r="H158" s="70" t="n">
        <f aca="false">IF(H68&lt;&gt;0,((H242/H68)/H$1),0)</f>
        <v>0.14741935483871</v>
      </c>
      <c r="I158" s="70" t="n">
        <f aca="false">IF(I68&lt;&gt;0,((I242/I68)/I$1),0)</f>
        <v>0.149451612903226</v>
      </c>
      <c r="J158" s="70" t="n">
        <f aca="false">IF(J68&lt;&gt;0,((J242/J68)/J$1),0)</f>
        <v>0.1492</v>
      </c>
      <c r="K158" s="70" t="n">
        <f aca="false">IF(K68&lt;&gt;0,((K242/K68)/K$1),0)</f>
        <v>0.149161290322581</v>
      </c>
      <c r="L158" s="70" t="n">
        <f aca="false">IF(L68&lt;&gt;0,((L242/L68)/L$1),0)</f>
        <v>0.148475909537856</v>
      </c>
      <c r="M158" s="70" t="n">
        <f aca="false">IF(M68&lt;&gt;0,((M242/M68)/M$1),0)</f>
        <v>0.135</v>
      </c>
      <c r="N158" s="71" t="n">
        <f aca="false">IF(N68&lt;&gt;0,((N242/N68)/N$1),0)</f>
        <v>0.145775403159525</v>
      </c>
      <c r="O158" s="24"/>
      <c r="P158" s="24"/>
      <c r="Q158" s="24"/>
      <c r="R158" s="24"/>
      <c r="S158" s="24"/>
      <c r="T158" s="0"/>
      <c r="U158" s="0"/>
    </row>
    <row r="159" customFormat="false" ht="12.75" hidden="false" customHeight="false" outlineLevel="0" collapsed="false">
      <c r="A159" s="39" t="s">
        <v>23</v>
      </c>
      <c r="B159" s="70" t="n">
        <f aca="false">IF(B69&lt;&gt;0,((B243/B69)/B$1),0)</f>
        <v>0.0110268901743792</v>
      </c>
      <c r="C159" s="70" t="n">
        <f aca="false">IF(C69&lt;&gt;0,((C243/C69)/C$1),0)</f>
        <v>0.0103510122348965</v>
      </c>
      <c r="D159" s="70" t="n">
        <f aca="false">IF(D69&lt;&gt;0,((D243/D69)/D$1),0)</f>
        <v>0.0107696215392431</v>
      </c>
      <c r="E159" s="70" t="n">
        <f aca="false">IF(E69&lt;&gt;0,((E243/E69)/E$1),0)</f>
        <v>0.0112225405921681</v>
      </c>
      <c r="F159" s="70" t="n">
        <f aca="false">IF(F69&lt;&gt;0,((F243/F69)/F$1),0)</f>
        <v>0.011322367015595</v>
      </c>
      <c r="G159" s="70" t="n">
        <f aca="false">IF(G69&lt;&gt;0,((G243/G69)/G$1),0)</f>
        <v>0.0116727941176471</v>
      </c>
      <c r="H159" s="70" t="n">
        <f aca="false">IF(H69&lt;&gt;0,((H243/H69)/H$1),0)</f>
        <v>0.0116129032258065</v>
      </c>
      <c r="I159" s="70" t="n">
        <f aca="false">IF(I69&lt;&gt;0,((I243/I69)/I$1),0)</f>
        <v>0.0117746828011351</v>
      </c>
      <c r="J159" s="70" t="n">
        <f aca="false">IF(J69&lt;&gt;0,((J243/J69)/J$1),0)</f>
        <v>0.0118407960199005</v>
      </c>
      <c r="K159" s="70" t="n">
        <f aca="false">IF(K69&lt;&gt;0,((K243/K69)/K$1),0)</f>
        <v>0.0116304586350669</v>
      </c>
      <c r="L159" s="70" t="n">
        <f aca="false">IF(L69&lt;&gt;0,((L243/L69)/L$1),0)</f>
        <v>0.011756083260041</v>
      </c>
      <c r="M159" s="70" t="n">
        <f aca="false">IF(M69&lt;&gt;0,((M243/M69)/M$1),0)</f>
        <v>0.0102857600256143</v>
      </c>
      <c r="N159" s="71" t="n">
        <f aca="false">IF(N69&lt;&gt;0,((N243/N69)/N$1),0)</f>
        <v>0.0113376621287349</v>
      </c>
      <c r="O159" s="24"/>
      <c r="P159" s="24"/>
      <c r="Q159" s="24"/>
      <c r="R159" s="24"/>
      <c r="S159" s="24"/>
      <c r="T159" s="0"/>
      <c r="U159" s="0"/>
    </row>
    <row r="160" customFormat="false" ht="12.75" hidden="false" customHeight="false" outlineLevel="0" collapsed="false">
      <c r="A160" s="39" t="s">
        <v>24</v>
      </c>
      <c r="B160" s="70" t="n">
        <f aca="false">IF(B70&lt;&gt;0,((B244/B70)/B$1),0)</f>
        <v>0</v>
      </c>
      <c r="C160" s="70" t="n">
        <f aca="false">IF(C70&lt;&gt;0,((C244/C70)/C$1),0)</f>
        <v>0</v>
      </c>
      <c r="D160" s="70" t="n">
        <f aca="false">IF(D70&lt;&gt;0,((D244/D70)/D$1),0)</f>
        <v>0</v>
      </c>
      <c r="E160" s="70" t="n">
        <f aca="false">IF(E70&lt;&gt;0,((E244/E70)/E$1),0)</f>
        <v>0</v>
      </c>
      <c r="F160" s="70" t="n">
        <f aca="false">IF(F70&lt;&gt;0,((F244/F70)/F$1),0)</f>
        <v>0</v>
      </c>
      <c r="G160" s="70" t="n">
        <f aca="false">IF(G70&lt;&gt;0,((G244/G70)/G$1),0)</f>
        <v>0</v>
      </c>
      <c r="H160" s="70" t="n">
        <f aca="false">IF(H70&lt;&gt;0,((H244/H70)/H$1),0)</f>
        <v>0</v>
      </c>
      <c r="I160" s="70" t="n">
        <f aca="false">IF(I70&lt;&gt;0,((I244/I70)/I$1),0)</f>
        <v>0</v>
      </c>
      <c r="J160" s="70" t="n">
        <f aca="false">IF(J70&lt;&gt;0,((J244/J70)/J$1),0)</f>
        <v>0</v>
      </c>
      <c r="K160" s="70" t="n">
        <f aca="false">IF(K70&lt;&gt;0,((K244/K70)/K$1),0)</f>
        <v>0</v>
      </c>
      <c r="L160" s="70" t="n">
        <f aca="false">IF(L70&lt;&gt;0,((L244/L70)/L$1),0)</f>
        <v>0</v>
      </c>
      <c r="M160" s="70" t="n">
        <f aca="false">IF(M70&lt;&gt;0,((M244/M70)/M$1),0)</f>
        <v>0</v>
      </c>
      <c r="N160" s="71" t="n">
        <f aca="false">IF(N70&lt;&gt;0,((N244/N70)/N$1),0)</f>
        <v>0</v>
      </c>
      <c r="O160" s="24"/>
      <c r="P160" s="24"/>
      <c r="Q160" s="24"/>
      <c r="R160" s="24"/>
      <c r="S160" s="24"/>
      <c r="T160" s="0"/>
      <c r="U160" s="0"/>
    </row>
    <row r="161" customFormat="false" ht="12.75" hidden="false" customHeight="false" outlineLevel="0" collapsed="false">
      <c r="A161" s="39" t="s">
        <v>28</v>
      </c>
      <c r="B161" s="70" t="n">
        <f aca="false">IF(B71&lt;&gt;0,((B245/B71)/B$1),0)</f>
        <v>0.285301278149726</v>
      </c>
      <c r="C161" s="70" t="n">
        <f aca="false">IF(C71&lt;&gt;0,((C245/C71)/C$1),0)</f>
        <v>0.212815353660424</v>
      </c>
      <c r="D161" s="70" t="n">
        <f aca="false">IF(D71&lt;&gt;0,((D245/D71)/D$1),0)</f>
        <v>0.215344376634699</v>
      </c>
      <c r="E161" s="70" t="n">
        <f aca="false">IF(E71&lt;&gt;0,((E245/E71)/E$1),0)</f>
        <v>0.216666666666667</v>
      </c>
      <c r="F161" s="70" t="n">
        <f aca="false">IF(F71&lt;&gt;0,((F245/F71)/F$1),0)</f>
        <v>0.219864176570458</v>
      </c>
      <c r="G161" s="70" t="n">
        <f aca="false">IF(G71&lt;&gt;0,((G245/G71)/G$1),0)</f>
        <v>0.214814814814815</v>
      </c>
      <c r="H161" s="70" t="n">
        <f aca="false">IF(H71&lt;&gt;0,((H245/H71)/H$1),0)</f>
        <v>0.201612903225806</v>
      </c>
      <c r="I161" s="70" t="n">
        <f aca="false">IF(I71&lt;&gt;0,((I245/I71)/I$1),0)</f>
        <v>0.258064516129032</v>
      </c>
      <c r="J161" s="70" t="n">
        <f aca="false">IF(J71&lt;&gt;0,((J245/J71)/J$1),0)</f>
        <v>0</v>
      </c>
      <c r="K161" s="70" t="n">
        <f aca="false">IF(K71&lt;&gt;0,((K245/K71)/K$1),0)</f>
        <v>0</v>
      </c>
      <c r="L161" s="70" t="n">
        <f aca="false">IF(L71&lt;&gt;0,((L245/L71)/L$1),0)</f>
        <v>0</v>
      </c>
      <c r="M161" s="70" t="n">
        <f aca="false">IF(M71&lt;&gt;0,((M245/M71)/M$1),0)</f>
        <v>0</v>
      </c>
      <c r="N161" s="71" t="n">
        <f aca="false">IF(N71&lt;&gt;0,((N245/N71)/N$1),0)</f>
        <v>0.21789163710188</v>
      </c>
      <c r="O161" s="24"/>
      <c r="P161" s="24"/>
      <c r="Q161" s="24"/>
      <c r="R161" s="24"/>
      <c r="S161" s="24"/>
      <c r="T161" s="0"/>
      <c r="U161" s="0"/>
    </row>
    <row r="162" customFormat="false" ht="12.75" hidden="false" customHeight="false" outlineLevel="0" collapsed="false">
      <c r="A162" s="39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24"/>
      <c r="P162" s="24"/>
      <c r="Q162" s="24"/>
      <c r="R162" s="24"/>
      <c r="S162" s="24"/>
      <c r="T162" s="0"/>
      <c r="U162" s="0"/>
    </row>
    <row r="163" customFormat="false" ht="12.75" hidden="false" customHeight="false" outlineLevel="0" collapsed="false">
      <c r="A163" s="36" t="s">
        <v>51</v>
      </c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4"/>
      <c r="P163" s="24"/>
      <c r="Q163" s="24"/>
      <c r="R163" s="24"/>
      <c r="S163" s="24"/>
      <c r="T163" s="0"/>
      <c r="U163" s="0"/>
    </row>
    <row r="164" customFormat="false" ht="12.75" hidden="false" customHeight="false" outlineLevel="0" collapsed="false">
      <c r="A164" s="39" t="s">
        <v>22</v>
      </c>
      <c r="B164" s="70" t="n">
        <f aca="false">IF(B78&lt;&gt;0,((B253/B78)/B$1),0)</f>
        <v>0.0502707793736755</v>
      </c>
      <c r="C164" s="70" t="n">
        <f aca="false">IF(C78&lt;&gt;0,((C253/C78)/C$1),0)</f>
        <v>0.0405370177267988</v>
      </c>
      <c r="D164" s="70" t="n">
        <f aca="false">IF(D78&lt;&gt;0,((D253/D78)/D$1),0)</f>
        <v>0.0456557570049447</v>
      </c>
      <c r="E164" s="70" t="n">
        <f aca="false">IF(E78&lt;&gt;0,((E253/E78)/E$1),0)</f>
        <v>0.045669099756691</v>
      </c>
      <c r="F164" s="70" t="n">
        <f aca="false">IF(F78&lt;&gt;0,((F253/F78)/F$1),0)</f>
        <v>0.045691076053685</v>
      </c>
      <c r="G164" s="70" t="n">
        <f aca="false">IF(G78&lt;&gt;0,((G253/G78)/G$1),0)</f>
        <v>0.0457907542579075</v>
      </c>
      <c r="H164" s="70" t="n">
        <f aca="false">IF(H78&lt;&gt;0,((H253/H78)/H$1),0)</f>
        <v>0.0434816196351517</v>
      </c>
      <c r="I164" s="70" t="n">
        <f aca="false">IF(I78&lt;&gt;0,((I253/I78)/I$1),0)</f>
        <v>0.0412082151567656</v>
      </c>
      <c r="J164" s="70" t="n">
        <f aca="false">IF(J78&lt;&gt;0,((J253/J78)/J$1),0)</f>
        <v>0.048180790960452</v>
      </c>
      <c r="K164" s="70" t="n">
        <f aca="false">IF(K78&lt;&gt;0,((K253/K78)/K$1),0)</f>
        <v>0.0376158053354169</v>
      </c>
      <c r="L164" s="70" t="n">
        <f aca="false">IF(L78&lt;&gt;0,((L253/L78)/L$1),0)</f>
        <v>0.0388632326820604</v>
      </c>
      <c r="M164" s="70" t="n">
        <f aca="false">IF(M78&lt;&gt;0,((M253/M78)/M$1),0)</f>
        <v>0.0480235443476254</v>
      </c>
      <c r="N164" s="71" t="n">
        <f aca="false">IF(N78&lt;&gt;0,((N253/N78)/N$1),0)</f>
        <v>0.044251415503458</v>
      </c>
      <c r="O164" s="24"/>
      <c r="P164" s="24"/>
      <c r="Q164" s="24"/>
      <c r="R164" s="24"/>
      <c r="S164" s="24"/>
      <c r="T164" s="0"/>
      <c r="U164" s="0"/>
    </row>
    <row r="165" customFormat="false" ht="12.75" hidden="false" customHeight="false" outlineLevel="0" collapsed="false">
      <c r="A165" s="39" t="s">
        <v>23</v>
      </c>
      <c r="B165" s="70" t="n">
        <f aca="false">IF(B79&lt;&gt;0,((B254/B79)/B$1),0)</f>
        <v>0.00108396310460583</v>
      </c>
      <c r="C165" s="70" t="n">
        <f aca="false">IF(C79&lt;&gt;0,((C254/C79)/C$1),0)</f>
        <v>0.00117105137578043</v>
      </c>
      <c r="D165" s="70" t="n">
        <f aca="false">IF(D79&lt;&gt;0,((D254/D79)/D$1),0)</f>
        <v>0.00109530488212115</v>
      </c>
      <c r="E165" s="70" t="n">
        <f aca="false">IF(E79&lt;&gt;0,((E254/E79)/E$1),0)</f>
        <v>0.00109850531244372</v>
      </c>
      <c r="F165" s="70" t="n">
        <f aca="false">IF(F79&lt;&gt;0,((F254/F79)/F$1),0)</f>
        <v>0.00109689778766531</v>
      </c>
      <c r="G165" s="70" t="n">
        <f aca="false">IF(G79&lt;&gt;0,((G254/G79)/G$1),0)</f>
        <v>0.00109395109395109</v>
      </c>
      <c r="H165" s="70" t="n">
        <f aca="false">IF(H79&lt;&gt;0,((H254/H79)/H$1),0)</f>
        <v>0.00329755236071636</v>
      </c>
      <c r="I165" s="70" t="n">
        <f aca="false">IF(I79&lt;&gt;0,((I254/I79)/I$1),0)</f>
        <v>0.00329709499198004</v>
      </c>
      <c r="J165" s="70" t="n">
        <f aca="false">IF(J79&lt;&gt;0,((J254/J79)/J$1),0)</f>
        <v>0.00363256784968685</v>
      </c>
      <c r="K165" s="70" t="n">
        <f aca="false">IF(K79&lt;&gt;0,((K254/K79)/K$1),0)</f>
        <v>0.00109899716508686</v>
      </c>
      <c r="L165" s="70" t="n">
        <f aca="false">IF(L79&lt;&gt;0,((L254/L79)/L$1),0)</f>
        <v>0.00109916367980884</v>
      </c>
      <c r="M165" s="70" t="n">
        <f aca="false">IF(M79&lt;&gt;0,((M254/M79)/M$1),0)</f>
        <v>0.00109486106789291</v>
      </c>
      <c r="N165" s="71" t="n">
        <f aca="false">IF(N79&lt;&gt;0,((N254/N79)/N$1),0)</f>
        <v>0.00169165347991325</v>
      </c>
      <c r="O165" s="24"/>
      <c r="P165" s="24"/>
      <c r="Q165" s="24"/>
      <c r="R165" s="24"/>
      <c r="S165" s="24"/>
      <c r="T165" s="0"/>
      <c r="U165" s="0"/>
    </row>
    <row r="166" customFormat="false" ht="12.75" hidden="false" customHeight="false" outlineLevel="0" collapsed="false">
      <c r="A166" s="39" t="s">
        <v>24</v>
      </c>
      <c r="B166" s="70" t="n">
        <f aca="false">IF(B80&lt;&gt;0,((B255/B80)/B$1),0)</f>
        <v>0.0021505376344086</v>
      </c>
      <c r="C166" s="70" t="n">
        <f aca="false">IF(C80&lt;&gt;0,((C255/C80)/C$1),0)</f>
        <v>0</v>
      </c>
      <c r="D166" s="70" t="n">
        <f aca="false">IF(D80&lt;&gt;0,((D255/D80)/D$1),0)</f>
        <v>0</v>
      </c>
      <c r="E166" s="70" t="n">
        <f aca="false">IF(E80&lt;&gt;0,((E255/E80)/E$1),0)</f>
        <v>0</v>
      </c>
      <c r="F166" s="70" t="n">
        <f aca="false">IF(F80&lt;&gt;0,((F255/F80)/F$1),0)</f>
        <v>0</v>
      </c>
      <c r="G166" s="70" t="n">
        <f aca="false">IF(G80&lt;&gt;0,((G255/G80)/G$1),0)</f>
        <v>0</v>
      </c>
      <c r="H166" s="70" t="n">
        <f aca="false">IF(H80&lt;&gt;0,((H255/H80)/H$1),0)</f>
        <v>0</v>
      </c>
      <c r="I166" s="70" t="n">
        <f aca="false">IF(I80&lt;&gt;0,((I255/I80)/I$1),0)</f>
        <v>0</v>
      </c>
      <c r="J166" s="70" t="n">
        <f aca="false">IF(J80&lt;&gt;0,((J255/J80)/J$1),0)</f>
        <v>0</v>
      </c>
      <c r="K166" s="70" t="n">
        <f aca="false">IF(K80&lt;&gt;0,((K255/K80)/K$1),0)</f>
        <v>0</v>
      </c>
      <c r="L166" s="70" t="n">
        <f aca="false">IF(L80&lt;&gt;0,((L255/L80)/L$1),0)</f>
        <v>0.00111111111111111</v>
      </c>
      <c r="M166" s="70" t="n">
        <f aca="false">IF(M80&lt;&gt;0,((M255/M80)/M$1),0)</f>
        <v>0.0010752688172043</v>
      </c>
      <c r="N166" s="71" t="n">
        <f aca="false">IF(N80&lt;&gt;0,((N255/N80)/N$1),0)</f>
        <v>0.00110117605602784</v>
      </c>
      <c r="O166" s="24"/>
      <c r="P166" s="24"/>
      <c r="Q166" s="24"/>
      <c r="R166" s="24"/>
      <c r="S166" s="24"/>
      <c r="T166" s="0"/>
      <c r="U166" s="0"/>
    </row>
    <row r="167" customFormat="false" ht="12.75" hidden="false" customHeight="false" outlineLevel="0" collapsed="false">
      <c r="A167" s="39" t="s">
        <v>28</v>
      </c>
      <c r="B167" s="70" t="n">
        <f aca="false">IF(B81&lt;&gt;0,((B256/B81)/B$1),0)</f>
        <v>0.0311227900166578</v>
      </c>
      <c r="C167" s="70" t="n">
        <f aca="false">IF(C81&lt;&gt;0,((C256/C81)/C$1),0)</f>
        <v>0.102546303600164</v>
      </c>
      <c r="D167" s="70" t="n">
        <f aca="false">IF(D81&lt;&gt;0,((D256/D81)/D$1),0)</f>
        <v>0.0935483870967742</v>
      </c>
      <c r="E167" s="70" t="n">
        <f aca="false">IF(E81&lt;&gt;0,((E256/E81)/E$1),0)</f>
        <v>0.101041666666667</v>
      </c>
      <c r="F167" s="70" t="n">
        <f aca="false">IF(F81&lt;&gt;0,((F256/F81)/F$1),0)</f>
        <v>0.102822580645161</v>
      </c>
      <c r="G167" s="70" t="n">
        <f aca="false">IF(G81&lt;&gt;0,((G256/G81)/G$1),0)</f>
        <v>0.102898550724638</v>
      </c>
      <c r="H167" s="70" t="n">
        <f aca="false">IF(H81&lt;&gt;0,((H256/H81)/H$1),0)</f>
        <v>0.042680746913071</v>
      </c>
      <c r="I167" s="70" t="n">
        <f aca="false">IF(I81&lt;&gt;0,((I256/I81)/I$1),0)</f>
        <v>0.0309815421769881</v>
      </c>
      <c r="J167" s="70" t="n">
        <f aca="false">IF(J81&lt;&gt;0,((J256/J81)/J$1),0)</f>
        <v>0.345833333333333</v>
      </c>
      <c r="K167" s="70" t="n">
        <f aca="false">IF(K81&lt;&gt;0,((K256/K81)/K$1),0)</f>
        <v>0.0967741935483871</v>
      </c>
      <c r="L167" s="70" t="n">
        <f aca="false">IF(L81&lt;&gt;0,((L256/L81)/L$1),0)</f>
        <v>0</v>
      </c>
      <c r="M167" s="70" t="n">
        <f aca="false">IF(M81&lt;&gt;0,((M256/M81)/M$1),0)</f>
        <v>0.103565365025467</v>
      </c>
      <c r="N167" s="71" t="n">
        <f aca="false">IF(N81&lt;&gt;0,((N256/N81)/N$1),0)</f>
        <v>0.0475816453927756</v>
      </c>
      <c r="O167" s="24"/>
      <c r="P167" s="24"/>
      <c r="Q167" s="24"/>
      <c r="R167" s="24"/>
      <c r="S167" s="24"/>
      <c r="T167" s="0"/>
      <c r="U167" s="0"/>
    </row>
    <row r="168" customFormat="false" ht="12.75" hidden="false" customHeight="false" outlineLevel="0" collapsed="false">
      <c r="A168" s="3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24"/>
      <c r="P168" s="24"/>
      <c r="Q168" s="24"/>
      <c r="R168" s="24"/>
      <c r="S168" s="24"/>
      <c r="T168" s="0"/>
      <c r="U168" s="0"/>
    </row>
    <row r="169" customFormat="false" ht="12.75" hidden="false" customHeight="false" outlineLevel="0" collapsed="false">
      <c r="A169" s="36" t="s">
        <v>56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4"/>
      <c r="P169" s="24"/>
      <c r="Q169" s="24"/>
      <c r="R169" s="24"/>
      <c r="S169" s="24"/>
      <c r="T169" s="0"/>
      <c r="U169" s="0"/>
    </row>
    <row r="170" customFormat="false" ht="12.75" hidden="false" customHeight="false" outlineLevel="0" collapsed="false">
      <c r="A170" s="39" t="s">
        <v>22</v>
      </c>
      <c r="B170" s="70" t="n">
        <f aca="false">IF(B85&lt;&gt;0,((B260/B85)/B$1),0)</f>
        <v>0.0386809084936627</v>
      </c>
      <c r="C170" s="70" t="n">
        <f aca="false">IF(C85&lt;&gt;0,((C260/C85)/C$1),0)</f>
        <v>0.0418405086157975</v>
      </c>
      <c r="D170" s="70" t="n">
        <f aca="false">IF(D85&lt;&gt;0,((D260/D85)/D$1),0)</f>
        <v>0.0418901434306125</v>
      </c>
      <c r="E170" s="70" t="n">
        <f aca="false">IF(E85&lt;&gt;0,((E260/E85)/E$1),0)</f>
        <v>0.0501155662747463</v>
      </c>
      <c r="F170" s="70" t="n">
        <f aca="false">IF(F85&lt;&gt;0,((F260/F85)/F$1),0)</f>
        <v>0.0538234328848047</v>
      </c>
      <c r="G170" s="70" t="n">
        <f aca="false">IF(G85&lt;&gt;0,((G260/G85)/G$1),0)</f>
        <v>0.0491569833675097</v>
      </c>
      <c r="H170" s="70" t="n">
        <f aca="false">IF(H85&lt;&gt;0,((H260/H85)/H$1),0)</f>
        <v>0.0439844488809499</v>
      </c>
      <c r="I170" s="70" t="n">
        <f aca="false">IF(I85&lt;&gt;0,((I260/I85)/I$1),0)</f>
        <v>0.0515498581485762</v>
      </c>
      <c r="J170" s="70" t="n">
        <f aca="false">IF(J85&lt;&gt;0,((J260/J85)/J$1),0)</f>
        <v>0.049893270419054</v>
      </c>
      <c r="K170" s="70" t="n">
        <f aca="false">IF(K85&lt;&gt;0,((K260/K85)/K$1),0)</f>
        <v>0.0317978611500701</v>
      </c>
      <c r="L170" s="70" t="n">
        <f aca="false">IF(L85&lt;&gt;0,((L260/L85)/L$1),0)</f>
        <v>0.043013844515442</v>
      </c>
      <c r="M170" s="70" t="n">
        <f aca="false">IF(M85&lt;&gt;0,((M260/M85)/M$1),0)</f>
        <v>0.0345328741587943</v>
      </c>
      <c r="N170" s="71" t="n">
        <f aca="false">IF(N85&lt;&gt;0,((N260/N85)/N$1),0)</f>
        <v>0.0443106373645349</v>
      </c>
      <c r="O170" s="24"/>
      <c r="P170" s="24"/>
      <c r="Q170" s="24"/>
      <c r="R170" s="24"/>
      <c r="S170" s="24"/>
      <c r="T170" s="0"/>
      <c r="U170" s="0"/>
    </row>
    <row r="171" customFormat="false" ht="12.75" hidden="false" customHeight="false" outlineLevel="0" collapsed="false">
      <c r="A171" s="39" t="s">
        <v>23</v>
      </c>
      <c r="B171" s="70" t="n">
        <f aca="false">IF(B86&lt;&gt;0,((B261/B86)/B$1),0)</f>
        <v>0.00329089766501212</v>
      </c>
      <c r="C171" s="70" t="n">
        <f aca="false">IF(C86&lt;&gt;0,((C261/C86)/C$1),0)</f>
        <v>0.00331977456919889</v>
      </c>
      <c r="D171" s="70" t="n">
        <f aca="false">IF(D86&lt;&gt;0,((D261/D86)/D$1),0)</f>
        <v>0.00330426385829385</v>
      </c>
      <c r="E171" s="70" t="n">
        <f aca="false">IF(E86&lt;&gt;0,((E261/E86)/E$1),0)</f>
        <v>0.0033027034225596</v>
      </c>
      <c r="F171" s="70" t="n">
        <f aca="false">IF(F86&lt;&gt;0,((F261/F86)/F$1),0)</f>
        <v>0.00330554548749547</v>
      </c>
      <c r="G171" s="70" t="n">
        <f aca="false">IF(G86&lt;&gt;0,((G261/G86)/G$1),0)</f>
        <v>0.00328812166050144</v>
      </c>
      <c r="H171" s="70" t="n">
        <f aca="false">IF(H86&lt;&gt;0,((H261/H86)/H$1),0)</f>
        <v>0.00109659142831034</v>
      </c>
      <c r="I171" s="70" t="n">
        <f aca="false">IF(I86&lt;&gt;0,((I261/I86)/I$1),0)</f>
        <v>0.00109679856684987</v>
      </c>
      <c r="J171" s="70" t="n">
        <f aca="false">IF(J86&lt;&gt;0,((J261/J86)/J$1),0)</f>
        <v>0.00330438977327545</v>
      </c>
      <c r="K171" s="70" t="n">
        <f aca="false">IF(K86&lt;&gt;0,((K261/K86)/K$1),0)</f>
        <v>0.00319821401695681</v>
      </c>
      <c r="L171" s="70" t="n">
        <f aca="false">IF(L86&lt;&gt;0,((L261/L86)/L$1),0)</f>
        <v>0.0031980319803198</v>
      </c>
      <c r="M171" s="70" t="n">
        <f aca="false">IF(M86&lt;&gt;0,((M261/M86)/M$1),0)</f>
        <v>0.00320191158900836</v>
      </c>
      <c r="N171" s="71" t="n">
        <f aca="false">IF(N86&lt;&gt;0,((N261/N86)/N$1),0)</f>
        <v>0.00287532025857811</v>
      </c>
      <c r="O171" s="24"/>
      <c r="P171" s="24"/>
      <c r="Q171" s="24"/>
      <c r="R171" s="24"/>
      <c r="S171" s="24"/>
      <c r="T171" s="0"/>
      <c r="U171" s="0"/>
    </row>
    <row r="172" customFormat="false" ht="12.75" hidden="false" customHeight="false" outlineLevel="0" collapsed="false">
      <c r="A172" s="39" t="s">
        <v>24</v>
      </c>
      <c r="B172" s="70" t="n">
        <f aca="false">IF(B87&lt;&gt;0,((B262/B87)/B$1),0)</f>
        <v>0</v>
      </c>
      <c r="C172" s="70" t="n">
        <f aca="false">IF(C87&lt;&gt;0,((C262/C87)/C$1),0)</f>
        <v>0</v>
      </c>
      <c r="D172" s="70" t="n">
        <f aca="false">IF(D87&lt;&gt;0,((D262/D87)/D$1),0)</f>
        <v>0</v>
      </c>
      <c r="E172" s="70" t="n">
        <f aca="false">IF(E87&lt;&gt;0,((E262/E87)/E$1),0)</f>
        <v>0</v>
      </c>
      <c r="F172" s="70" t="n">
        <f aca="false">IF(F87&lt;&gt;0,((F262/F87)/F$1),0)</f>
        <v>0</v>
      </c>
      <c r="G172" s="70" t="n">
        <f aca="false">IF(G87&lt;&gt;0,((G262/G87)/G$1),0)</f>
        <v>0</v>
      </c>
      <c r="H172" s="70" t="n">
        <f aca="false">IF(H87&lt;&gt;0,((H262/H87)/H$1),0)</f>
        <v>0</v>
      </c>
      <c r="I172" s="70" t="n">
        <f aca="false">IF(I87&lt;&gt;0,((I262/I87)/I$1),0)</f>
        <v>0</v>
      </c>
      <c r="J172" s="70" t="n">
        <f aca="false">IF(J87&lt;&gt;0,((J262/J87)/J$1),0)</f>
        <v>0</v>
      </c>
      <c r="K172" s="70" t="n">
        <f aca="false">IF(K87&lt;&gt;0,((K262/K87)/K$1),0)</f>
        <v>0</v>
      </c>
      <c r="L172" s="70" t="n">
        <f aca="false">IF(L87&lt;&gt;0,((L262/L87)/L$1),0)</f>
        <v>0</v>
      </c>
      <c r="M172" s="70" t="n">
        <f aca="false">IF(M87&lt;&gt;0,((M262/M87)/M$1),0)</f>
        <v>0</v>
      </c>
      <c r="N172" s="71" t="n">
        <f aca="false">IF(N87&lt;&gt;0,((N262/N87)/N$1),0)</f>
        <v>0</v>
      </c>
      <c r="O172" s="24"/>
      <c r="P172" s="24"/>
      <c r="Q172" s="24"/>
      <c r="R172" s="24"/>
      <c r="S172" s="24"/>
      <c r="T172" s="0"/>
      <c r="U172" s="0"/>
    </row>
    <row r="173" customFormat="false" ht="12.75" hidden="false" customHeight="false" outlineLevel="0" collapsed="false">
      <c r="A173" s="39" t="s">
        <v>28</v>
      </c>
      <c r="B173" s="70" t="n">
        <f aca="false">IF(B88&lt;&gt;0,((B263/B88)/B$1),0)</f>
        <v>0.0368583524377383</v>
      </c>
      <c r="C173" s="70" t="n">
        <f aca="false">IF(C88&lt;&gt;0,((C263/C88)/C$1),0)</f>
        <v>0.0479983372319139</v>
      </c>
      <c r="D173" s="70" t="n">
        <f aca="false">IF(D88&lt;&gt;0,((D263/D88)/D$1),0)</f>
        <v>0.0519078341013825</v>
      </c>
      <c r="E173" s="70" t="n">
        <f aca="false">IF(E88&lt;&gt;0,((E263/E88)/E$1),0)</f>
        <v>0.047275641025641</v>
      </c>
      <c r="F173" s="70" t="n">
        <f aca="false">IF(F88&lt;&gt;0,((F263/F88)/F$1),0)</f>
        <v>0.057099856751709</v>
      </c>
      <c r="G173" s="70" t="n">
        <f aca="false">IF(G88&lt;&gt;0,((G263/G88)/G$1),0)</f>
        <v>0.0481054787506401</v>
      </c>
      <c r="H173" s="70" t="n">
        <f aca="false">IF(H88&lt;&gt;0,((H263/H88)/H$1),0)</f>
        <v>0.120967741935484</v>
      </c>
      <c r="I173" s="70" t="n">
        <f aca="false">IF(I88&lt;&gt;0,((I263/I88)/I$1),0)</f>
        <v>0.10319289005925</v>
      </c>
      <c r="J173" s="70" t="n">
        <f aca="false">IF(J88&lt;&gt;0,((J263/J88)/J$1),0)</f>
        <v>0.0162642947903431</v>
      </c>
      <c r="K173" s="70" t="n">
        <f aca="false">IF(K88&lt;&gt;0,((K263/K88)/K$1),0)</f>
        <v>0.0218148062195405</v>
      </c>
      <c r="L173" s="70" t="n">
        <f aca="false">IF(L88&lt;&gt;0,((L263/L88)/L$1),0)</f>
        <v>0.0429020664869721</v>
      </c>
      <c r="M173" s="70" t="n">
        <f aca="false">IF(M88&lt;&gt;0,((M263/M88)/M$1),0)</f>
        <v>0.029529285644674</v>
      </c>
      <c r="N173" s="71" t="n">
        <f aca="false">IF(N88&lt;&gt;0,((N263/N88)/N$1),0)</f>
        <v>0.0429846073475604</v>
      </c>
      <c r="O173" s="24"/>
      <c r="P173" s="24"/>
      <c r="Q173" s="24"/>
      <c r="R173" s="24"/>
      <c r="S173" s="24"/>
      <c r="T173" s="0"/>
      <c r="U173" s="0"/>
    </row>
    <row r="174" customFormat="false" ht="12.75" hidden="false" customHeight="false" outlineLevel="0" collapsed="false">
      <c r="A174" s="3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4"/>
      <c r="P174" s="24"/>
      <c r="Q174" s="24"/>
      <c r="R174" s="24"/>
      <c r="S174" s="24"/>
      <c r="T174" s="0"/>
      <c r="U174" s="0"/>
    </row>
    <row r="175" customFormat="false" ht="12.75" hidden="false" customHeight="false" outlineLevel="0" collapsed="false">
      <c r="A175" s="36" t="s">
        <v>77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4"/>
      <c r="P175" s="24"/>
      <c r="Q175" s="24"/>
      <c r="R175" s="24"/>
      <c r="S175" s="24"/>
      <c r="T175" s="0"/>
      <c r="U175" s="0"/>
    </row>
    <row r="176" customFormat="false" ht="12.75" hidden="false" customHeight="false" outlineLevel="0" collapsed="false">
      <c r="A176" s="39" t="s">
        <v>22</v>
      </c>
      <c r="B176" s="70" t="n">
        <f aca="false">IF(B95&lt;&gt;0,((B242/B95)/B$1),0)</f>
        <v>0.0426638917793965</v>
      </c>
      <c r="C176" s="70" t="n">
        <f aca="false">IF(C95&lt;&gt;0,((C242/C95)/C$1),0)</f>
        <v>0.0321812596006144</v>
      </c>
      <c r="D176" s="70" t="n">
        <f aca="false">IF(D95&lt;&gt;0,((D242/D95)/D$1),0)</f>
        <v>0.0265071106486299</v>
      </c>
      <c r="E176" s="70" t="n">
        <f aca="false">IF(E95&lt;&gt;0,((E242/E95)/E$1),0)</f>
        <v>0.0307956989247312</v>
      </c>
      <c r="F176" s="70" t="n">
        <f aca="false">IF(F95&lt;&gt;0,((F242/F95)/F$1),0)</f>
        <v>0.0320499479708637</v>
      </c>
      <c r="G176" s="70" t="n">
        <f aca="false">IF(G95&lt;&gt;0,((G242/G95)/G$1),0)</f>
        <v>0.0256774193548387</v>
      </c>
      <c r="H176" s="70" t="n">
        <f aca="false">IF(H95&lt;&gt;0,((H242/H95)/H$1),0)</f>
        <v>0.0335043988269795</v>
      </c>
      <c r="I176" s="70" t="n">
        <f aca="false">IF(I95&lt;&gt;0,((I242/I95)/I$1),0)</f>
        <v>0.0322093993325918</v>
      </c>
      <c r="J176" s="70" t="n">
        <f aca="false">IF(J95&lt;&gt;0,((J242/J95)/J$1),0)</f>
        <v>0.0320309145556033</v>
      </c>
      <c r="K176" s="70" t="n">
        <f aca="false">IF(K95&lt;&gt;0,((K242/K95)/K$1),0)</f>
        <v>0.0309270765752811</v>
      </c>
      <c r="L176" s="70" t="n">
        <f aca="false">IF(L95&lt;&gt;0,((L242/L95)/L$1),0)</f>
        <v>0.0324731182795699</v>
      </c>
      <c r="M176" s="70" t="n">
        <f aca="false">IF(M95&lt;&gt;0,((M242/M95)/M$1),0)</f>
        <v>0.0232258064516129</v>
      </c>
      <c r="N176" s="71" t="n">
        <f aca="false">IF(N95&lt;&gt;0,((N242/N95)/N$1),0)</f>
        <v>0.0311768539590469</v>
      </c>
      <c r="O176" s="24"/>
      <c r="P176" s="24"/>
      <c r="Q176" s="24"/>
      <c r="R176" s="24"/>
      <c r="S176" s="24"/>
      <c r="T176" s="0"/>
      <c r="U176" s="0"/>
    </row>
    <row r="177" customFormat="false" ht="12.75" hidden="false" customHeight="false" outlineLevel="0" collapsed="false">
      <c r="A177" s="39" t="s">
        <v>53</v>
      </c>
      <c r="B177" s="70" t="n">
        <f aca="false">IF(B96&lt;&gt;0,((B243/B96)/B$1),0)</f>
        <v>0.00219489898160345</v>
      </c>
      <c r="C177" s="70" t="n">
        <f aca="false">IF(C96&lt;&gt;0,((C243/C96)/C$1),0)</f>
        <v>0.00177234916180774</v>
      </c>
      <c r="D177" s="70" t="n">
        <f aca="false">IF(D96&lt;&gt;0,((D243/D96)/D$1),0)</f>
        <v>0.00155672881343486</v>
      </c>
      <c r="E177" s="70" t="n">
        <f aca="false">IF(E96&lt;&gt;0,((E243/E96)/E$1),0)</f>
        <v>0.00377419095800209</v>
      </c>
      <c r="F177" s="70" t="n">
        <f aca="false">IF(F96&lt;&gt;0,((F243/F96)/F$1),0)</f>
        <v>0.00386476952665688</v>
      </c>
      <c r="G177" s="70" t="n">
        <f aca="false">IF(G96&lt;&gt;0,((G243/G96)/G$1),0)</f>
        <v>0.00351411178749308</v>
      </c>
      <c r="H177" s="70" t="n">
        <f aca="false">IF(H96&lt;&gt;0,((H243/H96)/H$1),0)</f>
        <v>0.00369132333941718</v>
      </c>
      <c r="I177" s="70" t="n">
        <f aca="false">IF(I96&lt;&gt;0,((I243/I96)/I$1),0)</f>
        <v>0.00408029477586636</v>
      </c>
      <c r="J177" s="70" t="n">
        <f aca="false">IF(J96&lt;&gt;0,((J243/J96)/J$1),0)</f>
        <v>0.00418866596268919</v>
      </c>
      <c r="K177" s="70" t="n">
        <f aca="false">IF(K96&lt;&gt;0,((K243/K96)/K$1),0)</f>
        <v>0.0040957364597823</v>
      </c>
      <c r="L177" s="70" t="n">
        <f aca="false">IF(L96&lt;&gt;0,((L243/L96)/L$1),0)</f>
        <v>0.00301866907557964</v>
      </c>
      <c r="M177" s="70" t="n">
        <f aca="false">IF(M96&lt;&gt;0,((M243/M96)/M$1),0)</f>
        <v>0.00177030164011214</v>
      </c>
      <c r="N177" s="71" t="n">
        <f aca="false">IF(N96&lt;&gt;0,((N243/N96)/N$1),0)</f>
        <v>0.00297831258689479</v>
      </c>
      <c r="O177" s="24"/>
      <c r="P177" s="24"/>
      <c r="Q177" s="24"/>
      <c r="R177" s="24"/>
      <c r="S177" s="24"/>
      <c r="T177" s="0"/>
      <c r="U177" s="0"/>
    </row>
    <row r="178" customFormat="false" ht="12.75" hidden="false" customHeight="false" outlineLevel="0" collapsed="false">
      <c r="A178" s="39" t="s">
        <v>62</v>
      </c>
      <c r="B178" s="70" t="n">
        <f aca="false">IF(B97&lt;&gt;0,((B244/B97)/B$1),0)</f>
        <v>0</v>
      </c>
      <c r="C178" s="70" t="n">
        <f aca="false">IF(C97&lt;&gt;0,((C244/C97)/C$1),0)</f>
        <v>0</v>
      </c>
      <c r="D178" s="70" t="n">
        <f aca="false">IF(D97&lt;&gt;0,((D244/D97)/D$1),0)</f>
        <v>0</v>
      </c>
      <c r="E178" s="70" t="n">
        <f aca="false">IF(E97&lt;&gt;0,((E244/E97)/E$1),0)</f>
        <v>0</v>
      </c>
      <c r="F178" s="70" t="n">
        <f aca="false">IF(F97&lt;&gt;0,((F244/F97)/F$1),0)</f>
        <v>0</v>
      </c>
      <c r="G178" s="70" t="n">
        <f aca="false">IF(G97&lt;&gt;0,((G244/G97)/G$1),0)</f>
        <v>0</v>
      </c>
      <c r="H178" s="70" t="n">
        <f aca="false">IF(H97&lt;&gt;0,((H244/H97)/H$1),0)</f>
        <v>0</v>
      </c>
      <c r="I178" s="70" t="n">
        <f aca="false">IF(I97&lt;&gt;0,((I244/I97)/I$1),0)</f>
        <v>0</v>
      </c>
      <c r="J178" s="70" t="n">
        <f aca="false">IF(J97&lt;&gt;0,((J244/J97)/J$1),0)</f>
        <v>0</v>
      </c>
      <c r="K178" s="70" t="n">
        <f aca="false">IF(K97&lt;&gt;0,((K244/K97)/K$1),0)</f>
        <v>0</v>
      </c>
      <c r="L178" s="70" t="n">
        <f aca="false">IF(L97&lt;&gt;0,((L244/L97)/L$1),0)</f>
        <v>0</v>
      </c>
      <c r="M178" s="70" t="n">
        <f aca="false">IF(M97&lt;&gt;0,((M244/M97)/M$1),0)</f>
        <v>0</v>
      </c>
      <c r="N178" s="71" t="n">
        <f aca="false">IF(N97&lt;&gt;0,((N244/N97)/N$1),0)</f>
        <v>0</v>
      </c>
      <c r="O178" s="24"/>
      <c r="P178" s="24"/>
      <c r="Q178" s="24"/>
      <c r="R178" s="24"/>
      <c r="S178" s="24"/>
      <c r="T178" s="0"/>
      <c r="U178" s="0"/>
    </row>
    <row r="179" customFormat="false" ht="12.75" hidden="false" customHeight="false" outlineLevel="0" collapsed="false">
      <c r="A179" s="39" t="s">
        <v>54</v>
      </c>
      <c r="B179" s="70" t="n">
        <f aca="false">IF(B98&lt;&gt;0,((B245/B98)/B$1),0)</f>
        <v>0</v>
      </c>
      <c r="C179" s="70" t="n">
        <f aca="false">IF(C98&lt;&gt;0,((C245/C98)/C$1),0)</f>
        <v>0.0492178830941046</v>
      </c>
      <c r="D179" s="70" t="n">
        <f aca="false">IF(D98&lt;&gt;0,((D245/D98)/D$1),0)</f>
        <v>1.99193548387097</v>
      </c>
      <c r="E179" s="70" t="n">
        <f aca="false">IF(E98&lt;&gt;0,((E245/E98)/E$1),0)</f>
        <v>0.321904761904762</v>
      </c>
      <c r="F179" s="70" t="n">
        <f aca="false">IF(F98&lt;&gt;0,((F245/F98)/F$1),0)</f>
        <v>0.261088709677419</v>
      </c>
      <c r="G179" s="70" t="n">
        <f aca="false">IF(G98&lt;&gt;0,((G245/G98)/G$1),0)</f>
        <v>-0.089922480620155</v>
      </c>
      <c r="H179" s="70" t="n">
        <f aca="false">IF(H98&lt;&gt;0,((H245/H98)/H$1),0)</f>
        <v>0</v>
      </c>
      <c r="I179" s="70" t="n">
        <f aca="false">IF(I98&lt;&gt;0,((I245/I98)/I$1),0)</f>
        <v>0</v>
      </c>
      <c r="J179" s="70" t="n">
        <f aca="false">IF(J98&lt;&gt;0,((J245/J98)/J$1),0)</f>
        <v>0</v>
      </c>
      <c r="K179" s="70" t="n">
        <f aca="false">IF(K98&lt;&gt;0,((K245/K98)/K$1),0)</f>
        <v>0</v>
      </c>
      <c r="L179" s="70" t="n">
        <f aca="false">IF(L98&lt;&gt;0,((L245/L98)/L$1),0)</f>
        <v>0</v>
      </c>
      <c r="M179" s="70" t="n">
        <f aca="false">IF(M98&lt;&gt;0,((M245/M98)/M$1),0)</f>
        <v>0</v>
      </c>
      <c r="N179" s="71" t="n">
        <f aca="false">IF(N98&lt;&gt;0,((N245/N98)/N$1),0)</f>
        <v>0.199871136792699</v>
      </c>
      <c r="O179" s="24"/>
      <c r="P179" s="24"/>
      <c r="Q179" s="24"/>
      <c r="R179" s="24"/>
      <c r="S179" s="24"/>
      <c r="T179" s="0"/>
      <c r="U179" s="0"/>
    </row>
    <row r="180" customFormat="false" ht="12.75" hidden="false" customHeight="false" outlineLevel="0" collapsed="false">
      <c r="A180" s="44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2"/>
      <c r="O180" s="24"/>
      <c r="P180" s="24"/>
      <c r="Q180" s="24"/>
      <c r="R180" s="24"/>
      <c r="S180" s="24"/>
      <c r="T180" s="0"/>
      <c r="U180" s="0"/>
    </row>
    <row r="181" customFormat="false" ht="15.75" hidden="false" customHeight="false" outlineLevel="0" collapsed="false">
      <c r="A181" s="32" t="s">
        <v>78</v>
      </c>
      <c r="B181" s="44"/>
      <c r="C181" s="44"/>
      <c r="D181" s="44"/>
      <c r="E181" s="44"/>
      <c r="F181" s="73"/>
      <c r="G181" s="73"/>
      <c r="H181" s="44"/>
      <c r="I181" s="44"/>
      <c r="J181" s="44"/>
      <c r="K181" s="44"/>
      <c r="L181" s="44"/>
      <c r="M181" s="44"/>
      <c r="N181" s="4"/>
      <c r="O181" s="24"/>
      <c r="P181" s="24"/>
      <c r="Q181" s="24"/>
      <c r="R181" s="24"/>
      <c r="S181" s="24"/>
      <c r="T181" s="0"/>
      <c r="U181" s="0"/>
    </row>
    <row r="182" customFormat="false" ht="15.75" hidden="false" customHeight="false" outlineLevel="0" collapsed="false">
      <c r="A182" s="35" t="s">
        <v>20</v>
      </c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2"/>
      <c r="O182" s="24"/>
      <c r="P182" s="24"/>
      <c r="Q182" s="24"/>
      <c r="R182" s="24"/>
      <c r="S182" s="24"/>
      <c r="T182" s="0"/>
      <c r="U182" s="0"/>
    </row>
    <row r="183" customFormat="false" ht="12.75" hidden="false" customHeight="false" outlineLevel="0" collapsed="false">
      <c r="A183" s="36" t="s">
        <v>79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"/>
      <c r="O183" s="24"/>
      <c r="P183" s="24"/>
      <c r="Q183" s="24"/>
      <c r="R183" s="24"/>
      <c r="S183" s="24"/>
      <c r="T183" s="0"/>
      <c r="U183" s="0"/>
    </row>
    <row r="184" customFormat="false" ht="12.75" hidden="false" customHeight="false" outlineLevel="0" collapsed="false">
      <c r="A184" s="39" t="s">
        <v>22</v>
      </c>
      <c r="B184" s="40" t="n">
        <v>2167</v>
      </c>
      <c r="C184" s="40" t="n">
        <v>1845</v>
      </c>
      <c r="D184" s="40" t="n">
        <v>2077.1</v>
      </c>
      <c r="E184" s="40" t="n">
        <v>2047.1</v>
      </c>
      <c r="F184" s="40" t="n">
        <v>1903.8</v>
      </c>
      <c r="G184" s="40" t="n">
        <v>1879.7</v>
      </c>
      <c r="H184" s="40" t="n">
        <v>1941</v>
      </c>
      <c r="I184" s="40" t="n">
        <v>2038.1</v>
      </c>
      <c r="J184" s="40" t="n">
        <v>2082.405</v>
      </c>
      <c r="K184" s="40" t="n">
        <v>2182.5985</v>
      </c>
      <c r="L184" s="40" t="n">
        <v>2138.3</v>
      </c>
      <c r="M184" s="40" t="n">
        <v>2231.4</v>
      </c>
      <c r="N184" s="4" t="n">
        <f aca="false">SUM(B184:M184)</f>
        <v>24533.5035</v>
      </c>
      <c r="O184" s="24"/>
      <c r="P184" s="24"/>
      <c r="Q184" s="24"/>
      <c r="R184" s="24"/>
      <c r="S184" s="24"/>
      <c r="T184" s="0"/>
      <c r="U184" s="0"/>
    </row>
    <row r="185" customFormat="false" ht="12.75" hidden="false" customHeight="false" outlineLevel="0" collapsed="false">
      <c r="A185" s="39" t="s">
        <v>80</v>
      </c>
      <c r="B185" s="40" t="n">
        <v>322</v>
      </c>
      <c r="C185" s="40" t="n">
        <v>403</v>
      </c>
      <c r="D185" s="40" t="n">
        <v>412</v>
      </c>
      <c r="E185" s="40" t="n">
        <v>361.6</v>
      </c>
      <c r="F185" s="40" t="n">
        <v>593.1</v>
      </c>
      <c r="G185" s="40" t="n">
        <v>537</v>
      </c>
      <c r="H185" s="40" t="n">
        <v>537</v>
      </c>
      <c r="I185" s="40" t="n">
        <v>537</v>
      </c>
      <c r="J185" s="40" t="n">
        <v>342.195</v>
      </c>
      <c r="K185" s="40" t="n">
        <v>353.6015</v>
      </c>
      <c r="L185" s="40" t="n">
        <v>0</v>
      </c>
      <c r="M185" s="40" t="n">
        <v>0</v>
      </c>
      <c r="N185" s="4" t="n">
        <f aca="false">SUM(B185:M185)</f>
        <v>4398.4965</v>
      </c>
      <c r="O185" s="24"/>
      <c r="P185" s="24"/>
      <c r="Q185" s="24"/>
      <c r="R185" s="24"/>
      <c r="S185" s="24"/>
      <c r="T185" s="0"/>
      <c r="U185" s="0"/>
    </row>
    <row r="186" customFormat="false" ht="12.75" hidden="false" customHeight="false" outlineLevel="0" collapsed="false">
      <c r="A186" s="39" t="s">
        <v>53</v>
      </c>
      <c r="B186" s="40" t="n">
        <v>322</v>
      </c>
      <c r="C186" s="40" t="n">
        <v>293</v>
      </c>
      <c r="D186" s="40" t="n">
        <v>321.7</v>
      </c>
      <c r="E186" s="40" t="n">
        <v>342.7</v>
      </c>
      <c r="F186" s="40" t="n">
        <v>301.4</v>
      </c>
      <c r="G186" s="40" t="n">
        <v>286.2</v>
      </c>
      <c r="H186" s="40" t="n">
        <v>272</v>
      </c>
      <c r="I186" s="40" t="n">
        <v>417.9</v>
      </c>
      <c r="J186" s="40" t="n">
        <v>238.4</v>
      </c>
      <c r="K186" s="40" t="n">
        <v>262.9</v>
      </c>
      <c r="L186" s="40" t="n">
        <v>366.9</v>
      </c>
      <c r="M186" s="40" t="n">
        <v>397.7</v>
      </c>
      <c r="N186" s="4" t="n">
        <f aca="false">SUM(B186:M186)</f>
        <v>3822.8</v>
      </c>
      <c r="O186" s="24"/>
      <c r="P186" s="24"/>
      <c r="Q186" s="24"/>
      <c r="R186" s="24"/>
      <c r="S186" s="24"/>
      <c r="T186" s="0"/>
      <c r="U186" s="0"/>
    </row>
    <row r="187" customFormat="false" ht="12.75" hidden="false" customHeight="false" outlineLevel="0" collapsed="false">
      <c r="A187" s="46" t="s">
        <v>62</v>
      </c>
      <c r="B187" s="40" t="n">
        <v>13</v>
      </c>
      <c r="C187" s="40" t="n">
        <v>10</v>
      </c>
      <c r="D187" s="40" t="n">
        <v>9.7</v>
      </c>
      <c r="E187" s="74" t="n">
        <v>7.4</v>
      </c>
      <c r="F187" s="74" t="n">
        <v>43.4</v>
      </c>
      <c r="G187" s="74" t="n">
        <v>72.8</v>
      </c>
      <c r="H187" s="74" t="n">
        <v>114</v>
      </c>
      <c r="I187" s="74" t="n">
        <v>122.9</v>
      </c>
      <c r="J187" s="74" t="n">
        <v>110.4</v>
      </c>
      <c r="K187" s="74" t="n">
        <v>121.8</v>
      </c>
      <c r="L187" s="74" t="n">
        <v>7.2</v>
      </c>
      <c r="M187" s="74" t="n">
        <v>0</v>
      </c>
      <c r="N187" s="4" t="n">
        <f aca="false">SUM(B187:M187)</f>
        <v>632.6</v>
      </c>
      <c r="O187" s="24"/>
      <c r="P187" s="24"/>
      <c r="Q187" s="24"/>
      <c r="R187" s="24"/>
      <c r="S187" s="24"/>
      <c r="T187" s="0"/>
      <c r="U187" s="0"/>
    </row>
    <row r="188" customFormat="false" ht="12.75" hidden="false" customHeight="false" outlineLevel="0" collapsed="false">
      <c r="A188" s="39" t="s">
        <v>54</v>
      </c>
      <c r="B188" s="41" t="n">
        <v>61</v>
      </c>
      <c r="C188" s="41" t="n">
        <v>19</v>
      </c>
      <c r="D188" s="41" t="n">
        <v>29.4</v>
      </c>
      <c r="E188" s="75" t="n">
        <v>1406.2</v>
      </c>
      <c r="F188" s="41" t="n">
        <v>2294.4</v>
      </c>
      <c r="G188" s="41" t="n">
        <v>877.1</v>
      </c>
      <c r="H188" s="41" t="n">
        <v>297</v>
      </c>
      <c r="I188" s="41" t="n">
        <v>239.2</v>
      </c>
      <c r="J188" s="41" t="n">
        <v>243.5</v>
      </c>
      <c r="K188" s="41" t="n">
        <v>121.7</v>
      </c>
      <c r="L188" s="41" t="n">
        <v>81.5</v>
      </c>
      <c r="M188" s="41" t="n">
        <v>39.7</v>
      </c>
      <c r="N188" s="42" t="n">
        <f aca="false">SUM(B188:M188)</f>
        <v>5709.7</v>
      </c>
      <c r="O188" s="24"/>
      <c r="P188" s="24"/>
      <c r="Q188" s="24"/>
      <c r="R188" s="24"/>
      <c r="S188" s="24"/>
      <c r="T188" s="0"/>
      <c r="U188" s="0"/>
    </row>
    <row r="189" customFormat="false" ht="12.75" hidden="false" customHeight="false" outlineLevel="0" collapsed="false">
      <c r="A189" s="36" t="s">
        <v>26</v>
      </c>
      <c r="B189" s="76" t="n">
        <v>2885</v>
      </c>
      <c r="C189" s="76" t="n">
        <v>2570</v>
      </c>
      <c r="D189" s="76" t="n">
        <v>2849.9</v>
      </c>
      <c r="E189" s="77" t="n">
        <v>4165</v>
      </c>
      <c r="F189" s="76" t="n">
        <v>5136.1</v>
      </c>
      <c r="G189" s="76" t="n">
        <v>3652.8</v>
      </c>
      <c r="H189" s="76" t="n">
        <v>3161</v>
      </c>
      <c r="I189" s="76" t="n">
        <v>3355.1</v>
      </c>
      <c r="J189" s="76" t="n">
        <v>3016.9</v>
      </c>
      <c r="K189" s="76" t="n">
        <v>3042.6</v>
      </c>
      <c r="L189" s="76" t="n">
        <v>2593.9</v>
      </c>
      <c r="M189" s="76" t="n">
        <v>2668.8</v>
      </c>
      <c r="N189" s="76" t="n">
        <f aca="false">SUM(N184:N188)</f>
        <v>39097.1</v>
      </c>
      <c r="O189" s="24"/>
      <c r="P189" s="24"/>
      <c r="Q189" s="24"/>
      <c r="R189" s="24"/>
      <c r="S189" s="24"/>
      <c r="T189" s="0"/>
      <c r="U189" s="0"/>
      <c r="AN189" s="78"/>
      <c r="AO189" s="78"/>
      <c r="AP189" s="78"/>
      <c r="AQ189" s="78"/>
      <c r="AR189" s="78"/>
      <c r="AS189" s="78"/>
      <c r="AT189" s="78"/>
      <c r="AU189" s="78"/>
      <c r="AV189" s="78"/>
      <c r="AW189" s="78"/>
      <c r="AX189" s="78"/>
      <c r="AY189" s="78"/>
      <c r="AZ189" s="78"/>
      <c r="BA189" s="78"/>
      <c r="BB189" s="78"/>
      <c r="BC189" s="78"/>
      <c r="BD189" s="78"/>
      <c r="BE189" s="78"/>
      <c r="BF189" s="78"/>
      <c r="BG189" s="78"/>
      <c r="BH189" s="78"/>
      <c r="BI189" s="78"/>
      <c r="BJ189" s="78"/>
      <c r="BK189" s="78"/>
      <c r="BL189" s="78"/>
      <c r="BM189" s="78"/>
      <c r="BN189" s="78"/>
      <c r="BO189" s="78"/>
      <c r="BP189" s="78"/>
      <c r="BQ189" s="78"/>
      <c r="BR189" s="78"/>
      <c r="BS189" s="78"/>
      <c r="BT189" s="78"/>
      <c r="BU189" s="78"/>
      <c r="BV189" s="78"/>
      <c r="BW189" s="78"/>
      <c r="BX189" s="78"/>
      <c r="BY189" s="78"/>
      <c r="BZ189" s="78"/>
      <c r="CA189" s="78"/>
      <c r="CB189" s="78"/>
      <c r="CC189" s="78"/>
      <c r="CD189" s="78"/>
      <c r="CE189" s="78"/>
      <c r="CF189" s="78"/>
      <c r="CG189" s="78"/>
      <c r="CH189" s="78"/>
      <c r="CI189" s="78"/>
      <c r="CJ189" s="78"/>
      <c r="CK189" s="78"/>
      <c r="CL189" s="78"/>
      <c r="CM189" s="78"/>
      <c r="CN189" s="78"/>
      <c r="CO189" s="78"/>
      <c r="CP189" s="78"/>
      <c r="CQ189" s="78"/>
      <c r="CR189" s="78"/>
      <c r="CS189" s="78"/>
      <c r="CT189" s="78"/>
      <c r="CU189" s="78"/>
      <c r="CV189" s="78"/>
      <c r="CW189" s="78"/>
      <c r="CX189" s="78"/>
      <c r="CY189" s="78"/>
      <c r="CZ189" s="78"/>
      <c r="DA189" s="78"/>
      <c r="DB189" s="78"/>
      <c r="DC189" s="78"/>
      <c r="DD189" s="78"/>
      <c r="DE189" s="78"/>
      <c r="DF189" s="78"/>
      <c r="DG189" s="78"/>
      <c r="DH189" s="78"/>
      <c r="DI189" s="78"/>
      <c r="DJ189" s="78"/>
      <c r="DK189" s="78"/>
      <c r="DL189" s="78"/>
      <c r="DM189" s="78"/>
      <c r="DN189" s="78"/>
      <c r="DO189" s="78"/>
      <c r="DP189" s="78"/>
      <c r="DQ189" s="78"/>
      <c r="DR189" s="78"/>
      <c r="DS189" s="78"/>
      <c r="DT189" s="78"/>
      <c r="DU189" s="78"/>
      <c r="DV189" s="78"/>
      <c r="DW189" s="78"/>
      <c r="DX189" s="78"/>
      <c r="DY189" s="78"/>
      <c r="DZ189" s="78"/>
      <c r="EA189" s="78"/>
      <c r="EB189" s="78"/>
      <c r="EC189" s="78"/>
      <c r="ED189" s="78"/>
      <c r="EE189" s="78"/>
      <c r="EF189" s="78"/>
      <c r="EG189" s="78"/>
      <c r="EH189" s="78"/>
      <c r="EI189" s="78"/>
      <c r="EJ189" s="78"/>
      <c r="EK189" s="78"/>
      <c r="EL189" s="78"/>
      <c r="EM189" s="78"/>
      <c r="EN189" s="78"/>
      <c r="EO189" s="78"/>
      <c r="EP189" s="78"/>
      <c r="EQ189" s="78"/>
      <c r="ER189" s="78"/>
      <c r="ES189" s="78"/>
      <c r="ET189" s="78"/>
      <c r="EU189" s="78"/>
      <c r="EV189" s="78"/>
      <c r="EW189" s="78"/>
      <c r="EX189" s="78"/>
      <c r="EY189" s="78"/>
      <c r="EZ189" s="78"/>
      <c r="FA189" s="78"/>
      <c r="FB189" s="78"/>
      <c r="FC189" s="78"/>
      <c r="FD189" s="78"/>
      <c r="FE189" s="78"/>
      <c r="FF189" s="78"/>
      <c r="FG189" s="78"/>
      <c r="FH189" s="78"/>
      <c r="FI189" s="78"/>
      <c r="FJ189" s="78"/>
      <c r="FK189" s="78"/>
      <c r="FL189" s="78"/>
      <c r="FM189" s="78"/>
      <c r="FN189" s="78"/>
      <c r="FO189" s="78"/>
      <c r="FP189" s="78"/>
      <c r="FQ189" s="78"/>
      <c r="FR189" s="78"/>
      <c r="FS189" s="78"/>
      <c r="FT189" s="78"/>
      <c r="FU189" s="78"/>
      <c r="FV189" s="78"/>
      <c r="FW189" s="78"/>
      <c r="FX189" s="78"/>
      <c r="FY189" s="78"/>
      <c r="FZ189" s="78"/>
      <c r="GA189" s="78"/>
      <c r="GB189" s="78"/>
      <c r="GC189" s="78"/>
      <c r="GD189" s="78"/>
      <c r="GE189" s="78"/>
      <c r="GF189" s="78"/>
      <c r="GG189" s="78"/>
      <c r="GH189" s="78"/>
      <c r="GI189" s="78"/>
      <c r="GJ189" s="78"/>
      <c r="GK189" s="78"/>
      <c r="GL189" s="78"/>
      <c r="GM189" s="78"/>
      <c r="GN189" s="78"/>
      <c r="GO189" s="78"/>
      <c r="GP189" s="78"/>
      <c r="GQ189" s="78"/>
      <c r="GR189" s="78"/>
      <c r="GS189" s="78"/>
      <c r="GT189" s="78"/>
      <c r="GU189" s="78"/>
      <c r="GV189" s="78"/>
      <c r="GW189" s="78"/>
      <c r="GX189" s="78"/>
      <c r="GY189" s="78"/>
      <c r="GZ189" s="78"/>
      <c r="HA189" s="78"/>
      <c r="HB189" s="78"/>
      <c r="HC189" s="78"/>
      <c r="HD189" s="78"/>
      <c r="HE189" s="78"/>
      <c r="HF189" s="78"/>
      <c r="HG189" s="78"/>
      <c r="HH189" s="78"/>
      <c r="HI189" s="78"/>
      <c r="HJ189" s="78"/>
      <c r="HK189" s="78"/>
      <c r="HL189" s="78"/>
      <c r="HM189" s="78"/>
      <c r="HN189" s="78"/>
      <c r="HO189" s="78"/>
      <c r="HP189" s="78"/>
      <c r="HQ189" s="78"/>
      <c r="HR189" s="78"/>
      <c r="HS189" s="78"/>
      <c r="HT189" s="78"/>
      <c r="HU189" s="78"/>
      <c r="HV189" s="78"/>
      <c r="HW189" s="78"/>
      <c r="HX189" s="78"/>
      <c r="HY189" s="78"/>
      <c r="HZ189" s="78"/>
      <c r="IA189" s="78"/>
      <c r="IB189" s="78"/>
      <c r="IC189" s="78"/>
      <c r="ID189" s="78"/>
      <c r="IE189" s="78"/>
      <c r="IF189" s="78"/>
      <c r="IG189" s="78"/>
      <c r="IH189" s="78"/>
      <c r="II189" s="78"/>
      <c r="IJ189" s="78"/>
      <c r="IK189" s="78"/>
      <c r="IL189" s="78"/>
      <c r="IM189" s="78"/>
      <c r="IN189" s="78"/>
      <c r="IO189" s="78"/>
      <c r="IP189" s="78"/>
      <c r="IQ189" s="78"/>
      <c r="IR189" s="78"/>
      <c r="IS189" s="78"/>
      <c r="IT189" s="78"/>
      <c r="IU189" s="78"/>
      <c r="IV189" s="78"/>
      <c r="IW189" s="78"/>
    </row>
    <row r="190" customFormat="false" ht="12.75" hidden="false" customHeight="false" outlineLevel="0" collapsed="false">
      <c r="A190" s="39"/>
      <c r="B190" s="51"/>
      <c r="C190" s="51"/>
      <c r="D190" s="51"/>
      <c r="E190" s="79"/>
      <c r="F190" s="51"/>
      <c r="G190" s="51"/>
      <c r="H190" s="51"/>
      <c r="I190" s="51"/>
      <c r="J190" s="51"/>
      <c r="K190" s="51"/>
      <c r="L190" s="51"/>
      <c r="M190" s="51"/>
      <c r="N190" s="51"/>
      <c r="O190" s="24"/>
      <c r="P190" s="24"/>
      <c r="Q190" s="24"/>
      <c r="R190" s="24"/>
      <c r="S190" s="24"/>
      <c r="T190" s="0"/>
      <c r="U190" s="0"/>
    </row>
    <row r="191" customFormat="false" ht="12.75" hidden="false" customHeight="false" outlineLevel="0" collapsed="false">
      <c r="A191" s="36" t="s">
        <v>72</v>
      </c>
      <c r="B191" s="51"/>
      <c r="C191" s="51"/>
      <c r="D191" s="51"/>
      <c r="E191" s="79"/>
      <c r="F191" s="51"/>
      <c r="G191" s="51"/>
      <c r="H191" s="51"/>
      <c r="I191" s="51"/>
      <c r="J191" s="51"/>
      <c r="K191" s="51"/>
      <c r="L191" s="51"/>
      <c r="M191" s="51"/>
      <c r="N191" s="51"/>
      <c r="O191" s="24"/>
      <c r="P191" s="24"/>
      <c r="Q191" s="24"/>
      <c r="R191" s="24"/>
      <c r="S191" s="24"/>
      <c r="T191" s="0"/>
      <c r="U191" s="0"/>
    </row>
    <row r="192" customFormat="false" ht="12.75" hidden="false" customHeight="false" outlineLevel="0" collapsed="false">
      <c r="A192" s="39" t="s">
        <v>22</v>
      </c>
      <c r="B192" s="40" t="n">
        <v>4443.7</v>
      </c>
      <c r="C192" s="40" t="n">
        <v>6947</v>
      </c>
      <c r="D192" s="40" t="n">
        <v>-1016.4</v>
      </c>
      <c r="E192" s="40" t="n">
        <v>3944.2</v>
      </c>
      <c r="F192" s="40" t="n">
        <v>4440</v>
      </c>
      <c r="G192" s="40" t="n">
        <v>4046.7</v>
      </c>
      <c r="H192" s="40" t="n">
        <v>4436.2</v>
      </c>
      <c r="I192" s="40" t="n">
        <v>4482</v>
      </c>
      <c r="J192" s="40" t="n">
        <v>4414.452</v>
      </c>
      <c r="K192" s="40" t="n">
        <v>4564.2604</v>
      </c>
      <c r="L192" s="40" t="n">
        <v>4250.5</v>
      </c>
      <c r="M192" s="40" t="n">
        <v>4379.8</v>
      </c>
      <c r="N192" s="4" t="n">
        <f aca="false">SUM(B192:M192)</f>
        <v>49332.4124</v>
      </c>
      <c r="O192" s="24"/>
      <c r="P192" s="24"/>
      <c r="Q192" s="24"/>
      <c r="R192" s="24"/>
      <c r="S192" s="24"/>
      <c r="T192" s="0"/>
      <c r="U192" s="0"/>
    </row>
    <row r="193" customFormat="false" ht="12.75" hidden="false" customHeight="false" outlineLevel="0" collapsed="false">
      <c r="A193" s="39" t="s">
        <v>80</v>
      </c>
      <c r="B193" s="40" t="n">
        <v>771.3</v>
      </c>
      <c r="C193" s="40" t="n">
        <v>665</v>
      </c>
      <c r="D193" s="40" t="n">
        <v>737.6</v>
      </c>
      <c r="E193" s="40" t="n">
        <v>713.1</v>
      </c>
      <c r="F193" s="40" t="n">
        <v>736.9</v>
      </c>
      <c r="G193" s="40" t="n">
        <v>715.2</v>
      </c>
      <c r="H193" s="40" t="n">
        <v>736.9</v>
      </c>
      <c r="I193" s="40" t="n">
        <v>650.7</v>
      </c>
      <c r="J193" s="40" t="n">
        <v>629.748</v>
      </c>
      <c r="K193" s="40" t="n">
        <v>650.7396</v>
      </c>
      <c r="L193" s="40"/>
      <c r="M193" s="40"/>
      <c r="N193" s="4" t="n">
        <f aca="false">SUM(B193:M193)</f>
        <v>7007.1876</v>
      </c>
      <c r="O193" s="24"/>
      <c r="P193" s="24"/>
      <c r="Q193" s="24"/>
      <c r="R193" s="24"/>
      <c r="S193" s="24"/>
      <c r="T193" s="0"/>
      <c r="U193" s="0"/>
    </row>
    <row r="194" customFormat="false" ht="12.75" hidden="false" customHeight="false" outlineLevel="0" collapsed="false">
      <c r="A194" s="39" t="s">
        <v>53</v>
      </c>
      <c r="B194" s="40" t="n">
        <v>333</v>
      </c>
      <c r="C194" s="40" t="n">
        <v>310</v>
      </c>
      <c r="D194" s="40" t="n">
        <v>345.7</v>
      </c>
      <c r="E194" s="40" t="n">
        <v>253.9</v>
      </c>
      <c r="F194" s="40" t="n">
        <v>284.4</v>
      </c>
      <c r="G194" s="40" t="n">
        <v>292.4</v>
      </c>
      <c r="H194" s="40" t="n">
        <v>310.3</v>
      </c>
      <c r="I194" s="40" t="n">
        <v>383</v>
      </c>
      <c r="J194" s="40" t="n">
        <v>249.7</v>
      </c>
      <c r="K194" s="40" t="n">
        <v>234.8</v>
      </c>
      <c r="L194" s="40" t="n">
        <v>206.3</v>
      </c>
      <c r="M194" s="40" t="n">
        <v>275.1</v>
      </c>
      <c r="N194" s="4" t="n">
        <f aca="false">SUM(B194:M194)</f>
        <v>3478.6</v>
      </c>
      <c r="O194" s="24"/>
      <c r="P194" s="24"/>
      <c r="Q194" s="24"/>
      <c r="R194" s="24"/>
      <c r="S194" s="24"/>
      <c r="T194" s="0"/>
      <c r="U194" s="0"/>
    </row>
    <row r="195" customFormat="false" ht="12.75" hidden="false" customHeight="false" outlineLevel="0" collapsed="false">
      <c r="A195" s="39" t="s">
        <v>62</v>
      </c>
      <c r="B195" s="40" t="n">
        <v>10</v>
      </c>
      <c r="C195" s="40" t="n">
        <v>9</v>
      </c>
      <c r="D195" s="40" t="n">
        <v>9.2</v>
      </c>
      <c r="E195" s="40" t="n">
        <v>6.3</v>
      </c>
      <c r="F195" s="40" t="n">
        <v>7.7</v>
      </c>
      <c r="G195" s="40" t="n">
        <v>6.9</v>
      </c>
      <c r="H195" s="40" t="n">
        <v>4.7</v>
      </c>
      <c r="I195" s="40" t="n">
        <v>4.6</v>
      </c>
      <c r="J195" s="40" t="n">
        <v>4.3</v>
      </c>
      <c r="K195" s="40" t="n">
        <v>4.7</v>
      </c>
      <c r="L195" s="40" t="n">
        <v>4.2</v>
      </c>
      <c r="M195" s="40" t="n">
        <v>2.2</v>
      </c>
      <c r="N195" s="4" t="n">
        <f aca="false">SUM(B195:M195)</f>
        <v>73.8</v>
      </c>
      <c r="O195" s="24"/>
      <c r="P195" s="24"/>
      <c r="Q195" s="24"/>
      <c r="R195" s="24"/>
      <c r="S195" s="24"/>
      <c r="T195" s="0"/>
      <c r="U195" s="0"/>
    </row>
    <row r="196" customFormat="false" ht="12.75" hidden="false" customHeight="false" outlineLevel="0" collapsed="false">
      <c r="A196" s="39" t="s">
        <v>81</v>
      </c>
      <c r="B196" s="40" t="n">
        <v>20</v>
      </c>
      <c r="C196" s="40" t="n">
        <v>17</v>
      </c>
      <c r="D196" s="40" t="n">
        <v>9.5</v>
      </c>
      <c r="E196" s="40" t="n">
        <v>0</v>
      </c>
      <c r="F196" s="40" t="n">
        <v>0</v>
      </c>
      <c r="G196" s="40" t="n">
        <v>0</v>
      </c>
      <c r="H196" s="40" t="n">
        <v>0</v>
      </c>
      <c r="I196" s="40" t="n">
        <v>0</v>
      </c>
      <c r="J196" s="40" t="n">
        <v>0</v>
      </c>
      <c r="K196" s="40" t="n">
        <v>0</v>
      </c>
      <c r="L196" s="40" t="n">
        <v>0</v>
      </c>
      <c r="M196" s="40" t="n">
        <v>0</v>
      </c>
      <c r="N196" s="4" t="n">
        <f aca="false">SUM(B196:M196)</f>
        <v>46.5</v>
      </c>
      <c r="O196" s="24"/>
      <c r="P196" s="24"/>
      <c r="Q196" s="24"/>
      <c r="R196" s="24"/>
      <c r="S196" s="24"/>
      <c r="T196" s="0"/>
      <c r="U196" s="0"/>
    </row>
    <row r="197" customFormat="false" ht="12.75" hidden="false" customHeight="false" outlineLevel="0" collapsed="false">
      <c r="A197" s="39" t="s">
        <v>54</v>
      </c>
      <c r="B197" s="41"/>
      <c r="C197" s="41" t="n">
        <v>0</v>
      </c>
      <c r="D197" s="41" t="n">
        <v>0</v>
      </c>
      <c r="E197" s="41" t="n">
        <v>0</v>
      </c>
      <c r="F197" s="41" t="n">
        <v>0</v>
      </c>
      <c r="G197" s="41" t="n">
        <v>0</v>
      </c>
      <c r="H197" s="41" t="n">
        <v>0</v>
      </c>
      <c r="I197" s="41" t="n">
        <v>0.1</v>
      </c>
      <c r="J197" s="41" t="n">
        <v>0.9</v>
      </c>
      <c r="K197" s="41" t="n">
        <v>0</v>
      </c>
      <c r="L197" s="41" t="n">
        <v>0</v>
      </c>
      <c r="M197" s="41" t="n">
        <v>0</v>
      </c>
      <c r="N197" s="42" t="n">
        <f aca="false">SUM(B197:M197)</f>
        <v>1</v>
      </c>
      <c r="O197" s="24"/>
      <c r="P197" s="24"/>
      <c r="Q197" s="24"/>
      <c r="R197" s="24"/>
      <c r="S197" s="24"/>
      <c r="T197" s="0"/>
      <c r="U197" s="0"/>
    </row>
    <row r="198" customFormat="false" ht="12.75" hidden="false" customHeight="false" outlineLevel="0" collapsed="false">
      <c r="A198" s="36" t="s">
        <v>29</v>
      </c>
      <c r="B198" s="76" t="n">
        <v>5578</v>
      </c>
      <c r="C198" s="76" t="n">
        <v>7948</v>
      </c>
      <c r="D198" s="76" t="n">
        <v>85.6</v>
      </c>
      <c r="E198" s="76" t="n">
        <v>4917.5</v>
      </c>
      <c r="F198" s="76" t="n">
        <v>5469</v>
      </c>
      <c r="G198" s="76" t="n">
        <v>5061.2</v>
      </c>
      <c r="H198" s="76" t="n">
        <v>5488.1</v>
      </c>
      <c r="I198" s="76" t="n">
        <v>5520.4</v>
      </c>
      <c r="J198" s="76" t="n">
        <v>5299.1</v>
      </c>
      <c r="K198" s="76" t="n">
        <v>5454.5</v>
      </c>
      <c r="L198" s="76" t="n">
        <v>4461</v>
      </c>
      <c r="M198" s="76" t="n">
        <v>4657.1</v>
      </c>
      <c r="N198" s="76" t="n">
        <f aca="false">SUM(N192:N197)</f>
        <v>59939.5</v>
      </c>
      <c r="O198" s="24"/>
      <c r="P198" s="24"/>
      <c r="Q198" s="24"/>
      <c r="R198" s="24"/>
      <c r="S198" s="24"/>
      <c r="T198" s="0"/>
      <c r="U198" s="0"/>
    </row>
    <row r="199" customFormat="false" ht="12.75" hidden="false" customHeight="false" outlineLevel="0" collapsed="false">
      <c r="A199" s="39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24"/>
      <c r="P199" s="24"/>
      <c r="Q199" s="24"/>
      <c r="R199" s="24"/>
      <c r="S199" s="24"/>
      <c r="T199" s="0"/>
      <c r="U199" s="0"/>
    </row>
    <row r="200" customFormat="false" ht="12.75" hidden="false" customHeight="false" outlineLevel="0" collapsed="false">
      <c r="A200" s="36" t="s">
        <v>30</v>
      </c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24"/>
      <c r="P200" s="24"/>
      <c r="Q200" s="24"/>
      <c r="R200" s="24"/>
      <c r="S200" s="24"/>
      <c r="T200" s="0"/>
      <c r="U200" s="0"/>
    </row>
    <row r="201" customFormat="false" ht="12.75" hidden="false" customHeight="false" outlineLevel="0" collapsed="false">
      <c r="A201" s="39" t="s">
        <v>22</v>
      </c>
      <c r="B201" s="40" t="n">
        <v>300</v>
      </c>
      <c r="C201" s="40" t="n">
        <v>263</v>
      </c>
      <c r="D201" s="40" t="n">
        <v>291.9</v>
      </c>
      <c r="E201" s="40" t="n">
        <v>248.3</v>
      </c>
      <c r="F201" s="40" t="n">
        <v>293.6</v>
      </c>
      <c r="G201" s="40" t="n">
        <v>283.8</v>
      </c>
      <c r="H201" s="40" t="n">
        <v>292.1</v>
      </c>
      <c r="I201" s="40" t="n">
        <v>292.4</v>
      </c>
      <c r="J201" s="40" t="n">
        <v>284.1</v>
      </c>
      <c r="K201" s="40" t="n">
        <v>291.1</v>
      </c>
      <c r="L201" s="40" t="n">
        <v>282.4</v>
      </c>
      <c r="M201" s="40" t="n">
        <v>300.4</v>
      </c>
      <c r="N201" s="4" t="n">
        <f aca="false">SUM(B201:M201)</f>
        <v>3423.1</v>
      </c>
      <c r="O201" s="24"/>
      <c r="P201" s="24"/>
      <c r="Q201" s="24"/>
      <c r="R201" s="24"/>
      <c r="S201" s="24"/>
      <c r="T201" s="0"/>
      <c r="U201" s="0"/>
    </row>
    <row r="202" customFormat="false" ht="12.75" hidden="false" customHeight="false" outlineLevel="0" collapsed="false">
      <c r="A202" s="39" t="s">
        <v>53</v>
      </c>
      <c r="B202" s="40" t="n">
        <v>34</v>
      </c>
      <c r="C202" s="40" t="n">
        <v>31</v>
      </c>
      <c r="D202" s="40" t="n">
        <v>33.6</v>
      </c>
      <c r="E202" s="40" t="n">
        <v>24.7</v>
      </c>
      <c r="F202" s="40" t="n">
        <v>31.9</v>
      </c>
      <c r="G202" s="40" t="n">
        <v>31.2</v>
      </c>
      <c r="H202" s="40" t="n">
        <v>33.4</v>
      </c>
      <c r="I202" s="40" t="n">
        <v>33.1</v>
      </c>
      <c r="J202" s="40" t="n">
        <v>30.9</v>
      </c>
      <c r="K202" s="40" t="n">
        <v>34.4</v>
      </c>
      <c r="L202" s="40" t="n">
        <v>32.6</v>
      </c>
      <c r="M202" s="40" t="n">
        <v>34.4</v>
      </c>
      <c r="N202" s="4" t="n">
        <f aca="false">SUM(B202:M202)</f>
        <v>385.2</v>
      </c>
      <c r="O202" s="24"/>
      <c r="P202" s="24"/>
      <c r="Q202" s="24"/>
      <c r="R202" s="24"/>
      <c r="S202" s="24"/>
      <c r="T202" s="0"/>
      <c r="U202" s="0"/>
    </row>
    <row r="203" customFormat="false" ht="12.75" hidden="false" customHeight="false" outlineLevel="0" collapsed="false">
      <c r="A203" s="46"/>
      <c r="B203" s="80"/>
      <c r="C203" s="40" t="n">
        <v>0</v>
      </c>
      <c r="D203" s="40" t="n">
        <v>0</v>
      </c>
      <c r="E203" s="40" t="n">
        <v>0</v>
      </c>
      <c r="F203" s="40" t="n">
        <v>0</v>
      </c>
      <c r="G203" s="40" t="n">
        <v>0</v>
      </c>
      <c r="H203" s="40" t="n">
        <v>0</v>
      </c>
      <c r="I203" s="40" t="n">
        <v>0</v>
      </c>
      <c r="J203" s="40" t="n">
        <v>0</v>
      </c>
      <c r="K203" s="40" t="n">
        <v>0</v>
      </c>
      <c r="L203" s="40" t="n">
        <v>0</v>
      </c>
      <c r="M203" s="40" t="n">
        <v>0</v>
      </c>
      <c r="N203" s="4" t="n">
        <f aca="false">SUM(B203:M203)</f>
        <v>0</v>
      </c>
      <c r="O203" s="24"/>
      <c r="P203" s="24"/>
      <c r="Q203" s="24"/>
      <c r="R203" s="24"/>
      <c r="S203" s="24"/>
      <c r="T203" s="0"/>
      <c r="U203" s="0"/>
    </row>
    <row r="204" customFormat="false" ht="12.75" hidden="false" customHeight="false" outlineLevel="0" collapsed="false">
      <c r="A204" s="39" t="s">
        <v>54</v>
      </c>
      <c r="B204" s="41" t="n">
        <v>0</v>
      </c>
      <c r="C204" s="41" t="n">
        <v>0</v>
      </c>
      <c r="D204" s="41" t="n">
        <v>0</v>
      </c>
      <c r="E204" s="41" t="n">
        <v>0</v>
      </c>
      <c r="F204" s="41" t="n">
        <v>0</v>
      </c>
      <c r="G204" s="41" t="n">
        <v>0</v>
      </c>
      <c r="H204" s="41" t="n">
        <v>0</v>
      </c>
      <c r="I204" s="41" t="n">
        <v>0</v>
      </c>
      <c r="J204" s="41" t="n">
        <v>0</v>
      </c>
      <c r="K204" s="41" t="n">
        <v>0</v>
      </c>
      <c r="L204" s="41" t="n">
        <v>0</v>
      </c>
      <c r="M204" s="41" t="n">
        <v>0</v>
      </c>
      <c r="N204" s="42" t="n">
        <f aca="false">SUM(B204:M204)</f>
        <v>0</v>
      </c>
      <c r="O204" s="24"/>
      <c r="P204" s="24"/>
      <c r="Q204" s="24"/>
      <c r="R204" s="24"/>
      <c r="S204" s="24"/>
      <c r="T204" s="0"/>
      <c r="U204" s="0"/>
    </row>
    <row r="205" customFormat="false" ht="12.75" hidden="false" customHeight="false" outlineLevel="0" collapsed="false">
      <c r="A205" s="36" t="s">
        <v>31</v>
      </c>
      <c r="B205" s="76" t="n">
        <v>334</v>
      </c>
      <c r="C205" s="76" t="n">
        <v>294</v>
      </c>
      <c r="D205" s="76" t="n">
        <v>325.5</v>
      </c>
      <c r="E205" s="76" t="n">
        <v>273</v>
      </c>
      <c r="F205" s="76" t="n">
        <v>325.5</v>
      </c>
      <c r="G205" s="76" t="n">
        <v>315</v>
      </c>
      <c r="H205" s="76" t="n">
        <v>325.5</v>
      </c>
      <c r="I205" s="76" t="n">
        <v>325.5</v>
      </c>
      <c r="J205" s="76" t="n">
        <v>315</v>
      </c>
      <c r="K205" s="76" t="n">
        <v>325.5</v>
      </c>
      <c r="L205" s="76" t="n">
        <v>315</v>
      </c>
      <c r="M205" s="76" t="n">
        <v>334.8</v>
      </c>
      <c r="N205" s="76" t="n">
        <f aca="false">SUM(N201:N204)</f>
        <v>3808.3</v>
      </c>
      <c r="O205" s="24"/>
      <c r="P205" s="24"/>
      <c r="Q205" s="24"/>
      <c r="R205" s="24"/>
      <c r="S205" s="24"/>
      <c r="T205" s="0"/>
      <c r="U205" s="0"/>
    </row>
    <row r="206" customFormat="false" ht="12.75" hidden="false" customHeight="false" outlineLevel="0" collapsed="false">
      <c r="A206" s="39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24"/>
      <c r="P206" s="24"/>
      <c r="Q206" s="24"/>
      <c r="R206" s="24"/>
      <c r="S206" s="24"/>
      <c r="T206" s="0"/>
      <c r="U206" s="0"/>
    </row>
    <row r="207" customFormat="false" ht="12.75" hidden="false" customHeight="false" outlineLevel="0" collapsed="false">
      <c r="A207" s="36" t="s">
        <v>82</v>
      </c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24"/>
      <c r="P207" s="24"/>
      <c r="Q207" s="24"/>
      <c r="R207" s="24"/>
      <c r="S207" s="24"/>
      <c r="T207" s="0"/>
      <c r="U207" s="0"/>
    </row>
    <row r="208" customFormat="false" ht="12.75" hidden="false" customHeight="false" outlineLevel="0" collapsed="false">
      <c r="A208" s="39" t="s">
        <v>22</v>
      </c>
      <c r="B208" s="40" t="n">
        <v>944</v>
      </c>
      <c r="C208" s="40" t="n">
        <v>3817</v>
      </c>
      <c r="D208" s="40" t="n">
        <v>1006</v>
      </c>
      <c r="E208" s="40" t="n">
        <v>960.3</v>
      </c>
      <c r="F208" s="40" t="n">
        <v>949.6</v>
      </c>
      <c r="G208" s="40" t="n">
        <v>930.8</v>
      </c>
      <c r="H208" s="40" t="n">
        <v>959</v>
      </c>
      <c r="I208" s="40" t="n">
        <v>961.8</v>
      </c>
      <c r="J208" s="40" t="n">
        <v>931.7</v>
      </c>
      <c r="K208" s="40" t="n">
        <v>978.9</v>
      </c>
      <c r="L208" s="40" t="n">
        <v>963.3</v>
      </c>
      <c r="M208" s="40" t="n">
        <v>1089.4</v>
      </c>
      <c r="N208" s="4" t="n">
        <f aca="false">SUM(B208:M208)</f>
        <v>14491.8</v>
      </c>
      <c r="O208" s="24"/>
      <c r="P208" s="24"/>
      <c r="Q208" s="24"/>
      <c r="R208" s="24"/>
      <c r="S208" s="24"/>
      <c r="T208" s="0"/>
      <c r="U208" s="0"/>
    </row>
    <row r="209" customFormat="false" ht="12.75" hidden="false" customHeight="false" outlineLevel="0" collapsed="false">
      <c r="A209" s="39" t="s">
        <v>53</v>
      </c>
      <c r="B209" s="40" t="n">
        <v>104</v>
      </c>
      <c r="C209" s="40" t="n">
        <v>103</v>
      </c>
      <c r="D209" s="40" t="n">
        <v>116.2</v>
      </c>
      <c r="E209" s="40" t="n">
        <v>91.3</v>
      </c>
      <c r="F209" s="40" t="n">
        <v>91.8</v>
      </c>
      <c r="G209" s="40" t="n">
        <v>96.1</v>
      </c>
      <c r="H209" s="40" t="n">
        <v>102.3</v>
      </c>
      <c r="I209" s="40" t="n">
        <v>144.4</v>
      </c>
      <c r="J209" s="40" t="n">
        <v>93.4</v>
      </c>
      <c r="K209" s="40" t="n">
        <v>103.6</v>
      </c>
      <c r="L209" s="40" t="n">
        <v>95.4</v>
      </c>
      <c r="M209" s="40" t="n">
        <v>113.9</v>
      </c>
      <c r="N209" s="4" t="n">
        <f aca="false">SUM(B209:M209)</f>
        <v>1255.4</v>
      </c>
      <c r="O209" s="24"/>
      <c r="P209" s="24"/>
      <c r="Q209" s="24"/>
      <c r="R209" s="24"/>
      <c r="S209" s="24"/>
      <c r="T209" s="0"/>
      <c r="U209" s="0"/>
    </row>
    <row r="210" customFormat="false" ht="12.75" hidden="false" customHeight="false" outlineLevel="0" collapsed="false">
      <c r="A210" s="39" t="s">
        <v>62</v>
      </c>
      <c r="B210" s="40" t="n">
        <v>0</v>
      </c>
      <c r="C210" s="40" t="n">
        <v>0</v>
      </c>
      <c r="D210" s="40" t="n">
        <v>0</v>
      </c>
      <c r="E210" s="40" t="n">
        <v>0</v>
      </c>
      <c r="F210" s="40" t="n">
        <v>0</v>
      </c>
      <c r="G210" s="40" t="n">
        <v>0</v>
      </c>
      <c r="H210" s="40" t="n">
        <v>0</v>
      </c>
      <c r="I210" s="40" t="n">
        <v>0</v>
      </c>
      <c r="J210" s="40" t="n">
        <v>0</v>
      </c>
      <c r="K210" s="40" t="n">
        <v>0</v>
      </c>
      <c r="L210" s="40" t="n">
        <v>0</v>
      </c>
      <c r="M210" s="40" t="n">
        <v>0</v>
      </c>
      <c r="N210" s="4" t="n">
        <f aca="false">SUM(B210:M210)</f>
        <v>0</v>
      </c>
      <c r="O210" s="24"/>
      <c r="P210" s="24"/>
      <c r="Q210" s="24"/>
      <c r="R210" s="24"/>
      <c r="S210" s="24"/>
      <c r="T210" s="0"/>
      <c r="U210" s="0"/>
    </row>
    <row r="211" customFormat="false" ht="12.75" hidden="false" customHeight="false" outlineLevel="0" collapsed="false">
      <c r="A211" s="39" t="s">
        <v>33</v>
      </c>
      <c r="B211" s="40" t="n">
        <v>1</v>
      </c>
      <c r="C211" s="40" t="n">
        <v>0</v>
      </c>
      <c r="D211" s="40" t="n">
        <v>0</v>
      </c>
      <c r="E211" s="40" t="n">
        <v>0</v>
      </c>
      <c r="F211" s="40" t="n">
        <v>0</v>
      </c>
      <c r="G211" s="40" t="n">
        <v>0</v>
      </c>
      <c r="H211" s="40" t="n">
        <v>0</v>
      </c>
      <c r="I211" s="40" t="n">
        <v>0</v>
      </c>
      <c r="J211" s="40" t="n">
        <v>0</v>
      </c>
      <c r="K211" s="40" t="n">
        <v>7.8</v>
      </c>
      <c r="L211" s="40" t="n">
        <v>6.5</v>
      </c>
      <c r="M211" s="40" t="n">
        <v>10.6</v>
      </c>
      <c r="N211" s="4" t="n">
        <f aca="false">SUM(B211:M211)</f>
        <v>25.9</v>
      </c>
      <c r="O211" s="24"/>
      <c r="P211" s="24"/>
      <c r="Q211" s="24"/>
      <c r="R211" s="24"/>
      <c r="S211" s="24"/>
      <c r="T211" s="0"/>
      <c r="U211" s="0"/>
    </row>
    <row r="212" customFormat="false" ht="12.75" hidden="false" customHeight="false" outlineLevel="0" collapsed="false">
      <c r="A212" s="39" t="s">
        <v>54</v>
      </c>
      <c r="B212" s="41" t="n">
        <v>0</v>
      </c>
      <c r="C212" s="41"/>
      <c r="D212" s="41" t="n">
        <v>0</v>
      </c>
      <c r="E212" s="41" t="n">
        <v>0</v>
      </c>
      <c r="F212" s="41" t="n">
        <v>0</v>
      </c>
      <c r="G212" s="41" t="n">
        <v>5</v>
      </c>
      <c r="H212" s="41" t="n">
        <v>0</v>
      </c>
      <c r="I212" s="41" t="n">
        <v>0</v>
      </c>
      <c r="J212" s="41" t="n">
        <v>2.6</v>
      </c>
      <c r="K212" s="41" t="n">
        <v>0</v>
      </c>
      <c r="L212" s="41" t="n">
        <v>0</v>
      </c>
      <c r="M212" s="41" t="n">
        <v>3.3</v>
      </c>
      <c r="N212" s="42" t="n">
        <f aca="false">SUM(B212:M212)</f>
        <v>10.9</v>
      </c>
      <c r="O212" s="24"/>
      <c r="P212" s="24"/>
      <c r="Q212" s="24"/>
      <c r="R212" s="24"/>
      <c r="S212" s="24"/>
      <c r="T212" s="0"/>
      <c r="U212" s="0"/>
    </row>
    <row r="213" customFormat="false" ht="12.75" hidden="false" customHeight="false" outlineLevel="0" collapsed="false">
      <c r="A213" s="36" t="s">
        <v>34</v>
      </c>
      <c r="B213" s="81" t="n">
        <f aca="false">SUM(B208:B212)</f>
        <v>1049</v>
      </c>
      <c r="C213" s="81" t="n">
        <f aca="false">SUM(C208:C212)</f>
        <v>3920</v>
      </c>
      <c r="D213" s="81" t="n">
        <f aca="false">SUM(D208:D212)</f>
        <v>1122.2</v>
      </c>
      <c r="E213" s="81" t="n">
        <f aca="false">SUM(E208:E212)</f>
        <v>1051.6</v>
      </c>
      <c r="F213" s="81" t="n">
        <f aca="false">SUM(F208:F212)</f>
        <v>1041.4</v>
      </c>
      <c r="G213" s="81" t="n">
        <f aca="false">SUM(G208:G212)</f>
        <v>1031.9</v>
      </c>
      <c r="H213" s="81" t="n">
        <f aca="false">SUM(H208:H212)</f>
        <v>1061.3</v>
      </c>
      <c r="I213" s="81" t="n">
        <f aca="false">SUM(I208:I212)</f>
        <v>1106.2</v>
      </c>
      <c r="J213" s="81" t="n">
        <f aca="false">SUM(J208:J212)</f>
        <v>1027.7</v>
      </c>
      <c r="K213" s="81" t="n">
        <f aca="false">SUM(K208:K212)</f>
        <v>1090.3</v>
      </c>
      <c r="L213" s="81" t="n">
        <f aca="false">SUM(L208:L212)</f>
        <v>1065.2</v>
      </c>
      <c r="M213" s="81" t="n">
        <f aca="false">SUM(M208:M212)</f>
        <v>1217.2</v>
      </c>
      <c r="N213" s="53" t="n">
        <f aca="false">SUM(N208:N212)</f>
        <v>15784</v>
      </c>
      <c r="O213" s="24"/>
      <c r="P213" s="24"/>
      <c r="Q213" s="24"/>
      <c r="R213" s="24"/>
      <c r="S213" s="24"/>
      <c r="T213" s="0"/>
      <c r="U213" s="0"/>
    </row>
    <row r="214" customFormat="false" ht="12.75" hidden="false" customHeight="false" outlineLevel="0" collapsed="false">
      <c r="A214" s="47" t="s">
        <v>83</v>
      </c>
      <c r="B214" s="76" t="n">
        <f aca="false">+B184+B192+B201+B208+B185+B193</f>
        <v>8948</v>
      </c>
      <c r="C214" s="76" t="n">
        <f aca="false">+C184+C192+C201+C208+C185+C193</f>
        <v>13940</v>
      </c>
      <c r="D214" s="76" t="n">
        <f aca="false">+D184+D192+D201+D208+D185+D193</f>
        <v>3508.2</v>
      </c>
      <c r="E214" s="76" t="n">
        <f aca="false">+E184+E192+E201+E208+E185+E193</f>
        <v>8274.6</v>
      </c>
      <c r="F214" s="76" t="n">
        <f aca="false">+F184+F192+F201+F208+F185+F193</f>
        <v>8917</v>
      </c>
      <c r="G214" s="76" t="n">
        <f aca="false">+G184+G192+G201+G208+G185+G193</f>
        <v>8393.2</v>
      </c>
      <c r="H214" s="76" t="n">
        <f aca="false">+H184+H192+H201+H208+H185+H193</f>
        <v>8902.2</v>
      </c>
      <c r="I214" s="76" t="n">
        <f aca="false">+I184+I192+I201+I208+I185+I193</f>
        <v>8962</v>
      </c>
      <c r="J214" s="76" t="n">
        <f aca="false">+J184+J192+J201+J208+J185+J193</f>
        <v>8684.6</v>
      </c>
      <c r="K214" s="76" t="n">
        <f aca="false">+K184+K192+K201+K208+K185+K193</f>
        <v>9021.2</v>
      </c>
      <c r="L214" s="76" t="n">
        <f aca="false">+L184+L192+L201+L208+L185+L193</f>
        <v>7634.5</v>
      </c>
      <c r="M214" s="76" t="n">
        <f aca="false">+M184+M192+M201+M208+M185+M193</f>
        <v>8001</v>
      </c>
      <c r="N214" s="53" t="n">
        <f aca="false">SUM(B214:M214)</f>
        <v>103186.5</v>
      </c>
      <c r="O214" s="24"/>
      <c r="P214" s="24"/>
      <c r="Q214" s="24"/>
      <c r="R214" s="24"/>
      <c r="S214" s="24"/>
      <c r="T214" s="0"/>
      <c r="U214" s="0"/>
    </row>
    <row r="215" customFormat="false" ht="12.75" hidden="false" customHeight="false" outlineLevel="0" collapsed="false">
      <c r="A215" s="47" t="s">
        <v>84</v>
      </c>
      <c r="B215" s="82" t="n">
        <f aca="false">B186+B188+B194+B195+B197+B202+B204+B209+B210+B211+B212+B187++B196</f>
        <v>898</v>
      </c>
      <c r="C215" s="82" t="n">
        <f aca="false">C186+C187+C188+C194+C195+C196+C197+C202+C203+C204+C209+C210+C211+C212</f>
        <v>792</v>
      </c>
      <c r="D215" s="82" t="n">
        <f aca="false">+D189+D198+D205+D213-D214</f>
        <v>875</v>
      </c>
      <c r="E215" s="82" t="n">
        <f aca="false">+E189+E198+E205+E213-E214</f>
        <v>2132.5</v>
      </c>
      <c r="F215" s="82" t="n">
        <f aca="false">+F189+F198+F205+F213-F214</f>
        <v>3055</v>
      </c>
      <c r="G215" s="82" t="n">
        <f aca="false">+G189+G198+G205+G213-G214</f>
        <v>1667.7</v>
      </c>
      <c r="H215" s="82" t="n">
        <f aca="false">+H189+H198+H205+H213-H214</f>
        <v>1133.7</v>
      </c>
      <c r="I215" s="82" t="n">
        <f aca="false">+I189+I198+I205+I213-I214</f>
        <v>1345.2</v>
      </c>
      <c r="J215" s="82" t="n">
        <f aca="false">+J189+J198+J205+J213-J214</f>
        <v>974.1</v>
      </c>
      <c r="K215" s="82" t="n">
        <f aca="false">+K189+K198+K205+K213-K214</f>
        <v>891.699999999999</v>
      </c>
      <c r="L215" s="82" t="n">
        <f aca="false">+L189+L198+L205+L213-L214</f>
        <v>800.6</v>
      </c>
      <c r="M215" s="82" t="n">
        <f aca="false">+M189+M198+M205+M213-M214</f>
        <v>876.900000000002</v>
      </c>
      <c r="N215" s="53" t="n">
        <f aca="false">SUM(B215:M215)</f>
        <v>15442.4</v>
      </c>
      <c r="O215" s="24"/>
      <c r="P215" s="24"/>
      <c r="Q215" s="24"/>
      <c r="R215" s="24"/>
      <c r="S215" s="24"/>
      <c r="T215" s="0"/>
      <c r="U215" s="0"/>
    </row>
    <row r="216" customFormat="false" ht="12.75" hidden="false" customHeight="false" outlineLevel="0" collapsed="false">
      <c r="A216" s="47" t="s">
        <v>85</v>
      </c>
      <c r="B216" s="82" t="n">
        <f aca="false">SUM(B214:B215)</f>
        <v>9846</v>
      </c>
      <c r="C216" s="82" t="n">
        <f aca="false">SUM(C214:C215)</f>
        <v>14732</v>
      </c>
      <c r="D216" s="82" t="n">
        <f aca="false">SUM(D214:D215)</f>
        <v>4383.2</v>
      </c>
      <c r="E216" s="82" t="n">
        <f aca="false">SUM(E214:E215)</f>
        <v>10407.1</v>
      </c>
      <c r="F216" s="82" t="n">
        <f aca="false">SUM(F214:F215)</f>
        <v>11972</v>
      </c>
      <c r="G216" s="82" t="n">
        <f aca="false">SUM(G214:G215)</f>
        <v>10060.9</v>
      </c>
      <c r="H216" s="82" t="n">
        <f aca="false">SUM(H214:H215)</f>
        <v>10035.9</v>
      </c>
      <c r="I216" s="82" t="n">
        <f aca="false">SUM(I214:I215)</f>
        <v>10307.2</v>
      </c>
      <c r="J216" s="82" t="n">
        <f aca="false">SUM(J214:J215)</f>
        <v>9658.7</v>
      </c>
      <c r="K216" s="82" t="n">
        <f aca="false">SUM(K214:K215)</f>
        <v>9912.9</v>
      </c>
      <c r="L216" s="82" t="n">
        <f aca="false">SUM(L214:L215)</f>
        <v>8435.1</v>
      </c>
      <c r="M216" s="82" t="n">
        <f aca="false">SUM(M214:M215)</f>
        <v>8877.9</v>
      </c>
      <c r="N216" s="53" t="n">
        <f aca="false">SUM(N214:N215)</f>
        <v>118628.9</v>
      </c>
      <c r="O216" s="24"/>
      <c r="P216" s="24"/>
      <c r="Q216" s="24"/>
      <c r="R216" s="24"/>
      <c r="S216" s="24"/>
      <c r="T216" s="0"/>
      <c r="U216" s="0"/>
    </row>
    <row r="217" customFormat="false" ht="12.75" hidden="false" customHeight="false" outlineLevel="0" collapsed="false">
      <c r="A217" s="49"/>
      <c r="B217" s="83" t="n">
        <f aca="false">B215/(B41/31)/1000</f>
        <v>0.0251104071353317</v>
      </c>
      <c r="C217" s="84"/>
      <c r="D217" s="84"/>
      <c r="E217" s="84"/>
      <c r="F217" s="84"/>
      <c r="G217" s="84"/>
      <c r="H217" s="84"/>
      <c r="I217" s="84"/>
      <c r="J217" s="84"/>
      <c r="K217" s="84"/>
      <c r="L217" s="84"/>
      <c r="M217" s="84"/>
      <c r="N217" s="85"/>
      <c r="O217" s="24"/>
      <c r="P217" s="24"/>
      <c r="Q217" s="24"/>
      <c r="R217" s="24"/>
      <c r="S217" s="24"/>
      <c r="T217" s="0"/>
      <c r="U217" s="0"/>
    </row>
    <row r="218" customFormat="false" ht="15.75" hidden="false" customHeight="false" outlineLevel="0" collapsed="false">
      <c r="A218" s="35" t="s">
        <v>38</v>
      </c>
      <c r="B218" s="86" t="n">
        <f aca="false">B216/B42*31/1000</f>
        <v>0.275816512700305</v>
      </c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4"/>
      <c r="O218" s="24"/>
      <c r="P218" s="24"/>
      <c r="Q218" s="24"/>
      <c r="R218" s="24"/>
      <c r="S218" s="24"/>
      <c r="T218" s="0"/>
      <c r="U218" s="0"/>
    </row>
    <row r="219" customFormat="false" ht="12.75" hidden="false" customHeight="false" outlineLevel="0" collapsed="false">
      <c r="A219" s="36" t="s">
        <v>39</v>
      </c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"/>
      <c r="O219" s="24"/>
      <c r="P219" s="24"/>
      <c r="Q219" s="24"/>
      <c r="R219" s="24"/>
      <c r="S219" s="24"/>
      <c r="T219" s="0"/>
      <c r="U219" s="0"/>
    </row>
    <row r="220" customFormat="false" ht="12.75" hidden="false" customHeight="false" outlineLevel="0" collapsed="false">
      <c r="A220" s="39" t="s">
        <v>22</v>
      </c>
      <c r="B220" s="40" t="n">
        <v>20</v>
      </c>
      <c r="C220" s="40" t="n">
        <v>17</v>
      </c>
      <c r="D220" s="40" t="n">
        <v>16.8</v>
      </c>
      <c r="E220" s="40" t="n">
        <v>54.7</v>
      </c>
      <c r="F220" s="40" t="n">
        <v>24.6</v>
      </c>
      <c r="G220" s="40" t="n">
        <v>43.4</v>
      </c>
      <c r="H220" s="40" t="n">
        <v>40</v>
      </c>
      <c r="I220" s="40" t="n">
        <v>27</v>
      </c>
      <c r="J220" s="40" t="n">
        <v>34.3</v>
      </c>
      <c r="K220" s="40" t="n">
        <v>18.6</v>
      </c>
      <c r="L220" s="40" t="n">
        <v>60</v>
      </c>
      <c r="M220" s="40" t="n">
        <v>62</v>
      </c>
      <c r="N220" s="4" t="n">
        <f aca="false">SUM(B220:M220)</f>
        <v>418.4</v>
      </c>
      <c r="O220" s="24"/>
      <c r="P220" s="24"/>
      <c r="Q220" s="24"/>
      <c r="R220" s="24"/>
      <c r="S220" s="24"/>
      <c r="T220" s="0"/>
      <c r="U220" s="0"/>
    </row>
    <row r="221" customFormat="false" ht="12.75" hidden="false" customHeight="false" outlineLevel="0" collapsed="false">
      <c r="A221" s="39" t="s">
        <v>53</v>
      </c>
      <c r="B221" s="40" t="n">
        <v>2</v>
      </c>
      <c r="C221" s="40" t="n">
        <v>3</v>
      </c>
      <c r="D221" s="40" t="n">
        <v>3.2</v>
      </c>
      <c r="E221" s="40" t="n">
        <v>5.1</v>
      </c>
      <c r="F221" s="40" t="n">
        <v>0</v>
      </c>
      <c r="G221" s="40" t="n">
        <v>6.4</v>
      </c>
      <c r="H221" s="40" t="n">
        <v>0</v>
      </c>
      <c r="I221" s="40" t="n">
        <v>0</v>
      </c>
      <c r="J221" s="40" t="n">
        <v>0</v>
      </c>
      <c r="K221" s="40" t="n">
        <v>1.5</v>
      </c>
      <c r="L221" s="40" t="n">
        <v>3.3</v>
      </c>
      <c r="M221" s="40" t="n">
        <v>0</v>
      </c>
      <c r="N221" s="4" t="n">
        <f aca="false">SUM(B221:M221)</f>
        <v>24.5</v>
      </c>
      <c r="O221" s="24"/>
      <c r="P221" s="24"/>
      <c r="Q221" s="24"/>
      <c r="R221" s="24"/>
      <c r="S221" s="24"/>
      <c r="T221" s="0"/>
      <c r="U221" s="0"/>
    </row>
    <row r="222" customFormat="false" ht="12.75" hidden="false" customHeight="false" outlineLevel="0" collapsed="false">
      <c r="A222" s="39" t="s">
        <v>62</v>
      </c>
      <c r="B222" s="40" t="n">
        <v>0</v>
      </c>
      <c r="C222" s="40" t="n">
        <v>0</v>
      </c>
      <c r="D222" s="40" t="n">
        <v>0</v>
      </c>
      <c r="E222" s="40" t="n">
        <v>0</v>
      </c>
      <c r="F222" s="40" t="n">
        <v>7.9</v>
      </c>
      <c r="G222" s="40" t="n">
        <v>0</v>
      </c>
      <c r="H222" s="40" t="n">
        <v>0</v>
      </c>
      <c r="I222" s="40" t="n">
        <v>0</v>
      </c>
      <c r="J222" s="40" t="n">
        <v>0</v>
      </c>
      <c r="K222" s="40" t="n">
        <v>0</v>
      </c>
      <c r="L222" s="40" t="n">
        <v>0</v>
      </c>
      <c r="M222" s="40" t="n">
        <v>0</v>
      </c>
      <c r="N222" s="4" t="n">
        <f aca="false">SUM(B222:M222)</f>
        <v>7.9</v>
      </c>
      <c r="O222" s="24"/>
      <c r="P222" s="24"/>
      <c r="Q222" s="24"/>
      <c r="R222" s="24"/>
      <c r="S222" s="24"/>
      <c r="T222" s="0"/>
      <c r="U222" s="0"/>
    </row>
    <row r="223" customFormat="false" ht="12.75" hidden="false" customHeight="false" outlineLevel="0" collapsed="false">
      <c r="A223" s="39" t="s">
        <v>54</v>
      </c>
      <c r="B223" s="41" t="n">
        <v>0</v>
      </c>
      <c r="C223" s="41" t="n">
        <v>0</v>
      </c>
      <c r="D223" s="41" t="n">
        <v>41.6</v>
      </c>
      <c r="E223" s="41" t="n">
        <v>7.3</v>
      </c>
      <c r="F223" s="41" t="n">
        <v>2.3</v>
      </c>
      <c r="G223" s="41" t="n">
        <v>17.5</v>
      </c>
      <c r="H223" s="41" t="n">
        <v>5</v>
      </c>
      <c r="I223" s="41" t="n">
        <v>-1</v>
      </c>
      <c r="J223" s="41" t="n">
        <v>0</v>
      </c>
      <c r="K223" s="41" t="n">
        <v>0</v>
      </c>
      <c r="L223" s="41" t="n">
        <v>43.7</v>
      </c>
      <c r="M223" s="41" t="n">
        <v>0</v>
      </c>
      <c r="N223" s="42" t="n">
        <f aca="false">SUM(B223:M223)</f>
        <v>116.4</v>
      </c>
      <c r="O223" s="24"/>
      <c r="P223" s="24"/>
      <c r="Q223" s="24"/>
      <c r="R223" s="24"/>
      <c r="S223" s="24"/>
      <c r="T223" s="0"/>
      <c r="U223" s="0"/>
    </row>
    <row r="224" customFormat="false" ht="12.75" hidden="false" customHeight="false" outlineLevel="0" collapsed="false">
      <c r="A224" s="36" t="s">
        <v>40</v>
      </c>
      <c r="B224" s="76" t="n">
        <f aca="false">SUM(B220:B223)</f>
        <v>22</v>
      </c>
      <c r="C224" s="76" t="n">
        <f aca="false">SUM(C220:C223)</f>
        <v>20</v>
      </c>
      <c r="D224" s="76" t="n">
        <f aca="false">SUM(D220:D223)</f>
        <v>61.6</v>
      </c>
      <c r="E224" s="76" t="n">
        <f aca="false">SUM(E220:E223)</f>
        <v>67.1</v>
      </c>
      <c r="F224" s="76" t="n">
        <f aca="false">SUM(F220:F223)</f>
        <v>34.8</v>
      </c>
      <c r="G224" s="76" t="n">
        <f aca="false">SUM(G220:G223)</f>
        <v>67.3</v>
      </c>
      <c r="H224" s="76" t="n">
        <f aca="false">SUM(H220:H223)</f>
        <v>45</v>
      </c>
      <c r="I224" s="76" t="n">
        <f aca="false">SUM(I220:I223)</f>
        <v>26</v>
      </c>
      <c r="J224" s="76" t="n">
        <f aca="false">SUM(J220:J223)</f>
        <v>34.3</v>
      </c>
      <c r="K224" s="76" t="n">
        <f aca="false">SUM(K220:K223)</f>
        <v>20.1</v>
      </c>
      <c r="L224" s="76" t="n">
        <f aca="false">SUM(L220:L223)</f>
        <v>107</v>
      </c>
      <c r="M224" s="76" t="n">
        <f aca="false">SUM(M220:M223)</f>
        <v>62</v>
      </c>
      <c r="N224" s="76" t="n">
        <f aca="false">SUM(N220:N223)</f>
        <v>567.2</v>
      </c>
      <c r="O224" s="24"/>
      <c r="P224" s="24"/>
      <c r="Q224" s="24"/>
      <c r="R224" s="24"/>
      <c r="S224" s="24"/>
      <c r="T224" s="0"/>
      <c r="U224" s="0"/>
      <c r="AN224" s="78"/>
      <c r="AO224" s="78"/>
      <c r="AP224" s="78"/>
      <c r="AQ224" s="78"/>
      <c r="AR224" s="78"/>
      <c r="AS224" s="78"/>
      <c r="AT224" s="78"/>
      <c r="AU224" s="78"/>
      <c r="AV224" s="78"/>
      <c r="AW224" s="78"/>
      <c r="AX224" s="78"/>
      <c r="AY224" s="78"/>
      <c r="AZ224" s="78"/>
      <c r="BA224" s="78"/>
      <c r="BB224" s="78"/>
      <c r="BC224" s="78"/>
      <c r="BD224" s="78"/>
      <c r="BE224" s="78"/>
      <c r="BF224" s="78"/>
      <c r="BG224" s="78"/>
      <c r="BH224" s="78"/>
      <c r="BI224" s="78"/>
      <c r="BJ224" s="78"/>
      <c r="BK224" s="78"/>
      <c r="BL224" s="78"/>
      <c r="BM224" s="78"/>
      <c r="BN224" s="78"/>
      <c r="BO224" s="78"/>
      <c r="BP224" s="78"/>
      <c r="BQ224" s="78"/>
      <c r="BR224" s="78"/>
      <c r="BS224" s="78"/>
      <c r="BT224" s="78"/>
      <c r="BU224" s="78"/>
      <c r="BV224" s="78"/>
      <c r="BW224" s="78"/>
      <c r="BX224" s="78"/>
      <c r="BY224" s="78"/>
      <c r="BZ224" s="78"/>
      <c r="CA224" s="78"/>
      <c r="CB224" s="78"/>
      <c r="CC224" s="78"/>
      <c r="CD224" s="78"/>
      <c r="CE224" s="78"/>
      <c r="CF224" s="78"/>
      <c r="CG224" s="78"/>
      <c r="CH224" s="78"/>
      <c r="CI224" s="78"/>
      <c r="CJ224" s="78"/>
      <c r="CK224" s="78"/>
      <c r="CL224" s="78"/>
      <c r="CM224" s="78"/>
      <c r="CN224" s="78"/>
      <c r="CO224" s="78"/>
      <c r="CP224" s="78"/>
      <c r="CQ224" s="78"/>
      <c r="CR224" s="78"/>
      <c r="CS224" s="78"/>
      <c r="CT224" s="78"/>
      <c r="CU224" s="78"/>
      <c r="CV224" s="78"/>
      <c r="CW224" s="78"/>
      <c r="CX224" s="78"/>
      <c r="CY224" s="78"/>
      <c r="CZ224" s="78"/>
      <c r="DA224" s="78"/>
      <c r="DB224" s="78"/>
      <c r="DC224" s="78"/>
      <c r="DD224" s="78"/>
      <c r="DE224" s="78"/>
      <c r="DF224" s="78"/>
      <c r="DG224" s="78"/>
      <c r="DH224" s="78"/>
      <c r="DI224" s="78"/>
      <c r="DJ224" s="78"/>
      <c r="DK224" s="78"/>
      <c r="DL224" s="78"/>
      <c r="DM224" s="78"/>
      <c r="DN224" s="78"/>
      <c r="DO224" s="78"/>
      <c r="DP224" s="78"/>
      <c r="DQ224" s="78"/>
      <c r="DR224" s="78"/>
      <c r="DS224" s="78"/>
      <c r="DT224" s="78"/>
      <c r="DU224" s="78"/>
      <c r="DV224" s="78"/>
      <c r="DW224" s="78"/>
      <c r="DX224" s="78"/>
      <c r="DY224" s="78"/>
      <c r="DZ224" s="78"/>
      <c r="EA224" s="78"/>
      <c r="EB224" s="78"/>
      <c r="EC224" s="78"/>
      <c r="ED224" s="78"/>
      <c r="EE224" s="78"/>
      <c r="EF224" s="78"/>
      <c r="EG224" s="78"/>
      <c r="EH224" s="78"/>
      <c r="EI224" s="78"/>
      <c r="EJ224" s="78"/>
      <c r="EK224" s="78"/>
      <c r="EL224" s="78"/>
      <c r="EM224" s="78"/>
      <c r="EN224" s="78"/>
      <c r="EO224" s="78"/>
      <c r="EP224" s="78"/>
      <c r="EQ224" s="78"/>
      <c r="ER224" s="78"/>
      <c r="ES224" s="78"/>
      <c r="ET224" s="78"/>
      <c r="EU224" s="78"/>
      <c r="EV224" s="78"/>
      <c r="EW224" s="78"/>
      <c r="EX224" s="78"/>
      <c r="EY224" s="78"/>
      <c r="EZ224" s="78"/>
      <c r="FA224" s="78"/>
      <c r="FB224" s="78"/>
      <c r="FC224" s="78"/>
      <c r="FD224" s="78"/>
      <c r="FE224" s="78"/>
      <c r="FF224" s="78"/>
      <c r="FG224" s="78"/>
      <c r="FH224" s="78"/>
      <c r="FI224" s="78"/>
      <c r="FJ224" s="78"/>
      <c r="FK224" s="78"/>
      <c r="FL224" s="78"/>
      <c r="FM224" s="78"/>
      <c r="FN224" s="78"/>
      <c r="FO224" s="78"/>
      <c r="FP224" s="78"/>
      <c r="FQ224" s="78"/>
      <c r="FR224" s="78"/>
      <c r="FS224" s="78"/>
      <c r="FT224" s="78"/>
      <c r="FU224" s="78"/>
      <c r="FV224" s="78"/>
      <c r="FW224" s="78"/>
      <c r="FX224" s="78"/>
      <c r="FY224" s="78"/>
      <c r="FZ224" s="78"/>
      <c r="GA224" s="78"/>
      <c r="GB224" s="78"/>
      <c r="GC224" s="78"/>
      <c r="GD224" s="78"/>
      <c r="GE224" s="78"/>
      <c r="GF224" s="78"/>
      <c r="GG224" s="78"/>
      <c r="GH224" s="78"/>
      <c r="GI224" s="78"/>
      <c r="GJ224" s="78"/>
      <c r="GK224" s="78"/>
      <c r="GL224" s="78"/>
      <c r="GM224" s="78"/>
      <c r="GN224" s="78"/>
      <c r="GO224" s="78"/>
      <c r="GP224" s="78"/>
      <c r="GQ224" s="78"/>
      <c r="GR224" s="78"/>
      <c r="GS224" s="78"/>
      <c r="GT224" s="78"/>
      <c r="GU224" s="78"/>
      <c r="GV224" s="78"/>
      <c r="GW224" s="78"/>
      <c r="GX224" s="78"/>
      <c r="GY224" s="78"/>
      <c r="GZ224" s="78"/>
      <c r="HA224" s="78"/>
      <c r="HB224" s="78"/>
      <c r="HC224" s="78"/>
      <c r="HD224" s="78"/>
      <c r="HE224" s="78"/>
      <c r="HF224" s="78"/>
      <c r="HG224" s="78"/>
      <c r="HH224" s="78"/>
      <c r="HI224" s="78"/>
      <c r="HJ224" s="78"/>
      <c r="HK224" s="78"/>
      <c r="HL224" s="78"/>
      <c r="HM224" s="78"/>
      <c r="HN224" s="78"/>
      <c r="HO224" s="78"/>
      <c r="HP224" s="78"/>
      <c r="HQ224" s="78"/>
      <c r="HR224" s="78"/>
      <c r="HS224" s="78"/>
      <c r="HT224" s="78"/>
      <c r="HU224" s="78"/>
      <c r="HV224" s="78"/>
      <c r="HW224" s="78"/>
      <c r="HX224" s="78"/>
      <c r="HY224" s="78"/>
      <c r="HZ224" s="78"/>
      <c r="IA224" s="78"/>
      <c r="IB224" s="78"/>
      <c r="IC224" s="78"/>
      <c r="ID224" s="78"/>
      <c r="IE224" s="78"/>
      <c r="IF224" s="78"/>
      <c r="IG224" s="78"/>
      <c r="IH224" s="78"/>
      <c r="II224" s="78"/>
      <c r="IJ224" s="78"/>
      <c r="IK224" s="78"/>
      <c r="IL224" s="78"/>
      <c r="IM224" s="78"/>
      <c r="IN224" s="78"/>
      <c r="IO224" s="78"/>
      <c r="IP224" s="78"/>
      <c r="IQ224" s="78"/>
      <c r="IR224" s="78"/>
      <c r="IS224" s="78"/>
      <c r="IT224" s="78"/>
      <c r="IU224" s="78"/>
      <c r="IV224" s="78"/>
      <c r="IW224" s="78"/>
    </row>
    <row r="225" customFormat="false" ht="12.75" hidden="false" customHeight="false" outlineLevel="0" collapsed="false">
      <c r="A225" s="39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4"/>
      <c r="O225" s="24"/>
      <c r="P225" s="24"/>
      <c r="Q225" s="24"/>
      <c r="R225" s="24"/>
      <c r="S225" s="24"/>
      <c r="T225" s="0"/>
      <c r="U225" s="0"/>
    </row>
    <row r="226" customFormat="false" ht="12.75" hidden="false" customHeight="false" outlineLevel="0" collapsed="false">
      <c r="A226" s="36" t="s">
        <v>41</v>
      </c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"/>
      <c r="O226" s="24"/>
      <c r="P226" s="24"/>
      <c r="Q226" s="24"/>
      <c r="R226" s="24"/>
      <c r="S226" s="24"/>
      <c r="T226" s="0"/>
      <c r="U226" s="0"/>
    </row>
    <row r="227" customFormat="false" ht="12.75" hidden="false" customHeight="false" outlineLevel="0" collapsed="false">
      <c r="A227" s="39" t="s">
        <v>22</v>
      </c>
      <c r="B227" s="40" t="n">
        <v>509</v>
      </c>
      <c r="C227" s="40" t="n">
        <v>472</v>
      </c>
      <c r="D227" s="40" t="n">
        <v>1031.5</v>
      </c>
      <c r="E227" s="40" t="n">
        <v>480.2</v>
      </c>
      <c r="F227" s="40" t="n">
        <v>578.4</v>
      </c>
      <c r="G227" s="40" t="n">
        <v>810.9</v>
      </c>
      <c r="H227" s="40" t="n">
        <v>719</v>
      </c>
      <c r="I227" s="40" t="n">
        <v>517.2</v>
      </c>
      <c r="J227" s="40" t="n">
        <v>453.7</v>
      </c>
      <c r="K227" s="40" t="n">
        <v>514.4</v>
      </c>
      <c r="L227" s="40" t="n">
        <v>769.2</v>
      </c>
      <c r="M227" s="40" t="n">
        <v>832.1</v>
      </c>
      <c r="N227" s="4" t="n">
        <f aca="false">SUM(B227:M227)</f>
        <v>7687.6</v>
      </c>
      <c r="O227" s="24"/>
      <c r="P227" s="24"/>
      <c r="Q227" s="24"/>
      <c r="R227" s="24"/>
      <c r="S227" s="24"/>
      <c r="T227" s="0"/>
      <c r="U227" s="0"/>
    </row>
    <row r="228" customFormat="false" ht="12.75" hidden="false" customHeight="false" outlineLevel="0" collapsed="false">
      <c r="A228" s="39" t="s">
        <v>53</v>
      </c>
      <c r="B228" s="40" t="n">
        <v>52</v>
      </c>
      <c r="C228" s="40" t="n">
        <v>55</v>
      </c>
      <c r="D228" s="40" t="n">
        <v>72.5</v>
      </c>
      <c r="E228" s="40" t="n">
        <v>85.4</v>
      </c>
      <c r="F228" s="40" t="n">
        <v>95.6</v>
      </c>
      <c r="G228" s="40" t="n">
        <v>89.2</v>
      </c>
      <c r="H228" s="40" t="n">
        <v>100</v>
      </c>
      <c r="I228" s="40" t="n">
        <v>105</v>
      </c>
      <c r="J228" s="40" t="n">
        <v>95.8</v>
      </c>
      <c r="K228" s="40" t="n">
        <v>111.7</v>
      </c>
      <c r="L228" s="40" t="n">
        <v>112.8</v>
      </c>
      <c r="M228" s="40" t="n">
        <v>82.4</v>
      </c>
      <c r="N228" s="4" t="n">
        <f aca="false">SUM(B228:M228)</f>
        <v>1057.4</v>
      </c>
      <c r="O228" s="24"/>
      <c r="P228" s="24"/>
      <c r="Q228" s="24"/>
      <c r="R228" s="24"/>
      <c r="S228" s="24"/>
      <c r="T228" s="0"/>
      <c r="U228" s="0"/>
    </row>
    <row r="229" customFormat="false" ht="12.75" hidden="false" customHeight="false" outlineLevel="0" collapsed="false">
      <c r="A229" s="39" t="s">
        <v>62</v>
      </c>
      <c r="B229" s="40" t="n">
        <v>0</v>
      </c>
      <c r="C229" s="40" t="n">
        <v>0</v>
      </c>
      <c r="D229" s="40" t="n">
        <v>0</v>
      </c>
      <c r="E229" s="40" t="n">
        <v>0</v>
      </c>
      <c r="F229" s="40" t="n">
        <v>0</v>
      </c>
      <c r="G229" s="40" t="n">
        <v>0</v>
      </c>
      <c r="H229" s="40" t="n">
        <v>0</v>
      </c>
      <c r="I229" s="40" t="n">
        <v>0</v>
      </c>
      <c r="J229" s="40" t="n">
        <v>0</v>
      </c>
      <c r="K229" s="40" t="n">
        <v>0</v>
      </c>
      <c r="L229" s="40" t="n">
        <v>0</v>
      </c>
      <c r="M229" s="40" t="n">
        <v>0</v>
      </c>
      <c r="N229" s="4" t="n">
        <f aca="false">SUM(B229:M229)</f>
        <v>0</v>
      </c>
      <c r="O229" s="24"/>
      <c r="P229" s="24"/>
      <c r="Q229" s="24"/>
      <c r="R229" s="24"/>
      <c r="S229" s="24"/>
      <c r="T229" s="0"/>
      <c r="U229" s="0"/>
    </row>
    <row r="230" customFormat="false" ht="12.75" hidden="false" customHeight="false" outlineLevel="0" collapsed="false">
      <c r="A230" s="39" t="s">
        <v>42</v>
      </c>
      <c r="B230" s="40" t="n">
        <v>-41</v>
      </c>
      <c r="C230" s="40" t="n">
        <v>20</v>
      </c>
      <c r="D230" s="40" t="n">
        <v>6.3</v>
      </c>
      <c r="E230" s="40" t="n">
        <v>52.3</v>
      </c>
      <c r="F230" s="40" t="n">
        <v>0.3</v>
      </c>
      <c r="G230" s="40" t="n">
        <v>3</v>
      </c>
      <c r="H230" s="40" t="n">
        <v>0</v>
      </c>
      <c r="I230" s="40" t="n">
        <v>0</v>
      </c>
      <c r="J230" s="40" t="n">
        <v>0</v>
      </c>
      <c r="K230" s="40" t="n">
        <v>0.3</v>
      </c>
      <c r="L230" s="40" t="n">
        <v>0</v>
      </c>
      <c r="M230" s="40" t="n">
        <v>20.7</v>
      </c>
      <c r="N230" s="4" t="n">
        <f aca="false">SUM(B230:M230)</f>
        <v>61.9</v>
      </c>
      <c r="O230" s="24"/>
      <c r="P230" s="24"/>
      <c r="Q230" s="24"/>
      <c r="R230" s="24"/>
      <c r="S230" s="24"/>
      <c r="T230" s="0"/>
      <c r="U230" s="0"/>
    </row>
    <row r="231" customFormat="false" ht="12.75" hidden="false" customHeight="false" outlineLevel="0" collapsed="false">
      <c r="A231" s="39" t="s">
        <v>54</v>
      </c>
      <c r="B231" s="41" t="n">
        <v>104</v>
      </c>
      <c r="C231" s="41" t="n">
        <v>70</v>
      </c>
      <c r="D231" s="41" t="n">
        <v>36.2</v>
      </c>
      <c r="E231" s="41" t="n">
        <v>111</v>
      </c>
      <c r="F231" s="41" t="n">
        <v>41.6</v>
      </c>
      <c r="G231" s="41" t="n">
        <v>37.9</v>
      </c>
      <c r="H231" s="41" t="n">
        <v>45</v>
      </c>
      <c r="I231" s="41" t="n">
        <v>21.6</v>
      </c>
      <c r="J231" s="41" t="n">
        <v>20.4</v>
      </c>
      <c r="K231" s="41" t="n">
        <v>10.7</v>
      </c>
      <c r="L231" s="41" t="n">
        <v>23.4</v>
      </c>
      <c r="M231" s="41" t="n">
        <v>16</v>
      </c>
      <c r="N231" s="42" t="n">
        <f aca="false">SUM(B231:M231)</f>
        <v>537.8</v>
      </c>
      <c r="O231" s="24"/>
      <c r="P231" s="24"/>
      <c r="Q231" s="24"/>
      <c r="R231" s="24"/>
      <c r="S231" s="24"/>
      <c r="T231" s="0"/>
      <c r="U231" s="0"/>
    </row>
    <row r="232" customFormat="false" ht="12.75" hidden="false" customHeight="false" outlineLevel="0" collapsed="false">
      <c r="A232" s="36" t="s">
        <v>43</v>
      </c>
      <c r="B232" s="76" t="n">
        <f aca="false">SUM(B227:B231)</f>
        <v>624</v>
      </c>
      <c r="C232" s="76" t="n">
        <f aca="false">SUM(C227:C231)</f>
        <v>617</v>
      </c>
      <c r="D232" s="76" t="n">
        <f aca="false">SUM(D227:D231)</f>
        <v>1146.5</v>
      </c>
      <c r="E232" s="76" t="n">
        <f aca="false">SUM(E227:E231)</f>
        <v>728.9</v>
      </c>
      <c r="F232" s="76" t="n">
        <f aca="false">SUM(F227:F231)</f>
        <v>715.9</v>
      </c>
      <c r="G232" s="76" t="n">
        <f aca="false">SUM(G227:G231)</f>
        <v>941</v>
      </c>
      <c r="H232" s="76" t="n">
        <f aca="false">SUM(H227:H231)</f>
        <v>864</v>
      </c>
      <c r="I232" s="76" t="n">
        <f aca="false">SUM(I227:I231)</f>
        <v>643.8</v>
      </c>
      <c r="J232" s="76" t="n">
        <f aca="false">SUM(J227:J231)</f>
        <v>569.9</v>
      </c>
      <c r="K232" s="76" t="n">
        <f aca="false">SUM(K227:K231)</f>
        <v>637.1</v>
      </c>
      <c r="L232" s="76" t="n">
        <f aca="false">SUM(L227:L231)</f>
        <v>905.4</v>
      </c>
      <c r="M232" s="76" t="n">
        <f aca="false">SUM(M227:M231)</f>
        <v>951.2</v>
      </c>
      <c r="N232" s="76" t="n">
        <f aca="false">SUM(N227:N231)</f>
        <v>9344.7</v>
      </c>
      <c r="O232" s="24"/>
      <c r="P232" s="24"/>
      <c r="Q232" s="24"/>
      <c r="R232" s="24"/>
      <c r="S232" s="24"/>
      <c r="T232" s="0"/>
      <c r="U232" s="0"/>
    </row>
    <row r="233" customFormat="false" ht="12.75" hidden="false" customHeight="false" outlineLevel="0" collapsed="false">
      <c r="A233" s="36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4"/>
      <c r="O233" s="24"/>
      <c r="P233" s="24"/>
      <c r="Q233" s="24"/>
      <c r="R233" s="24"/>
      <c r="S233" s="24"/>
      <c r="T233" s="0"/>
      <c r="U233" s="0"/>
    </row>
    <row r="234" customFormat="false" ht="12.75" hidden="false" customHeight="false" outlineLevel="0" collapsed="false">
      <c r="A234" s="36" t="s">
        <v>44</v>
      </c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"/>
      <c r="O234" s="24"/>
      <c r="P234" s="24"/>
      <c r="Q234" s="24"/>
      <c r="R234" s="24"/>
      <c r="S234" s="24"/>
      <c r="T234" s="0"/>
      <c r="U234" s="0"/>
    </row>
    <row r="235" customFormat="false" ht="12.75" hidden="false" customHeight="false" outlineLevel="0" collapsed="false">
      <c r="A235" s="39" t="s">
        <v>22</v>
      </c>
      <c r="B235" s="40" t="n">
        <v>257</v>
      </c>
      <c r="C235" s="40" t="n">
        <v>231</v>
      </c>
      <c r="D235" s="40" t="n">
        <v>256.7</v>
      </c>
      <c r="E235" s="40" t="n">
        <v>247.3</v>
      </c>
      <c r="F235" s="40" t="n">
        <v>256.2</v>
      </c>
      <c r="G235" s="40" t="n">
        <v>248.3</v>
      </c>
      <c r="H235" s="40" t="n">
        <v>257</v>
      </c>
      <c r="I235" s="40" t="n">
        <v>256.7</v>
      </c>
      <c r="J235" s="40" t="n">
        <v>248.4</v>
      </c>
      <c r="K235" s="40" t="n">
        <v>256.6</v>
      </c>
      <c r="L235" s="40" t="n">
        <v>248.4</v>
      </c>
      <c r="M235" s="40" t="n">
        <v>256.7</v>
      </c>
      <c r="N235" s="4" t="n">
        <f aca="false">SUM(B235:M235)</f>
        <v>3020.3</v>
      </c>
      <c r="O235" s="24"/>
      <c r="P235" s="24"/>
      <c r="Q235" s="24"/>
      <c r="R235" s="24"/>
      <c r="S235" s="24"/>
      <c r="T235" s="0"/>
      <c r="U235" s="0"/>
    </row>
    <row r="236" customFormat="false" ht="12.75" hidden="false" customHeight="false" outlineLevel="0" collapsed="false">
      <c r="A236" s="39" t="s">
        <v>53</v>
      </c>
      <c r="B236" s="40" t="n">
        <v>6</v>
      </c>
      <c r="C236" s="40" t="n">
        <v>5</v>
      </c>
      <c r="D236" s="40" t="n">
        <v>6.5</v>
      </c>
      <c r="E236" s="40" t="n">
        <v>10.1</v>
      </c>
      <c r="F236" s="40" t="n">
        <v>6.6</v>
      </c>
      <c r="G236" s="40" t="n">
        <v>6.9</v>
      </c>
      <c r="H236" s="40" t="n">
        <v>14</v>
      </c>
      <c r="I236" s="40" t="n">
        <v>13.6</v>
      </c>
      <c r="J236" s="40" t="n">
        <v>12.8</v>
      </c>
      <c r="K236" s="40" t="n">
        <v>14.1</v>
      </c>
      <c r="L236" s="40" t="n">
        <v>6</v>
      </c>
      <c r="M236" s="40" t="n">
        <v>0</v>
      </c>
      <c r="N236" s="4" t="n">
        <f aca="false">SUM(B236:M236)</f>
        <v>101.6</v>
      </c>
      <c r="O236" s="24"/>
      <c r="P236" s="24"/>
      <c r="Q236" s="24"/>
      <c r="R236" s="24"/>
      <c r="S236" s="24"/>
      <c r="T236" s="0"/>
      <c r="U236" s="0"/>
    </row>
    <row r="237" customFormat="false" ht="12.75" hidden="false" customHeight="false" outlineLevel="0" collapsed="false">
      <c r="A237" s="39" t="s">
        <v>62</v>
      </c>
      <c r="B237" s="40" t="n">
        <v>0</v>
      </c>
      <c r="C237" s="40" t="n">
        <v>0</v>
      </c>
      <c r="D237" s="40" t="n">
        <v>0</v>
      </c>
      <c r="E237" s="40" t="n">
        <v>0</v>
      </c>
      <c r="F237" s="40" t="n">
        <v>0</v>
      </c>
      <c r="G237" s="40" t="n">
        <v>0</v>
      </c>
      <c r="H237" s="40" t="n">
        <v>0</v>
      </c>
      <c r="I237" s="40" t="n">
        <v>0</v>
      </c>
      <c r="J237" s="40" t="n">
        <v>0</v>
      </c>
      <c r="K237" s="40" t="n">
        <v>0</v>
      </c>
      <c r="L237" s="40" t="n">
        <v>0</v>
      </c>
      <c r="M237" s="40" t="n">
        <v>0</v>
      </c>
      <c r="N237" s="4" t="n">
        <f aca="false">SUM(B237:M237)</f>
        <v>0</v>
      </c>
      <c r="O237" s="24"/>
      <c r="P237" s="24"/>
      <c r="Q237" s="24"/>
      <c r="R237" s="24"/>
      <c r="S237" s="24"/>
      <c r="T237" s="0"/>
      <c r="U237" s="0"/>
    </row>
    <row r="238" customFormat="false" ht="12.75" hidden="false" customHeight="false" outlineLevel="0" collapsed="false">
      <c r="A238" s="39" t="s">
        <v>54</v>
      </c>
      <c r="B238" s="41" t="n">
        <v>24</v>
      </c>
      <c r="C238" s="41" t="n">
        <v>13</v>
      </c>
      <c r="D238" s="41" t="n">
        <v>0.9</v>
      </c>
      <c r="E238" s="41" t="n">
        <v>0</v>
      </c>
      <c r="F238" s="41" t="n">
        <v>30.4</v>
      </c>
      <c r="G238" s="41" t="n">
        <v>29.7</v>
      </c>
      <c r="H238" s="41" t="n">
        <v>8</v>
      </c>
      <c r="I238" s="41" t="n">
        <v>4.7</v>
      </c>
      <c r="J238" s="41" t="n">
        <v>0</v>
      </c>
      <c r="K238" s="41" t="n">
        <v>0</v>
      </c>
      <c r="L238" s="41" t="n">
        <v>0</v>
      </c>
      <c r="M238" s="41" t="n">
        <v>0</v>
      </c>
      <c r="N238" s="42" t="n">
        <f aca="false">SUM(B238:M238)</f>
        <v>110.7</v>
      </c>
      <c r="O238" s="24"/>
      <c r="P238" s="24"/>
      <c r="Q238" s="24"/>
      <c r="R238" s="24"/>
      <c r="S238" s="24"/>
      <c r="T238" s="0"/>
      <c r="U238" s="0"/>
    </row>
    <row r="239" customFormat="false" ht="12.75" hidden="false" customHeight="false" outlineLevel="0" collapsed="false">
      <c r="A239" s="36" t="s">
        <v>45</v>
      </c>
      <c r="B239" s="76" t="n">
        <f aca="false">SUM(B235:B238)</f>
        <v>287</v>
      </c>
      <c r="C239" s="76" t="n">
        <f aca="false">SUM(C235:C238)</f>
        <v>249</v>
      </c>
      <c r="D239" s="76" t="n">
        <f aca="false">SUM(D235:D238)</f>
        <v>264.1</v>
      </c>
      <c r="E239" s="76" t="n">
        <f aca="false">SUM(E235:E238)</f>
        <v>257.4</v>
      </c>
      <c r="F239" s="76" t="n">
        <f aca="false">SUM(F235:F238)</f>
        <v>293.2</v>
      </c>
      <c r="G239" s="76" t="n">
        <f aca="false">SUM(G235:G238)</f>
        <v>284.9</v>
      </c>
      <c r="H239" s="76" t="n">
        <f aca="false">SUM(H235:H238)</f>
        <v>279</v>
      </c>
      <c r="I239" s="76" t="n">
        <f aca="false">SUM(I235:I238)</f>
        <v>275</v>
      </c>
      <c r="J239" s="76" t="n">
        <f aca="false">SUM(J235:J238)</f>
        <v>261.2</v>
      </c>
      <c r="K239" s="76" t="n">
        <f aca="false">SUM(K235:K238)</f>
        <v>270.7</v>
      </c>
      <c r="L239" s="76" t="n">
        <f aca="false">SUM(L235:L238)</f>
        <v>254.4</v>
      </c>
      <c r="M239" s="76" t="n">
        <f aca="false">SUM(M235:M238)</f>
        <v>256.7</v>
      </c>
      <c r="N239" s="76" t="n">
        <f aca="false">SUM(N235:N238)</f>
        <v>3232.6</v>
      </c>
      <c r="O239" s="24"/>
      <c r="P239" s="24"/>
      <c r="Q239" s="24"/>
      <c r="R239" s="24"/>
      <c r="S239" s="24"/>
      <c r="T239" s="0"/>
      <c r="U239" s="0"/>
    </row>
    <row r="240" customFormat="false" ht="12.75" hidden="false" customHeight="false" outlineLevel="0" collapsed="false">
      <c r="A240" s="39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4"/>
      <c r="O240" s="24"/>
      <c r="P240" s="24"/>
      <c r="Q240" s="24"/>
      <c r="R240" s="24"/>
      <c r="S240" s="24"/>
      <c r="T240" s="0"/>
      <c r="U240" s="0"/>
    </row>
    <row r="241" customFormat="false" ht="12.75" hidden="false" customHeight="false" outlineLevel="0" collapsed="false">
      <c r="A241" s="36" t="s">
        <v>46</v>
      </c>
      <c r="B241" s="44"/>
      <c r="C241" s="44"/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"/>
      <c r="O241" s="24"/>
      <c r="P241" s="24"/>
      <c r="Q241" s="24"/>
      <c r="R241" s="24"/>
      <c r="S241" s="24"/>
      <c r="T241" s="0"/>
      <c r="U241" s="0"/>
    </row>
    <row r="242" customFormat="false" ht="12.75" hidden="false" customHeight="false" outlineLevel="0" collapsed="false">
      <c r="A242" s="39" t="s">
        <v>22</v>
      </c>
      <c r="B242" s="40" t="n">
        <v>615</v>
      </c>
      <c r="C242" s="40" t="n">
        <v>419</v>
      </c>
      <c r="D242" s="40" t="n">
        <v>382.1</v>
      </c>
      <c r="E242" s="40" t="n">
        <v>429.6</v>
      </c>
      <c r="F242" s="40" t="n">
        <v>462</v>
      </c>
      <c r="G242" s="40" t="n">
        <v>358.2</v>
      </c>
      <c r="H242" s="40" t="n">
        <v>457</v>
      </c>
      <c r="I242" s="40" t="n">
        <v>463.3</v>
      </c>
      <c r="J242" s="40" t="n">
        <v>447.6</v>
      </c>
      <c r="K242" s="40" t="n">
        <v>462.4</v>
      </c>
      <c r="L242" s="40" t="n">
        <v>453</v>
      </c>
      <c r="M242" s="40" t="n">
        <v>334.8</v>
      </c>
      <c r="N242" s="4" t="n">
        <f aca="false">SUM(B242:M242)</f>
        <v>5284</v>
      </c>
      <c r="O242" s="24"/>
      <c r="P242" s="24"/>
      <c r="Q242" s="24"/>
      <c r="R242" s="24"/>
      <c r="S242" s="24"/>
      <c r="T242" s="0"/>
      <c r="U242" s="0"/>
    </row>
    <row r="243" customFormat="false" ht="12.75" hidden="false" customHeight="false" outlineLevel="0" collapsed="false">
      <c r="A243" s="39" t="s">
        <v>53</v>
      </c>
      <c r="B243" s="40" t="n">
        <v>30</v>
      </c>
      <c r="C243" s="40" t="n">
        <v>22</v>
      </c>
      <c r="D243" s="40" t="n">
        <v>21.2</v>
      </c>
      <c r="E243" s="40" t="n">
        <v>47</v>
      </c>
      <c r="F243" s="40" t="n">
        <v>42.4</v>
      </c>
      <c r="G243" s="40" t="n">
        <v>38.1</v>
      </c>
      <c r="H243" s="40" t="n">
        <v>36</v>
      </c>
      <c r="I243" s="40" t="n">
        <v>36.1</v>
      </c>
      <c r="J243" s="40" t="n">
        <v>35.7</v>
      </c>
      <c r="K243" s="40" t="n">
        <v>37.1</v>
      </c>
      <c r="L243" s="40" t="n">
        <v>40.1</v>
      </c>
      <c r="M243" s="40" t="n">
        <v>25.7</v>
      </c>
      <c r="N243" s="4" t="n">
        <f aca="false">SUM(B243:M243)</f>
        <v>411.4</v>
      </c>
      <c r="O243" s="24"/>
      <c r="P243" s="24"/>
      <c r="Q243" s="24"/>
      <c r="R243" s="24"/>
      <c r="S243" s="24"/>
      <c r="T243" s="0"/>
      <c r="U243" s="0"/>
    </row>
    <row r="244" customFormat="false" ht="12.75" hidden="false" customHeight="false" outlineLevel="0" collapsed="false">
      <c r="A244" s="39" t="s">
        <v>62</v>
      </c>
      <c r="B244" s="40"/>
      <c r="C244" s="40" t="n">
        <v>0</v>
      </c>
      <c r="D244" s="40" t="n">
        <v>0</v>
      </c>
      <c r="E244" s="40" t="n">
        <v>0</v>
      </c>
      <c r="F244" s="40" t="n">
        <v>0</v>
      </c>
      <c r="G244" s="40" t="n">
        <v>0</v>
      </c>
      <c r="H244" s="40" t="n">
        <v>0</v>
      </c>
      <c r="I244" s="40" t="n">
        <v>0</v>
      </c>
      <c r="J244" s="40" t="n">
        <v>0</v>
      </c>
      <c r="K244" s="40" t="n">
        <v>0</v>
      </c>
      <c r="L244" s="40" t="n">
        <v>0</v>
      </c>
      <c r="M244" s="40" t="n">
        <v>0</v>
      </c>
      <c r="N244" s="4" t="n">
        <f aca="false">SUM(B244:M244)</f>
        <v>0</v>
      </c>
      <c r="O244" s="24"/>
      <c r="P244" s="24"/>
      <c r="Q244" s="24"/>
      <c r="R244" s="24"/>
      <c r="S244" s="24"/>
      <c r="T244" s="0"/>
      <c r="U244" s="0"/>
    </row>
    <row r="245" customFormat="false" ht="12.75" hidden="false" customHeight="false" outlineLevel="0" collapsed="false">
      <c r="A245" s="39" t="s">
        <v>54</v>
      </c>
      <c r="B245" s="41" t="n">
        <v>15</v>
      </c>
      <c r="C245" s="41" t="n">
        <v>33</v>
      </c>
      <c r="D245" s="41" t="n">
        <v>24.7</v>
      </c>
      <c r="E245" s="41" t="n">
        <v>33.8</v>
      </c>
      <c r="F245" s="41" t="n">
        <v>25.9</v>
      </c>
      <c r="G245" s="41" t="n">
        <v>11.6</v>
      </c>
      <c r="H245" s="41" t="n">
        <v>15</v>
      </c>
      <c r="I245" s="41" t="n">
        <v>3.2</v>
      </c>
      <c r="J245" s="41" t="n">
        <v>0</v>
      </c>
      <c r="K245" s="41" t="n">
        <v>0</v>
      </c>
      <c r="L245" s="41" t="n">
        <v>0.4</v>
      </c>
      <c r="M245" s="41" t="n">
        <v>0</v>
      </c>
      <c r="N245" s="42" t="n">
        <f aca="false">SUM(B245:M245)</f>
        <v>162.6</v>
      </c>
      <c r="O245" s="24"/>
      <c r="P245" s="24"/>
      <c r="Q245" s="24"/>
      <c r="R245" s="24"/>
      <c r="S245" s="24"/>
      <c r="T245" s="0"/>
      <c r="U245" s="0"/>
    </row>
    <row r="246" customFormat="false" ht="12.75" hidden="false" customHeight="false" outlineLevel="0" collapsed="false">
      <c r="A246" s="36" t="s">
        <v>47</v>
      </c>
      <c r="B246" s="81" t="n">
        <f aca="false">SUM(B242:B245)</f>
        <v>660</v>
      </c>
      <c r="C246" s="81" t="n">
        <f aca="false">SUM(C242:C245)</f>
        <v>474</v>
      </c>
      <c r="D246" s="81" t="n">
        <f aca="false">SUM(D242:D245)</f>
        <v>428</v>
      </c>
      <c r="E246" s="81" t="n">
        <f aca="false">SUM(E242:E245)</f>
        <v>510.4</v>
      </c>
      <c r="F246" s="81" t="n">
        <f aca="false">SUM(F242:F245)</f>
        <v>530.3</v>
      </c>
      <c r="G246" s="81" t="n">
        <f aca="false">SUM(G242:G245)</f>
        <v>407.9</v>
      </c>
      <c r="H246" s="81" t="n">
        <f aca="false">SUM(H242:H245)</f>
        <v>508</v>
      </c>
      <c r="I246" s="81" t="n">
        <f aca="false">SUM(I242:I245)</f>
        <v>502.6</v>
      </c>
      <c r="J246" s="81" t="n">
        <f aca="false">SUM(J242:J245)</f>
        <v>483.3</v>
      </c>
      <c r="K246" s="81" t="n">
        <f aca="false">SUM(K242:K245)</f>
        <v>499.5</v>
      </c>
      <c r="L246" s="81" t="n">
        <f aca="false">SUM(L242:L245)</f>
        <v>493.5</v>
      </c>
      <c r="M246" s="81" t="n">
        <f aca="false">SUM(M242:M245)</f>
        <v>360.5</v>
      </c>
      <c r="N246" s="53" t="n">
        <f aca="false">SUM(N242:N245)</f>
        <v>5858</v>
      </c>
      <c r="O246" s="24"/>
      <c r="P246" s="24"/>
      <c r="Q246" s="24"/>
      <c r="R246" s="24"/>
      <c r="S246" s="24"/>
      <c r="T246" s="0"/>
      <c r="U246" s="0"/>
    </row>
    <row r="247" customFormat="false" ht="12.75" hidden="false" customHeight="false" outlineLevel="0" collapsed="false">
      <c r="A247" s="47" t="s">
        <v>86</v>
      </c>
      <c r="B247" s="76" t="n">
        <f aca="false">+B220+B227+B235+B242</f>
        <v>1401</v>
      </c>
      <c r="C247" s="76" t="n">
        <f aca="false">+C220+C227+C235+C242</f>
        <v>1139</v>
      </c>
      <c r="D247" s="76" t="n">
        <f aca="false">+D220+D227+D235+D242</f>
        <v>1687.1</v>
      </c>
      <c r="E247" s="76" t="n">
        <f aca="false">+E220+E227+E235+E242</f>
        <v>1211.8</v>
      </c>
      <c r="F247" s="76" t="n">
        <f aca="false">+F220+F227+F235+F242</f>
        <v>1321.2</v>
      </c>
      <c r="G247" s="76" t="n">
        <f aca="false">+G220+G227+G235+G242</f>
        <v>1460.8</v>
      </c>
      <c r="H247" s="76" t="n">
        <f aca="false">+H220+H227+H235+H242</f>
        <v>1473</v>
      </c>
      <c r="I247" s="76" t="n">
        <f aca="false">+I220+I227+I235+I242</f>
        <v>1264.2</v>
      </c>
      <c r="J247" s="76" t="n">
        <f aca="false">+J220+J227+J235+J242</f>
        <v>1184</v>
      </c>
      <c r="K247" s="76" t="n">
        <f aca="false">+K220+K227+K235+K242</f>
        <v>1252</v>
      </c>
      <c r="L247" s="76" t="n">
        <f aca="false">+L220+L227+L235+L242</f>
        <v>1530.6</v>
      </c>
      <c r="M247" s="76" t="n">
        <f aca="false">+M220+M227+M235+M242</f>
        <v>1485.6</v>
      </c>
      <c r="N247" s="53" t="n">
        <f aca="false">+N220+N227+N235+N242</f>
        <v>16410.3</v>
      </c>
      <c r="O247" s="24"/>
      <c r="P247" s="24"/>
      <c r="Q247" s="24"/>
      <c r="R247" s="24"/>
      <c r="S247" s="24"/>
      <c r="T247" s="0"/>
      <c r="U247" s="0"/>
    </row>
    <row r="248" customFormat="false" ht="12.75" hidden="false" customHeight="false" outlineLevel="0" collapsed="false">
      <c r="A248" s="47" t="s">
        <v>87</v>
      </c>
      <c r="B248" s="82" t="n">
        <f aca="false">B221+B222+B223+B228+B229+B230+B231+B236+B237+B238+B243+B244+B245</f>
        <v>192</v>
      </c>
      <c r="C248" s="82" t="n">
        <f aca="false">+C224+C232+C239+C246-C247</f>
        <v>221</v>
      </c>
      <c r="D248" s="82" t="n">
        <f aca="false">+D224+D232+D239+D246-D247</f>
        <v>213.1</v>
      </c>
      <c r="E248" s="82" t="n">
        <f aca="false">+E224+E232+E239+E246-E247</f>
        <v>352</v>
      </c>
      <c r="F248" s="82" t="n">
        <f aca="false">+F224+F232+F239+F246-F247</f>
        <v>253</v>
      </c>
      <c r="G248" s="82" t="n">
        <f aca="false">+G224+G232+G239+G246-G247</f>
        <v>240.3</v>
      </c>
      <c r="H248" s="82" t="n">
        <f aca="false">+H224+H232+H239+H246-H247</f>
        <v>223</v>
      </c>
      <c r="I248" s="82" t="n">
        <f aca="false">+I224+I232+I239+I246-I247</f>
        <v>183.2</v>
      </c>
      <c r="J248" s="82" t="n">
        <f aca="false">+J224+J232+J239+J246-J247</f>
        <v>164.7</v>
      </c>
      <c r="K248" s="82" t="n">
        <f aca="false">+K224+K232+K239+K246-K247</f>
        <v>175.4</v>
      </c>
      <c r="L248" s="82" t="n">
        <f aca="false">+L224+L232+L239+L246-L247</f>
        <v>229.7</v>
      </c>
      <c r="M248" s="82" t="n">
        <f aca="false">+M224+M232+M239+M246-M247</f>
        <v>144.8</v>
      </c>
      <c r="N248" s="53" t="n">
        <f aca="false">SUM(B248:M248)</f>
        <v>2592.2</v>
      </c>
      <c r="O248" s="24"/>
      <c r="P248" s="24"/>
      <c r="Q248" s="24"/>
      <c r="R248" s="24"/>
      <c r="S248" s="24"/>
      <c r="T248" s="0"/>
      <c r="U248" s="0"/>
    </row>
    <row r="249" customFormat="false" ht="12.75" hidden="false" customHeight="false" outlineLevel="0" collapsed="false">
      <c r="A249" s="47" t="s">
        <v>88</v>
      </c>
      <c r="B249" s="82" t="n">
        <f aca="false">SUM(B247:B248)</f>
        <v>1593</v>
      </c>
      <c r="C249" s="82" t="n">
        <f aca="false">SUM(C247:C248)</f>
        <v>1360</v>
      </c>
      <c r="D249" s="82" t="n">
        <f aca="false">SUM(D247:D248)</f>
        <v>1900.2</v>
      </c>
      <c r="E249" s="82" t="n">
        <f aca="false">SUM(E247:E248)</f>
        <v>1563.8</v>
      </c>
      <c r="F249" s="82" t="n">
        <f aca="false">SUM(F247:F248)</f>
        <v>1574.2</v>
      </c>
      <c r="G249" s="82" t="n">
        <f aca="false">SUM(G247:G248)</f>
        <v>1701.1</v>
      </c>
      <c r="H249" s="82" t="n">
        <f aca="false">SUM(H247:H248)</f>
        <v>1696</v>
      </c>
      <c r="I249" s="82" t="n">
        <f aca="false">SUM(I247:I248)</f>
        <v>1447.4</v>
      </c>
      <c r="J249" s="82" t="n">
        <f aca="false">SUM(J247:J248)</f>
        <v>1348.7</v>
      </c>
      <c r="K249" s="82" t="n">
        <f aca="false">SUM(K247:K248)</f>
        <v>1427.4</v>
      </c>
      <c r="L249" s="82" t="n">
        <f aca="false">SUM(L247:L248)</f>
        <v>1760.3</v>
      </c>
      <c r="M249" s="82" t="n">
        <f aca="false">SUM(M247:M248)</f>
        <v>1630.4</v>
      </c>
      <c r="N249" s="53" t="n">
        <f aca="false">SUM(N247:N248)</f>
        <v>19002.5</v>
      </c>
      <c r="O249" s="24"/>
      <c r="P249" s="24"/>
      <c r="Q249" s="24"/>
      <c r="R249" s="24"/>
      <c r="S249" s="24"/>
      <c r="T249" s="0"/>
      <c r="U249" s="0"/>
    </row>
    <row r="250" customFormat="false" ht="12.75" hidden="false" customHeight="false" outlineLevel="0" collapsed="false">
      <c r="A250" s="49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5"/>
      <c r="O250" s="24"/>
      <c r="P250" s="24"/>
      <c r="Q250" s="24"/>
      <c r="R250" s="24"/>
      <c r="S250" s="24"/>
      <c r="T250" s="0"/>
      <c r="U250" s="0"/>
    </row>
    <row r="251" customFormat="false" ht="15.75" hidden="false" customHeight="false" outlineLevel="0" collapsed="false">
      <c r="A251" s="35" t="s">
        <v>50</v>
      </c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24"/>
      <c r="P251" s="24"/>
      <c r="Q251" s="24"/>
      <c r="R251" s="24"/>
      <c r="S251" s="24"/>
      <c r="T251" s="0"/>
      <c r="U251" s="0"/>
    </row>
    <row r="252" customFormat="false" ht="12.75" hidden="false" customHeight="false" outlineLevel="0" collapsed="false">
      <c r="A252" s="36" t="s">
        <v>51</v>
      </c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5"/>
      <c r="O252" s="24"/>
      <c r="P252" s="24"/>
      <c r="Q252" s="24"/>
      <c r="R252" s="24"/>
      <c r="S252" s="24"/>
      <c r="T252" s="0"/>
      <c r="U252" s="0"/>
    </row>
    <row r="253" customFormat="false" ht="12.75" hidden="false" customHeight="false" outlineLevel="0" collapsed="false">
      <c r="A253" s="39" t="s">
        <v>22</v>
      </c>
      <c r="B253" s="74" t="n">
        <v>427</v>
      </c>
      <c r="C253" s="74" t="n">
        <v>311</v>
      </c>
      <c r="D253" s="74" t="n">
        <v>387.8</v>
      </c>
      <c r="E253" s="74" t="n">
        <v>375.4</v>
      </c>
      <c r="F253" s="74" t="n">
        <v>388.1</v>
      </c>
      <c r="G253" s="74" t="n">
        <v>376.4</v>
      </c>
      <c r="H253" s="74" t="n">
        <v>394</v>
      </c>
      <c r="I253" s="74" t="n">
        <v>373.4</v>
      </c>
      <c r="J253" s="74" t="n">
        <v>426.4</v>
      </c>
      <c r="K253" s="74" t="n">
        <v>337</v>
      </c>
      <c r="L253" s="74" t="n">
        <v>328.2</v>
      </c>
      <c r="M253" s="74" t="n">
        <v>416.1</v>
      </c>
      <c r="N253" s="4" t="n">
        <f aca="false">SUM(B253:M253)</f>
        <v>4540.8</v>
      </c>
      <c r="O253" s="24"/>
      <c r="P253" s="24"/>
      <c r="Q253" s="24"/>
      <c r="R253" s="24"/>
      <c r="S253" s="24"/>
      <c r="T253" s="0"/>
      <c r="U253" s="0"/>
    </row>
    <row r="254" customFormat="false" ht="12.75" hidden="false" customHeight="false" outlineLevel="0" collapsed="false">
      <c r="A254" s="39" t="s">
        <v>53</v>
      </c>
      <c r="B254" s="40" t="n">
        <v>8</v>
      </c>
      <c r="C254" s="40" t="n">
        <v>8</v>
      </c>
      <c r="D254" s="40" t="n">
        <v>8.2</v>
      </c>
      <c r="E254" s="40" t="n">
        <v>6.1</v>
      </c>
      <c r="F254" s="40" t="n">
        <v>7.1</v>
      </c>
      <c r="G254" s="40" t="n">
        <v>6.8</v>
      </c>
      <c r="H254" s="40" t="n">
        <v>23.9</v>
      </c>
      <c r="I254" s="40" t="n">
        <v>25.9</v>
      </c>
      <c r="J254" s="40" t="n">
        <v>26.1</v>
      </c>
      <c r="K254" s="40" t="n">
        <v>8.8</v>
      </c>
      <c r="L254" s="40" t="n">
        <v>9.2</v>
      </c>
      <c r="M254" s="40" t="n">
        <v>9.5</v>
      </c>
      <c r="N254" s="4" t="n">
        <f aca="false">SUM(B254:M254)</f>
        <v>147.6</v>
      </c>
      <c r="O254" s="24"/>
      <c r="P254" s="24"/>
      <c r="Q254" s="24"/>
      <c r="R254" s="24"/>
      <c r="S254" s="24"/>
      <c r="T254" s="0"/>
      <c r="U254" s="0"/>
    </row>
    <row r="255" customFormat="false" ht="12.75" hidden="false" customHeight="false" outlineLevel="0" collapsed="false">
      <c r="A255" s="39" t="s">
        <v>62</v>
      </c>
      <c r="B255" s="40" t="n">
        <v>1</v>
      </c>
      <c r="C255" s="40"/>
      <c r="D255" s="40" t="n">
        <v>0</v>
      </c>
      <c r="E255" s="40" t="n">
        <v>0</v>
      </c>
      <c r="F255" s="40" t="n">
        <v>0</v>
      </c>
      <c r="G255" s="40" t="n">
        <v>0</v>
      </c>
      <c r="H255" s="40" t="n">
        <v>0</v>
      </c>
      <c r="I255" s="40" t="n">
        <v>0</v>
      </c>
      <c r="J255" s="40" t="n">
        <v>0</v>
      </c>
      <c r="K255" s="40" t="n">
        <v>0</v>
      </c>
      <c r="L255" s="40" t="n">
        <v>0.5</v>
      </c>
      <c r="M255" s="40" t="n">
        <v>0.5</v>
      </c>
      <c r="N255" s="4" t="n">
        <f aca="false">SUM(B255:M255)</f>
        <v>2</v>
      </c>
      <c r="O255" s="24"/>
      <c r="P255" s="24"/>
      <c r="Q255" s="24"/>
      <c r="R255" s="24"/>
      <c r="S255" s="24"/>
      <c r="T255" s="0"/>
      <c r="U255" s="0"/>
    </row>
    <row r="256" customFormat="false" ht="12.75" hidden="false" customHeight="false" outlineLevel="0" collapsed="false">
      <c r="A256" s="39" t="s">
        <v>54</v>
      </c>
      <c r="B256" s="41" t="n">
        <v>44</v>
      </c>
      <c r="C256" s="41" t="n">
        <v>91</v>
      </c>
      <c r="D256" s="41" t="n">
        <v>8.7</v>
      </c>
      <c r="E256" s="41" t="n">
        <v>9.7</v>
      </c>
      <c r="F256" s="41" t="n">
        <v>10.2</v>
      </c>
      <c r="G256" s="41" t="n">
        <v>21.3</v>
      </c>
      <c r="H256" s="41" t="n">
        <v>155.2</v>
      </c>
      <c r="I256" s="41" t="n">
        <v>89.8</v>
      </c>
      <c r="J256" s="41" t="n">
        <v>8.3</v>
      </c>
      <c r="K256" s="41" t="n">
        <v>0.3</v>
      </c>
      <c r="L256" s="41" t="n">
        <v>0</v>
      </c>
      <c r="M256" s="41" t="n">
        <v>6.1</v>
      </c>
      <c r="N256" s="42" t="n">
        <f aca="false">SUM(B256:M256)</f>
        <v>444.6</v>
      </c>
      <c r="O256" s="24"/>
      <c r="P256" s="24"/>
      <c r="Q256" s="24"/>
      <c r="R256" s="24"/>
      <c r="S256" s="24"/>
      <c r="T256" s="0"/>
      <c r="U256" s="0"/>
    </row>
    <row r="257" customFormat="false" ht="12.75" hidden="false" customHeight="false" outlineLevel="0" collapsed="false">
      <c r="A257" s="36" t="s">
        <v>55</v>
      </c>
      <c r="B257" s="76" t="n">
        <f aca="false">SUM(B253:B256)</f>
        <v>480</v>
      </c>
      <c r="C257" s="76" t="n">
        <f aca="false">SUM(C253:C256)</f>
        <v>410</v>
      </c>
      <c r="D257" s="76" t="n">
        <f aca="false">SUM(D253:D256)</f>
        <v>404.7</v>
      </c>
      <c r="E257" s="76" t="n">
        <f aca="false">SUM(E253:E256)</f>
        <v>391.2</v>
      </c>
      <c r="F257" s="76" t="n">
        <f aca="false">SUM(F253:F256)</f>
        <v>405.4</v>
      </c>
      <c r="G257" s="76" t="n">
        <f aca="false">SUM(G253:G256)</f>
        <v>404.5</v>
      </c>
      <c r="H257" s="76" t="n">
        <f aca="false">SUM(H253:H256)</f>
        <v>573.1</v>
      </c>
      <c r="I257" s="76" t="n">
        <f aca="false">SUM(I253:I256)</f>
        <v>489.1</v>
      </c>
      <c r="J257" s="76" t="n">
        <f aca="false">SUM(J253:J256)</f>
        <v>460.8</v>
      </c>
      <c r="K257" s="76" t="n">
        <f aca="false">SUM(K253:K256)</f>
        <v>346.1</v>
      </c>
      <c r="L257" s="76" t="n">
        <f aca="false">SUM(L253:L256)</f>
        <v>337.9</v>
      </c>
      <c r="M257" s="76" t="n">
        <f aca="false">SUM(M253:M256)</f>
        <v>432.2</v>
      </c>
      <c r="N257" s="76" t="n">
        <f aca="false">SUM(N253:N256)</f>
        <v>5135</v>
      </c>
      <c r="O257" s="24"/>
      <c r="P257" s="24"/>
      <c r="Q257" s="24"/>
      <c r="R257" s="24"/>
      <c r="S257" s="24"/>
      <c r="T257" s="0"/>
      <c r="U257" s="0"/>
    </row>
    <row r="258" customFormat="false" ht="12.75" hidden="false" customHeight="false" outlineLevel="0" collapsed="false">
      <c r="A258" s="39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24"/>
      <c r="P258" s="24"/>
      <c r="Q258" s="24"/>
      <c r="R258" s="24"/>
      <c r="S258" s="24"/>
      <c r="T258" s="0"/>
      <c r="U258" s="0"/>
    </row>
    <row r="259" customFormat="false" ht="12.75" hidden="false" customHeight="false" outlineLevel="0" collapsed="false">
      <c r="A259" s="36" t="s">
        <v>56</v>
      </c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5"/>
      <c r="O259" s="24"/>
      <c r="P259" s="24"/>
      <c r="Q259" s="24"/>
      <c r="R259" s="24"/>
      <c r="S259" s="24"/>
      <c r="T259" s="0"/>
      <c r="U259" s="0"/>
    </row>
    <row r="260" customFormat="false" ht="12.75" hidden="false" customHeight="false" outlineLevel="0" collapsed="false">
      <c r="A260" s="39" t="s">
        <v>22</v>
      </c>
      <c r="B260" s="40" t="n">
        <v>320</v>
      </c>
      <c r="C260" s="40" t="n">
        <v>325</v>
      </c>
      <c r="D260" s="40" t="n">
        <v>378.8</v>
      </c>
      <c r="E260" s="40" t="n">
        <v>498.7</v>
      </c>
      <c r="F260" s="40" t="n">
        <v>508.4</v>
      </c>
      <c r="G260" s="40" t="n">
        <v>431.5</v>
      </c>
      <c r="H260" s="40" t="n">
        <v>418.6</v>
      </c>
      <c r="I260" s="40" t="n">
        <v>490.6</v>
      </c>
      <c r="J260" s="40" t="n">
        <v>444.1</v>
      </c>
      <c r="K260" s="40" t="n">
        <v>290.2</v>
      </c>
      <c r="L260" s="40" t="n">
        <v>403.9</v>
      </c>
      <c r="M260" s="40" t="n">
        <v>327.9</v>
      </c>
      <c r="N260" s="4" t="n">
        <f aca="false">SUM(B260:M260)</f>
        <v>4837.7</v>
      </c>
      <c r="O260" s="24"/>
      <c r="P260" s="24"/>
      <c r="Q260" s="24"/>
      <c r="R260" s="24"/>
      <c r="S260" s="24"/>
      <c r="T260" s="0"/>
      <c r="U260" s="0"/>
    </row>
    <row r="261" customFormat="false" ht="12.75" hidden="false" customHeight="false" outlineLevel="0" collapsed="false">
      <c r="A261" s="39" t="s">
        <v>53</v>
      </c>
      <c r="B261" s="40" t="n">
        <v>24</v>
      </c>
      <c r="C261" s="40" t="n">
        <v>22</v>
      </c>
      <c r="D261" s="40" t="n">
        <v>21.9</v>
      </c>
      <c r="E261" s="40" t="n">
        <v>24.8</v>
      </c>
      <c r="F261" s="40" t="n">
        <v>22.8</v>
      </c>
      <c r="G261" s="40" t="n">
        <v>24</v>
      </c>
      <c r="H261" s="40" t="n">
        <v>8.4</v>
      </c>
      <c r="I261" s="40" t="n">
        <v>9</v>
      </c>
      <c r="J261" s="40" t="n">
        <v>27.4</v>
      </c>
      <c r="K261" s="40" t="n">
        <v>25.5</v>
      </c>
      <c r="L261" s="40" t="n">
        <v>20.8</v>
      </c>
      <c r="M261" s="40" t="n">
        <v>20.1</v>
      </c>
      <c r="N261" s="4" t="n">
        <f aca="false">SUM(B261:M261)</f>
        <v>250.7</v>
      </c>
      <c r="O261" s="24"/>
      <c r="P261" s="24"/>
      <c r="Q261" s="24"/>
      <c r="R261" s="24"/>
      <c r="S261" s="24"/>
      <c r="T261" s="0"/>
      <c r="U261" s="0"/>
    </row>
    <row r="262" customFormat="false" ht="12.75" hidden="false" customHeight="false" outlineLevel="0" collapsed="false">
      <c r="A262" s="39" t="s">
        <v>62</v>
      </c>
      <c r="B262" s="40" t="n">
        <v>0</v>
      </c>
      <c r="C262" s="74" t="n">
        <v>0</v>
      </c>
      <c r="D262" s="40" t="n">
        <v>0</v>
      </c>
      <c r="E262" s="40" t="n">
        <v>0</v>
      </c>
      <c r="F262" s="40" t="n">
        <v>0</v>
      </c>
      <c r="G262" s="40" t="n">
        <v>0</v>
      </c>
      <c r="H262" s="40" t="n">
        <v>0</v>
      </c>
      <c r="I262" s="40" t="n">
        <v>0</v>
      </c>
      <c r="J262" s="40" t="n">
        <v>0</v>
      </c>
      <c r="K262" s="40" t="n">
        <v>0</v>
      </c>
      <c r="L262" s="40" t="n">
        <v>0</v>
      </c>
      <c r="M262" s="40" t="n">
        <v>0</v>
      </c>
      <c r="N262" s="4" t="n">
        <f aca="false">SUM(B262:M262)</f>
        <v>0</v>
      </c>
      <c r="O262" s="24"/>
      <c r="P262" s="24"/>
      <c r="Q262" s="24"/>
      <c r="R262" s="24"/>
      <c r="S262" s="24"/>
      <c r="T262" s="0"/>
      <c r="U262" s="0"/>
    </row>
    <row r="263" customFormat="false" ht="12.75" hidden="false" customHeight="false" outlineLevel="0" collapsed="false">
      <c r="A263" s="39" t="s">
        <v>54</v>
      </c>
      <c r="B263" s="41" t="n">
        <v>121</v>
      </c>
      <c r="C263" s="41" t="n">
        <v>109</v>
      </c>
      <c r="D263" s="41" t="n">
        <v>140.8</v>
      </c>
      <c r="E263" s="41" t="n">
        <v>177</v>
      </c>
      <c r="F263" s="41" t="n">
        <v>314.9</v>
      </c>
      <c r="G263" s="41" t="n">
        <v>187.9</v>
      </c>
      <c r="H263" s="41" t="n">
        <v>1.5</v>
      </c>
      <c r="I263" s="41" t="n">
        <v>0.627</v>
      </c>
      <c r="J263" s="41" t="n">
        <v>38.4</v>
      </c>
      <c r="K263" s="41" t="n">
        <v>37.6</v>
      </c>
      <c r="L263" s="41" t="n">
        <v>95.5</v>
      </c>
      <c r="M263" s="41" t="n">
        <v>60.6</v>
      </c>
      <c r="N263" s="42" t="n">
        <f aca="false">SUM(B263:M263)</f>
        <v>1284.827</v>
      </c>
      <c r="O263" s="24"/>
      <c r="P263" s="24"/>
      <c r="Q263" s="24"/>
      <c r="R263" s="24"/>
      <c r="S263" s="24"/>
      <c r="T263" s="0"/>
      <c r="U263" s="0"/>
    </row>
    <row r="264" customFormat="false" ht="12.75" hidden="false" customHeight="false" outlineLevel="0" collapsed="false">
      <c r="A264" s="36" t="s">
        <v>89</v>
      </c>
      <c r="B264" s="89" t="n">
        <f aca="false">SUM(B260:B263)</f>
        <v>465</v>
      </c>
      <c r="C264" s="89" t="n">
        <f aca="false">SUM(C260:C263)</f>
        <v>456</v>
      </c>
      <c r="D264" s="89" t="n">
        <f aca="false">SUM(D260:D263)</f>
        <v>541.5</v>
      </c>
      <c r="E264" s="89" t="n">
        <f aca="false">SUM(E260:E263)</f>
        <v>700.5</v>
      </c>
      <c r="F264" s="89" t="n">
        <f aca="false">SUM(F260:F263)</f>
        <v>846.1</v>
      </c>
      <c r="G264" s="89" t="n">
        <f aca="false">SUM(G260:G263)</f>
        <v>643.4</v>
      </c>
      <c r="H264" s="89" t="n">
        <f aca="false">SUM(H260:H263)</f>
        <v>428.5</v>
      </c>
      <c r="I264" s="89" t="n">
        <f aca="false">SUM(I260:I263)</f>
        <v>500.227</v>
      </c>
      <c r="J264" s="89" t="n">
        <f aca="false">SUM(J260:J263)</f>
        <v>509.9</v>
      </c>
      <c r="K264" s="89" t="n">
        <f aca="false">SUM(K260:K263)</f>
        <v>353.3</v>
      </c>
      <c r="L264" s="89" t="n">
        <f aca="false">SUM(L260:L263)</f>
        <v>520.2</v>
      </c>
      <c r="M264" s="89" t="n">
        <f aca="false">SUM(M260:M263)</f>
        <v>408.6</v>
      </c>
      <c r="N264" s="53" t="n">
        <f aca="false">SUM(N260:N263)</f>
        <v>6373.227</v>
      </c>
      <c r="O264" s="24"/>
      <c r="P264" s="24"/>
      <c r="Q264" s="24"/>
      <c r="R264" s="24"/>
      <c r="S264" s="24"/>
      <c r="T264" s="0"/>
      <c r="U264" s="0"/>
    </row>
    <row r="265" customFormat="false" ht="12.75" hidden="false" customHeight="false" outlineLevel="0" collapsed="false">
      <c r="A265" s="47" t="s">
        <v>90</v>
      </c>
      <c r="B265" s="89" t="n">
        <f aca="false">+B253+B260</f>
        <v>747</v>
      </c>
      <c r="C265" s="89" t="n">
        <f aca="false">+C253+C260</f>
        <v>636</v>
      </c>
      <c r="D265" s="89" t="n">
        <f aca="false">+D253+D260</f>
        <v>766.6</v>
      </c>
      <c r="E265" s="89" t="n">
        <f aca="false">+E253+E260</f>
        <v>874.1</v>
      </c>
      <c r="F265" s="89" t="n">
        <f aca="false">+F253+F260</f>
        <v>896.5</v>
      </c>
      <c r="G265" s="89" t="n">
        <f aca="false">+G253+G260</f>
        <v>807.9</v>
      </c>
      <c r="H265" s="89" t="n">
        <f aca="false">+H253+H260</f>
        <v>812.6</v>
      </c>
      <c r="I265" s="89" t="n">
        <f aca="false">+I253+I260</f>
        <v>864</v>
      </c>
      <c r="J265" s="89" t="n">
        <f aca="false">+J253+J260</f>
        <v>870.5</v>
      </c>
      <c r="K265" s="89" t="n">
        <f aca="false">+K253+K260</f>
        <v>627.2</v>
      </c>
      <c r="L265" s="89" t="n">
        <f aca="false">+L253+L260</f>
        <v>732.1</v>
      </c>
      <c r="M265" s="89" t="n">
        <f aca="false">+M253+M260</f>
        <v>744</v>
      </c>
      <c r="N265" s="53" t="n">
        <f aca="false">+N253+N260</f>
        <v>9378.5</v>
      </c>
      <c r="O265" s="24"/>
      <c r="P265" s="24"/>
      <c r="Q265" s="24"/>
      <c r="R265" s="24"/>
      <c r="S265" s="24"/>
      <c r="T265" s="0"/>
      <c r="U265" s="0"/>
    </row>
    <row r="266" customFormat="false" ht="12.75" hidden="false" customHeight="false" outlineLevel="0" collapsed="false">
      <c r="A266" s="47" t="s">
        <v>91</v>
      </c>
      <c r="B266" s="84" t="n">
        <f aca="false">+B257+B264-B265</f>
        <v>198</v>
      </c>
      <c r="C266" s="84" t="n">
        <f aca="false">+C257+C264-C265</f>
        <v>230</v>
      </c>
      <c r="D266" s="84" t="n">
        <f aca="false">+D257+D264-D265</f>
        <v>179.6</v>
      </c>
      <c r="E266" s="84" t="n">
        <f aca="false">+E257+E264-E265</f>
        <v>217.6</v>
      </c>
      <c r="F266" s="84" t="n">
        <f aca="false">+F257+F264-F265</f>
        <v>355</v>
      </c>
      <c r="G266" s="84" t="n">
        <f aca="false">+G257+G264-G265</f>
        <v>240</v>
      </c>
      <c r="H266" s="84" t="n">
        <f aca="false">+H257+H264-H265</f>
        <v>189</v>
      </c>
      <c r="I266" s="84" t="n">
        <f aca="false">+I257+I264-I265</f>
        <v>125.327</v>
      </c>
      <c r="J266" s="84" t="n">
        <f aca="false">+J257+J264-J265</f>
        <v>100.2</v>
      </c>
      <c r="K266" s="84" t="n">
        <f aca="false">+K257+K264-K265</f>
        <v>72.2000000000001</v>
      </c>
      <c r="L266" s="84" t="n">
        <f aca="false">+L257+L264-L265</f>
        <v>126</v>
      </c>
      <c r="M266" s="84" t="n">
        <f aca="false">+M257+M264-M265</f>
        <v>96.8</v>
      </c>
      <c r="N266" s="53" t="n">
        <f aca="false">+N257+N264-N265</f>
        <v>2129.727</v>
      </c>
      <c r="O266" s="24"/>
      <c r="P266" s="24"/>
      <c r="Q266" s="24"/>
      <c r="R266" s="24"/>
      <c r="S266" s="24"/>
      <c r="T266" s="0"/>
      <c r="U266" s="0"/>
    </row>
    <row r="267" customFormat="false" ht="12.75" hidden="false" customHeight="false" outlineLevel="0" collapsed="false">
      <c r="A267" s="47" t="s">
        <v>92</v>
      </c>
      <c r="B267" s="82" t="n">
        <f aca="false">SUM(B265:B266)</f>
        <v>945</v>
      </c>
      <c r="C267" s="82" t="n">
        <f aca="false">SUM(C265:C266)</f>
        <v>866</v>
      </c>
      <c r="D267" s="82" t="n">
        <f aca="false">SUM(D265:D266)</f>
        <v>946.2</v>
      </c>
      <c r="E267" s="82" t="n">
        <f aca="false">SUM(E265:E266)</f>
        <v>1091.7</v>
      </c>
      <c r="F267" s="82" t="n">
        <f aca="false">SUM(F265:F266)</f>
        <v>1251.5</v>
      </c>
      <c r="G267" s="82" t="n">
        <f aca="false">SUM(G265:G266)</f>
        <v>1047.9</v>
      </c>
      <c r="H267" s="82" t="n">
        <f aca="false">SUM(H265:H266)</f>
        <v>1001.6</v>
      </c>
      <c r="I267" s="82" t="n">
        <f aca="false">SUM(I265:I266)</f>
        <v>989.327</v>
      </c>
      <c r="J267" s="82" t="n">
        <f aca="false">SUM(J265:J266)</f>
        <v>970.7</v>
      </c>
      <c r="K267" s="82" t="n">
        <f aca="false">SUM(K265:K266)</f>
        <v>699.4</v>
      </c>
      <c r="L267" s="82" t="n">
        <f aca="false">SUM(L265:L266)</f>
        <v>858.1</v>
      </c>
      <c r="M267" s="82" t="n">
        <f aca="false">SUM(M265:M266)</f>
        <v>840.8</v>
      </c>
      <c r="N267" s="53" t="n">
        <f aca="false">SUM(N265:N266)</f>
        <v>11508.227</v>
      </c>
      <c r="O267" s="24"/>
      <c r="P267" s="24"/>
      <c r="Q267" s="24"/>
      <c r="R267" s="24"/>
      <c r="S267" s="24"/>
      <c r="T267" s="0"/>
      <c r="U267" s="0"/>
      <c r="AN267" s="78"/>
      <c r="AO267" s="78"/>
      <c r="AP267" s="78"/>
      <c r="AQ267" s="78"/>
      <c r="AR267" s="78"/>
      <c r="AS267" s="78"/>
      <c r="AT267" s="78"/>
      <c r="AU267" s="78"/>
      <c r="AV267" s="78"/>
      <c r="AW267" s="78"/>
      <c r="AX267" s="78"/>
      <c r="AY267" s="78"/>
      <c r="AZ267" s="78"/>
      <c r="BA267" s="78"/>
      <c r="BB267" s="78"/>
      <c r="BC267" s="78"/>
      <c r="BD267" s="78"/>
      <c r="BE267" s="78"/>
      <c r="BF267" s="78"/>
      <c r="BG267" s="78"/>
      <c r="BH267" s="78"/>
      <c r="BI267" s="78"/>
      <c r="BJ267" s="78"/>
      <c r="BK267" s="78"/>
      <c r="BL267" s="78"/>
      <c r="BM267" s="78"/>
      <c r="BN267" s="78"/>
      <c r="BO267" s="78"/>
      <c r="BP267" s="78"/>
      <c r="BQ267" s="78"/>
      <c r="BR267" s="78"/>
      <c r="BS267" s="78"/>
      <c r="BT267" s="78"/>
      <c r="BU267" s="78"/>
      <c r="BV267" s="78"/>
      <c r="BW267" s="78"/>
      <c r="BX267" s="78"/>
      <c r="BY267" s="78"/>
      <c r="BZ267" s="78"/>
      <c r="CA267" s="78"/>
      <c r="CB267" s="78"/>
      <c r="CC267" s="78"/>
      <c r="CD267" s="78"/>
      <c r="CE267" s="78"/>
      <c r="CF267" s="78"/>
      <c r="CG267" s="78"/>
      <c r="CH267" s="78"/>
      <c r="CI267" s="78"/>
      <c r="CJ267" s="78"/>
      <c r="CK267" s="78"/>
      <c r="CL267" s="78"/>
      <c r="CM267" s="78"/>
      <c r="CN267" s="78"/>
      <c r="CO267" s="78"/>
      <c r="CP267" s="78"/>
      <c r="CQ267" s="78"/>
      <c r="CR267" s="78"/>
      <c r="CS267" s="78"/>
      <c r="CT267" s="78"/>
      <c r="CU267" s="78"/>
      <c r="CV267" s="78"/>
      <c r="CW267" s="78"/>
      <c r="CX267" s="78"/>
      <c r="CY267" s="78"/>
      <c r="CZ267" s="78"/>
      <c r="DA267" s="78"/>
      <c r="DB267" s="78"/>
      <c r="DC267" s="78"/>
      <c r="DD267" s="78"/>
      <c r="DE267" s="78"/>
      <c r="DF267" s="78"/>
      <c r="DG267" s="78"/>
      <c r="DH267" s="78"/>
      <c r="DI267" s="78"/>
      <c r="DJ267" s="78"/>
      <c r="DK267" s="78"/>
      <c r="DL267" s="78"/>
      <c r="DM267" s="78"/>
      <c r="DN267" s="78"/>
      <c r="DO267" s="78"/>
      <c r="DP267" s="78"/>
      <c r="DQ267" s="78"/>
      <c r="DR267" s="78"/>
      <c r="DS267" s="78"/>
      <c r="DT267" s="78"/>
      <c r="DU267" s="78"/>
      <c r="DV267" s="78"/>
      <c r="DW267" s="78"/>
      <c r="DX267" s="78"/>
      <c r="DY267" s="78"/>
      <c r="DZ267" s="78"/>
      <c r="EA267" s="78"/>
      <c r="EB267" s="78"/>
      <c r="EC267" s="78"/>
      <c r="ED267" s="78"/>
      <c r="EE267" s="78"/>
      <c r="EF267" s="78"/>
      <c r="EG267" s="78"/>
      <c r="EH267" s="78"/>
      <c r="EI267" s="78"/>
      <c r="EJ267" s="78"/>
      <c r="EK267" s="78"/>
      <c r="EL267" s="78"/>
      <c r="EM267" s="78"/>
      <c r="EN267" s="78"/>
      <c r="EO267" s="78"/>
      <c r="EP267" s="78"/>
      <c r="EQ267" s="78"/>
      <c r="ER267" s="78"/>
      <c r="ES267" s="78"/>
      <c r="ET267" s="78"/>
      <c r="EU267" s="78"/>
      <c r="EV267" s="78"/>
      <c r="EW267" s="78"/>
      <c r="EX267" s="78"/>
      <c r="EY267" s="78"/>
      <c r="EZ267" s="78"/>
      <c r="FA267" s="78"/>
      <c r="FB267" s="78"/>
      <c r="FC267" s="78"/>
      <c r="FD267" s="78"/>
      <c r="FE267" s="78"/>
      <c r="FF267" s="78"/>
      <c r="FG267" s="78"/>
      <c r="FH267" s="78"/>
      <c r="FI267" s="78"/>
      <c r="FJ267" s="78"/>
      <c r="FK267" s="78"/>
      <c r="FL267" s="78"/>
      <c r="FM267" s="78"/>
      <c r="FN267" s="78"/>
      <c r="FO267" s="78"/>
      <c r="FP267" s="78"/>
      <c r="FQ267" s="78"/>
      <c r="FR267" s="78"/>
      <c r="FS267" s="78"/>
      <c r="FT267" s="78"/>
      <c r="FU267" s="78"/>
      <c r="FV267" s="78"/>
      <c r="FW267" s="78"/>
      <c r="FX267" s="78"/>
      <c r="FY267" s="78"/>
      <c r="FZ267" s="78"/>
      <c r="GA267" s="78"/>
      <c r="GB267" s="78"/>
      <c r="GC267" s="78"/>
      <c r="GD267" s="78"/>
      <c r="GE267" s="78"/>
      <c r="GF267" s="78"/>
      <c r="GG267" s="78"/>
      <c r="GH267" s="78"/>
      <c r="GI267" s="78"/>
      <c r="GJ267" s="78"/>
      <c r="GK267" s="78"/>
      <c r="GL267" s="78"/>
      <c r="GM267" s="78"/>
      <c r="GN267" s="78"/>
      <c r="GO267" s="78"/>
      <c r="GP267" s="78"/>
      <c r="GQ267" s="78"/>
      <c r="GR267" s="78"/>
      <c r="GS267" s="78"/>
      <c r="GT267" s="78"/>
      <c r="GU267" s="78"/>
      <c r="GV267" s="78"/>
      <c r="GW267" s="78"/>
      <c r="GX267" s="78"/>
      <c r="GY267" s="78"/>
      <c r="GZ267" s="78"/>
      <c r="HA267" s="78"/>
      <c r="HB267" s="78"/>
      <c r="HC267" s="78"/>
      <c r="HD267" s="78"/>
      <c r="HE267" s="78"/>
      <c r="HF267" s="78"/>
      <c r="HG267" s="78"/>
      <c r="HH267" s="78"/>
      <c r="HI267" s="78"/>
      <c r="HJ267" s="78"/>
      <c r="HK267" s="78"/>
      <c r="HL267" s="78"/>
      <c r="HM267" s="78"/>
      <c r="HN267" s="78"/>
      <c r="HO267" s="78"/>
      <c r="HP267" s="78"/>
      <c r="HQ267" s="78"/>
      <c r="HR267" s="78"/>
      <c r="HS267" s="78"/>
      <c r="HT267" s="78"/>
      <c r="HU267" s="78"/>
      <c r="HV267" s="78"/>
      <c r="HW267" s="78"/>
      <c r="HX267" s="78"/>
      <c r="HY267" s="78"/>
      <c r="HZ267" s="78"/>
      <c r="IA267" s="78"/>
      <c r="IB267" s="78"/>
      <c r="IC267" s="78"/>
      <c r="ID267" s="78"/>
      <c r="IE267" s="78"/>
      <c r="IF267" s="78"/>
      <c r="IG267" s="78"/>
      <c r="IH267" s="78"/>
      <c r="II267" s="78"/>
      <c r="IJ267" s="78"/>
      <c r="IK267" s="78"/>
      <c r="IL267" s="78"/>
      <c r="IM267" s="78"/>
      <c r="IN267" s="78"/>
      <c r="IO267" s="78"/>
      <c r="IP267" s="78"/>
      <c r="IQ267" s="78"/>
      <c r="IR267" s="78"/>
      <c r="IS267" s="78"/>
      <c r="IT267" s="78"/>
      <c r="IU267" s="78"/>
      <c r="IV267" s="78"/>
      <c r="IW267" s="78"/>
    </row>
    <row r="268" customFormat="false" ht="12.75" hidden="false" customHeight="false" outlineLevel="0" collapsed="false">
      <c r="A268" s="49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5"/>
      <c r="O268" s="24"/>
      <c r="P268" s="24"/>
      <c r="Q268" s="24"/>
      <c r="R268" s="24"/>
      <c r="S268" s="24"/>
      <c r="T268" s="0"/>
      <c r="U268" s="0"/>
      <c r="AN268" s="78"/>
      <c r="AO268" s="78"/>
      <c r="AP268" s="78"/>
      <c r="AQ268" s="78"/>
      <c r="AR268" s="78"/>
      <c r="AS268" s="78"/>
      <c r="AT268" s="78"/>
      <c r="AU268" s="78"/>
      <c r="AV268" s="78"/>
      <c r="AW268" s="78"/>
      <c r="AX268" s="78"/>
      <c r="AY268" s="78"/>
      <c r="AZ268" s="78"/>
      <c r="BA268" s="78"/>
      <c r="BB268" s="78"/>
      <c r="BC268" s="78"/>
      <c r="BD268" s="78"/>
      <c r="BE268" s="78"/>
      <c r="BF268" s="78"/>
      <c r="BG268" s="78"/>
      <c r="BH268" s="78"/>
      <c r="BI268" s="78"/>
      <c r="BJ268" s="78"/>
      <c r="BK268" s="78"/>
      <c r="BL268" s="78"/>
      <c r="BM268" s="78"/>
      <c r="BN268" s="78"/>
      <c r="BO268" s="78"/>
      <c r="BP268" s="78"/>
      <c r="BQ268" s="78"/>
      <c r="BR268" s="78"/>
      <c r="BS268" s="78"/>
      <c r="BT268" s="78"/>
      <c r="BU268" s="78"/>
      <c r="BV268" s="78"/>
      <c r="BW268" s="78"/>
      <c r="BX268" s="78"/>
      <c r="BY268" s="78"/>
      <c r="BZ268" s="78"/>
      <c r="CA268" s="78"/>
      <c r="CB268" s="78"/>
      <c r="CC268" s="78"/>
      <c r="CD268" s="78"/>
      <c r="CE268" s="78"/>
      <c r="CF268" s="78"/>
      <c r="CG268" s="78"/>
      <c r="CH268" s="78"/>
      <c r="CI268" s="78"/>
      <c r="CJ268" s="78"/>
      <c r="CK268" s="78"/>
      <c r="CL268" s="78"/>
      <c r="CM268" s="78"/>
      <c r="CN268" s="78"/>
      <c r="CO268" s="78"/>
      <c r="CP268" s="78"/>
      <c r="CQ268" s="78"/>
      <c r="CR268" s="78"/>
      <c r="CS268" s="78"/>
      <c r="CT268" s="78"/>
      <c r="CU268" s="78"/>
      <c r="CV268" s="78"/>
      <c r="CW268" s="78"/>
      <c r="CX268" s="78"/>
      <c r="CY268" s="78"/>
      <c r="CZ268" s="78"/>
      <c r="DA268" s="78"/>
      <c r="DB268" s="78"/>
      <c r="DC268" s="78"/>
      <c r="DD268" s="78"/>
      <c r="DE268" s="78"/>
      <c r="DF268" s="78"/>
      <c r="DG268" s="78"/>
      <c r="DH268" s="78"/>
      <c r="DI268" s="78"/>
      <c r="DJ268" s="78"/>
      <c r="DK268" s="78"/>
      <c r="DL268" s="78"/>
      <c r="DM268" s="78"/>
      <c r="DN268" s="78"/>
      <c r="DO268" s="78"/>
      <c r="DP268" s="78"/>
      <c r="DQ268" s="78"/>
      <c r="DR268" s="78"/>
      <c r="DS268" s="78"/>
      <c r="DT268" s="78"/>
      <c r="DU268" s="78"/>
      <c r="DV268" s="78"/>
      <c r="DW268" s="78"/>
      <c r="DX268" s="78"/>
      <c r="DY268" s="78"/>
      <c r="DZ268" s="78"/>
      <c r="EA268" s="78"/>
      <c r="EB268" s="78"/>
      <c r="EC268" s="78"/>
      <c r="ED268" s="78"/>
      <c r="EE268" s="78"/>
      <c r="EF268" s="78"/>
      <c r="EG268" s="78"/>
      <c r="EH268" s="78"/>
      <c r="EI268" s="78"/>
      <c r="EJ268" s="78"/>
      <c r="EK268" s="78"/>
      <c r="EL268" s="78"/>
      <c r="EM268" s="78"/>
      <c r="EN268" s="78"/>
      <c r="EO268" s="78"/>
      <c r="EP268" s="78"/>
      <c r="EQ268" s="78"/>
      <c r="ER268" s="78"/>
      <c r="ES268" s="78"/>
      <c r="ET268" s="78"/>
      <c r="EU268" s="78"/>
      <c r="EV268" s="78"/>
      <c r="EW268" s="78"/>
      <c r="EX268" s="78"/>
      <c r="EY268" s="78"/>
      <c r="EZ268" s="78"/>
      <c r="FA268" s="78"/>
      <c r="FB268" s="78"/>
      <c r="FC268" s="78"/>
      <c r="FD268" s="78"/>
      <c r="FE268" s="78"/>
      <c r="FF268" s="78"/>
      <c r="FG268" s="78"/>
      <c r="FH268" s="78"/>
      <c r="FI268" s="78"/>
      <c r="FJ268" s="78"/>
      <c r="FK268" s="78"/>
      <c r="FL268" s="78"/>
      <c r="FM268" s="78"/>
      <c r="FN268" s="78"/>
      <c r="FO268" s="78"/>
      <c r="FP268" s="78"/>
      <c r="FQ268" s="78"/>
      <c r="FR268" s="78"/>
      <c r="FS268" s="78"/>
      <c r="FT268" s="78"/>
      <c r="FU268" s="78"/>
      <c r="FV268" s="78"/>
      <c r="FW268" s="78"/>
      <c r="FX268" s="78"/>
      <c r="FY268" s="78"/>
      <c r="FZ268" s="78"/>
      <c r="GA268" s="78"/>
      <c r="GB268" s="78"/>
      <c r="GC268" s="78"/>
      <c r="GD268" s="78"/>
      <c r="GE268" s="78"/>
      <c r="GF268" s="78"/>
      <c r="GG268" s="78"/>
      <c r="GH268" s="78"/>
      <c r="GI268" s="78"/>
      <c r="GJ268" s="78"/>
      <c r="GK268" s="78"/>
      <c r="GL268" s="78"/>
      <c r="GM268" s="78"/>
      <c r="GN268" s="78"/>
      <c r="GO268" s="78"/>
      <c r="GP268" s="78"/>
      <c r="GQ268" s="78"/>
      <c r="GR268" s="78"/>
      <c r="GS268" s="78"/>
      <c r="GT268" s="78"/>
      <c r="GU268" s="78"/>
      <c r="GV268" s="78"/>
      <c r="GW268" s="78"/>
      <c r="GX268" s="78"/>
      <c r="GY268" s="78"/>
      <c r="GZ268" s="78"/>
      <c r="HA268" s="78"/>
      <c r="HB268" s="78"/>
      <c r="HC268" s="78"/>
      <c r="HD268" s="78"/>
      <c r="HE268" s="78"/>
      <c r="HF268" s="78"/>
      <c r="HG268" s="78"/>
      <c r="HH268" s="78"/>
      <c r="HI268" s="78"/>
      <c r="HJ268" s="78"/>
      <c r="HK268" s="78"/>
      <c r="HL268" s="78"/>
      <c r="HM268" s="78"/>
      <c r="HN268" s="78"/>
      <c r="HO268" s="78"/>
      <c r="HP268" s="78"/>
      <c r="HQ268" s="78"/>
      <c r="HR268" s="78"/>
      <c r="HS268" s="78"/>
      <c r="HT268" s="78"/>
      <c r="HU268" s="78"/>
      <c r="HV268" s="78"/>
      <c r="HW268" s="78"/>
      <c r="HX268" s="78"/>
      <c r="HY268" s="78"/>
      <c r="HZ268" s="78"/>
      <c r="IA268" s="78"/>
      <c r="IB268" s="78"/>
      <c r="IC268" s="78"/>
      <c r="ID268" s="78"/>
      <c r="IE268" s="78"/>
      <c r="IF268" s="78"/>
      <c r="IG268" s="78"/>
      <c r="IH268" s="78"/>
      <c r="II268" s="78"/>
      <c r="IJ268" s="78"/>
      <c r="IK268" s="78"/>
      <c r="IL268" s="78"/>
      <c r="IM268" s="78"/>
      <c r="IN268" s="78"/>
      <c r="IO268" s="78"/>
      <c r="IP268" s="78"/>
      <c r="IQ268" s="78"/>
      <c r="IR268" s="78"/>
      <c r="IS268" s="78"/>
      <c r="IT268" s="78"/>
      <c r="IU268" s="78"/>
      <c r="IV268" s="78"/>
      <c r="IW268" s="78"/>
    </row>
    <row r="269" customFormat="false" ht="15.75" hidden="false" customHeight="false" outlineLevel="0" collapsed="false">
      <c r="A269" s="35" t="s">
        <v>60</v>
      </c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24"/>
      <c r="P269" s="24"/>
      <c r="Q269" s="24"/>
      <c r="R269" s="24"/>
      <c r="S269" s="24"/>
      <c r="T269" s="0"/>
      <c r="U269" s="0"/>
      <c r="AN269" s="78"/>
      <c r="AO269" s="78"/>
      <c r="AP269" s="78"/>
      <c r="AQ269" s="78"/>
      <c r="AR269" s="78"/>
      <c r="AS269" s="78"/>
      <c r="AT269" s="78"/>
      <c r="AU269" s="78"/>
      <c r="AV269" s="78"/>
      <c r="AW269" s="78"/>
      <c r="AX269" s="78"/>
      <c r="AY269" s="78"/>
      <c r="AZ269" s="78"/>
      <c r="BA269" s="78"/>
      <c r="BB269" s="78"/>
      <c r="BC269" s="78"/>
      <c r="BD269" s="78"/>
      <c r="BE269" s="78"/>
      <c r="BF269" s="78"/>
      <c r="BG269" s="78"/>
      <c r="BH269" s="78"/>
      <c r="BI269" s="78"/>
      <c r="BJ269" s="78"/>
      <c r="BK269" s="78"/>
      <c r="BL269" s="78"/>
      <c r="BM269" s="78"/>
      <c r="BN269" s="78"/>
      <c r="BO269" s="78"/>
      <c r="BP269" s="78"/>
      <c r="BQ269" s="78"/>
      <c r="BR269" s="78"/>
      <c r="BS269" s="78"/>
      <c r="BT269" s="78"/>
      <c r="BU269" s="78"/>
      <c r="BV269" s="78"/>
      <c r="BW269" s="78"/>
      <c r="BX269" s="78"/>
      <c r="BY269" s="78"/>
      <c r="BZ269" s="78"/>
      <c r="CA269" s="78"/>
      <c r="CB269" s="78"/>
      <c r="CC269" s="78"/>
      <c r="CD269" s="78"/>
      <c r="CE269" s="78"/>
      <c r="CF269" s="78"/>
      <c r="CG269" s="78"/>
      <c r="CH269" s="78"/>
      <c r="CI269" s="78"/>
      <c r="CJ269" s="78"/>
      <c r="CK269" s="78"/>
      <c r="CL269" s="78"/>
      <c r="CM269" s="78"/>
      <c r="CN269" s="78"/>
      <c r="CO269" s="78"/>
      <c r="CP269" s="78"/>
      <c r="CQ269" s="78"/>
      <c r="CR269" s="78"/>
      <c r="CS269" s="78"/>
      <c r="CT269" s="78"/>
      <c r="CU269" s="78"/>
      <c r="CV269" s="78"/>
      <c r="CW269" s="78"/>
      <c r="CX269" s="78"/>
      <c r="CY269" s="78"/>
      <c r="CZ269" s="78"/>
      <c r="DA269" s="78"/>
      <c r="DB269" s="78"/>
      <c r="DC269" s="78"/>
      <c r="DD269" s="78"/>
      <c r="DE269" s="78"/>
      <c r="DF269" s="78"/>
      <c r="DG269" s="78"/>
      <c r="DH269" s="78"/>
      <c r="DI269" s="78"/>
      <c r="DJ269" s="78"/>
      <c r="DK269" s="78"/>
      <c r="DL269" s="78"/>
      <c r="DM269" s="78"/>
      <c r="DN269" s="78"/>
      <c r="DO269" s="78"/>
      <c r="DP269" s="78"/>
      <c r="DQ269" s="78"/>
      <c r="DR269" s="78"/>
      <c r="DS269" s="78"/>
      <c r="DT269" s="78"/>
      <c r="DU269" s="78"/>
      <c r="DV269" s="78"/>
      <c r="DW269" s="78"/>
      <c r="DX269" s="78"/>
      <c r="DY269" s="78"/>
      <c r="DZ269" s="78"/>
      <c r="EA269" s="78"/>
      <c r="EB269" s="78"/>
      <c r="EC269" s="78"/>
      <c r="ED269" s="78"/>
      <c r="EE269" s="78"/>
      <c r="EF269" s="78"/>
      <c r="EG269" s="78"/>
      <c r="EH269" s="78"/>
      <c r="EI269" s="78"/>
      <c r="EJ269" s="78"/>
      <c r="EK269" s="78"/>
      <c r="EL269" s="78"/>
      <c r="EM269" s="78"/>
      <c r="EN269" s="78"/>
      <c r="EO269" s="78"/>
      <c r="EP269" s="78"/>
      <c r="EQ269" s="78"/>
      <c r="ER269" s="78"/>
      <c r="ES269" s="78"/>
      <c r="ET269" s="78"/>
      <c r="EU269" s="78"/>
      <c r="EV269" s="78"/>
      <c r="EW269" s="78"/>
      <c r="EX269" s="78"/>
      <c r="EY269" s="78"/>
      <c r="EZ269" s="78"/>
      <c r="FA269" s="78"/>
      <c r="FB269" s="78"/>
      <c r="FC269" s="78"/>
      <c r="FD269" s="78"/>
      <c r="FE269" s="78"/>
      <c r="FF269" s="78"/>
      <c r="FG269" s="78"/>
      <c r="FH269" s="78"/>
      <c r="FI269" s="78"/>
      <c r="FJ269" s="78"/>
      <c r="FK269" s="78"/>
      <c r="FL269" s="78"/>
      <c r="FM269" s="78"/>
      <c r="FN269" s="78"/>
      <c r="FO269" s="78"/>
      <c r="FP269" s="78"/>
      <c r="FQ269" s="78"/>
      <c r="FR269" s="78"/>
      <c r="FS269" s="78"/>
      <c r="FT269" s="78"/>
      <c r="FU269" s="78"/>
      <c r="FV269" s="78"/>
      <c r="FW269" s="78"/>
      <c r="FX269" s="78"/>
      <c r="FY269" s="78"/>
      <c r="FZ269" s="78"/>
      <c r="GA269" s="78"/>
      <c r="GB269" s="78"/>
      <c r="GC269" s="78"/>
      <c r="GD269" s="78"/>
      <c r="GE269" s="78"/>
      <c r="GF269" s="78"/>
      <c r="GG269" s="78"/>
      <c r="GH269" s="78"/>
      <c r="GI269" s="78"/>
      <c r="GJ269" s="78"/>
      <c r="GK269" s="78"/>
      <c r="GL269" s="78"/>
      <c r="GM269" s="78"/>
      <c r="GN269" s="78"/>
      <c r="GO269" s="78"/>
      <c r="GP269" s="78"/>
      <c r="GQ269" s="78"/>
      <c r="GR269" s="78"/>
      <c r="GS269" s="78"/>
      <c r="GT269" s="78"/>
      <c r="GU269" s="78"/>
      <c r="GV269" s="78"/>
      <c r="GW269" s="78"/>
      <c r="GX269" s="78"/>
      <c r="GY269" s="78"/>
      <c r="GZ269" s="78"/>
      <c r="HA269" s="78"/>
      <c r="HB269" s="78"/>
      <c r="HC269" s="78"/>
      <c r="HD269" s="78"/>
      <c r="HE269" s="78"/>
      <c r="HF269" s="78"/>
      <c r="HG269" s="78"/>
      <c r="HH269" s="78"/>
      <c r="HI269" s="78"/>
      <c r="HJ269" s="78"/>
      <c r="HK269" s="78"/>
      <c r="HL269" s="78"/>
      <c r="HM269" s="78"/>
      <c r="HN269" s="78"/>
      <c r="HO269" s="78"/>
      <c r="HP269" s="78"/>
      <c r="HQ269" s="78"/>
      <c r="HR269" s="78"/>
      <c r="HS269" s="78"/>
      <c r="HT269" s="78"/>
      <c r="HU269" s="78"/>
      <c r="HV269" s="78"/>
      <c r="HW269" s="78"/>
      <c r="HX269" s="78"/>
      <c r="HY269" s="78"/>
      <c r="HZ269" s="78"/>
      <c r="IA269" s="78"/>
      <c r="IB269" s="78"/>
      <c r="IC269" s="78"/>
      <c r="ID269" s="78"/>
      <c r="IE269" s="78"/>
      <c r="IF269" s="78"/>
      <c r="IG269" s="78"/>
      <c r="IH269" s="78"/>
      <c r="II269" s="78"/>
      <c r="IJ269" s="78"/>
      <c r="IK269" s="78"/>
      <c r="IL269" s="78"/>
      <c r="IM269" s="78"/>
      <c r="IN269" s="78"/>
      <c r="IO269" s="78"/>
      <c r="IP269" s="78"/>
      <c r="IQ269" s="78"/>
      <c r="IR269" s="78"/>
      <c r="IS269" s="78"/>
      <c r="IT269" s="78"/>
      <c r="IU269" s="78"/>
      <c r="IV269" s="78"/>
      <c r="IW269" s="78"/>
    </row>
    <row r="270" customFormat="false" ht="12.75" hidden="false" customHeight="false" outlineLevel="0" collapsed="false">
      <c r="A270" s="36" t="s">
        <v>77</v>
      </c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5"/>
      <c r="O270" s="24"/>
      <c r="P270" s="24"/>
      <c r="Q270" s="24"/>
      <c r="R270" s="24"/>
      <c r="S270" s="24"/>
      <c r="T270" s="0"/>
      <c r="U270" s="0"/>
    </row>
    <row r="271" customFormat="false" ht="12.75" hidden="false" customHeight="false" outlineLevel="0" collapsed="false">
      <c r="A271" s="39" t="s">
        <v>22</v>
      </c>
      <c r="B271" s="40" t="n">
        <v>1516</v>
      </c>
      <c r="C271" s="40" t="n">
        <v>1370</v>
      </c>
      <c r="D271" s="40" t="n">
        <v>1516.458</v>
      </c>
      <c r="E271" s="40" t="n">
        <v>1467.7</v>
      </c>
      <c r="F271" s="40" t="n">
        <v>1516.458</v>
      </c>
      <c r="G271" s="40" t="n">
        <v>1467.54</v>
      </c>
      <c r="H271" s="40" t="n">
        <v>1514</v>
      </c>
      <c r="I271" s="40" t="n">
        <v>1486.7</v>
      </c>
      <c r="J271" s="40" t="n">
        <v>1483.3</v>
      </c>
      <c r="K271" s="40" t="n">
        <v>1500.7</v>
      </c>
      <c r="L271" s="40" t="n">
        <v>1498.2</v>
      </c>
      <c r="M271" s="40" t="n">
        <v>1548.3</v>
      </c>
      <c r="N271" s="4" t="n">
        <f aca="false">SUM(B271:M271)</f>
        <v>17885.356</v>
      </c>
      <c r="O271" s="24"/>
      <c r="P271" s="24"/>
      <c r="Q271" s="24"/>
      <c r="R271" s="24"/>
      <c r="S271" s="24"/>
      <c r="T271" s="0"/>
      <c r="U271" s="0"/>
    </row>
    <row r="272" customFormat="false" ht="12.75" hidden="false" customHeight="false" outlineLevel="0" collapsed="false">
      <c r="A272" s="39" t="s">
        <v>53</v>
      </c>
      <c r="B272" s="40" t="n">
        <v>15</v>
      </c>
      <c r="C272" s="40" t="n">
        <v>14</v>
      </c>
      <c r="D272" s="40" t="n">
        <v>15.2</v>
      </c>
      <c r="E272" s="40" t="n">
        <v>13.7</v>
      </c>
      <c r="F272" s="40" t="n">
        <v>12.4</v>
      </c>
      <c r="G272" s="40" t="n">
        <v>15.5</v>
      </c>
      <c r="H272" s="40" t="n">
        <v>12.4</v>
      </c>
      <c r="I272" s="40" t="n">
        <v>9.7</v>
      </c>
      <c r="J272" s="40" t="n">
        <v>9.4</v>
      </c>
      <c r="K272" s="40" t="n">
        <v>10</v>
      </c>
      <c r="L272" s="40" t="n">
        <v>14.6</v>
      </c>
      <c r="M272" s="40" t="n">
        <v>15.9</v>
      </c>
      <c r="N272" s="4" t="n">
        <f aca="false">SUM(B272:M272)</f>
        <v>157.8</v>
      </c>
      <c r="O272" s="24"/>
      <c r="P272" s="24"/>
      <c r="Q272" s="24"/>
      <c r="R272" s="24"/>
      <c r="S272" s="24"/>
      <c r="T272" s="0"/>
      <c r="U272" s="0"/>
    </row>
    <row r="273" customFormat="false" ht="12.75" hidden="false" customHeight="false" outlineLevel="0" collapsed="false">
      <c r="A273" s="90" t="s">
        <v>93</v>
      </c>
      <c r="B273" s="74" t="n">
        <v>1</v>
      </c>
      <c r="C273" s="74" t="n">
        <v>1</v>
      </c>
      <c r="D273" s="74" t="n">
        <v>0.8</v>
      </c>
      <c r="E273" s="74" t="n">
        <v>0.7</v>
      </c>
      <c r="F273" s="40" t="n">
        <v>2.7</v>
      </c>
      <c r="G273" s="40"/>
      <c r="H273" s="40" t="n">
        <v>5.3</v>
      </c>
      <c r="I273" s="40" t="n">
        <v>5.9</v>
      </c>
      <c r="J273" s="40" t="n">
        <v>5</v>
      </c>
      <c r="K273" s="40" t="n">
        <v>5.6</v>
      </c>
      <c r="L273" s="40" t="n">
        <v>0.7</v>
      </c>
      <c r="M273" s="40" t="n">
        <v>0</v>
      </c>
      <c r="N273" s="4" t="n">
        <f aca="false">SUM(B273:M273)</f>
        <v>28.7</v>
      </c>
      <c r="O273" s="24"/>
      <c r="P273" s="24"/>
      <c r="Q273" s="24"/>
      <c r="R273" s="24"/>
      <c r="S273" s="24"/>
      <c r="T273" s="0"/>
      <c r="U273" s="0"/>
    </row>
    <row r="274" customFormat="false" ht="12.75" hidden="false" customHeight="false" outlineLevel="0" collapsed="false">
      <c r="A274" s="39" t="s">
        <v>54</v>
      </c>
      <c r="B274" s="41" t="n">
        <v>0</v>
      </c>
      <c r="C274" s="41" t="n">
        <v>0</v>
      </c>
      <c r="D274" s="41" t="n">
        <v>1.5</v>
      </c>
      <c r="E274" s="41" t="n">
        <v>10.9</v>
      </c>
      <c r="F274" s="41" t="n">
        <v>10.3</v>
      </c>
      <c r="G274" s="41" t="n">
        <v>0</v>
      </c>
      <c r="H274" s="41" t="n">
        <v>0</v>
      </c>
      <c r="I274" s="41" t="n">
        <v>0</v>
      </c>
      <c r="J274" s="41" t="n">
        <v>0</v>
      </c>
      <c r="K274" s="41" t="n">
        <v>0</v>
      </c>
      <c r="L274" s="41" t="n">
        <v>0</v>
      </c>
      <c r="M274" s="41" t="n">
        <v>0</v>
      </c>
      <c r="N274" s="42" t="n">
        <f aca="false">SUM(B274:M274)</f>
        <v>22.7</v>
      </c>
      <c r="O274" s="24"/>
      <c r="P274" s="24"/>
      <c r="Q274" s="24"/>
      <c r="R274" s="24"/>
      <c r="S274" s="24"/>
      <c r="T274" s="0"/>
      <c r="U274" s="0"/>
    </row>
    <row r="275" customFormat="false" ht="12.75" hidden="false" customHeight="false" outlineLevel="0" collapsed="false">
      <c r="A275" s="47" t="s">
        <v>94</v>
      </c>
      <c r="B275" s="89" t="n">
        <f aca="false">+B271</f>
        <v>1516</v>
      </c>
      <c r="C275" s="89" t="n">
        <f aca="false">+C271</f>
        <v>1370</v>
      </c>
      <c r="D275" s="89" t="n">
        <f aca="false">+D271</f>
        <v>1516.458</v>
      </c>
      <c r="E275" s="89" t="n">
        <f aca="false">+E271</f>
        <v>1467.7</v>
      </c>
      <c r="F275" s="89" t="n">
        <f aca="false">+F271</f>
        <v>1516.458</v>
      </c>
      <c r="G275" s="89" t="n">
        <f aca="false">+G271</f>
        <v>1467.54</v>
      </c>
      <c r="H275" s="89" t="n">
        <f aca="false">+H271</f>
        <v>1514</v>
      </c>
      <c r="I275" s="89" t="n">
        <f aca="false">+I271</f>
        <v>1486.7</v>
      </c>
      <c r="J275" s="89" t="n">
        <f aca="false">+J271</f>
        <v>1483.3</v>
      </c>
      <c r="K275" s="89" t="n">
        <f aca="false">+K271</f>
        <v>1500.7</v>
      </c>
      <c r="L275" s="89" t="n">
        <f aca="false">+L271</f>
        <v>1498.2</v>
      </c>
      <c r="M275" s="89" t="n">
        <f aca="false">+M271</f>
        <v>1548.3</v>
      </c>
      <c r="N275" s="53" t="n">
        <f aca="false">+N271</f>
        <v>17885.356</v>
      </c>
      <c r="O275" s="24"/>
      <c r="P275" s="24"/>
      <c r="Q275" s="24"/>
      <c r="R275" s="24"/>
      <c r="S275" s="24"/>
      <c r="T275" s="0"/>
      <c r="U275" s="0"/>
    </row>
    <row r="276" customFormat="false" ht="12.75" hidden="false" customHeight="false" outlineLevel="0" collapsed="false">
      <c r="A276" s="47" t="s">
        <v>95</v>
      </c>
      <c r="B276" s="89" t="n">
        <f aca="false">SUM(B272:B274)</f>
        <v>16</v>
      </c>
      <c r="C276" s="89" t="n">
        <f aca="false">SUM(C272:C274)</f>
        <v>15</v>
      </c>
      <c r="D276" s="89" t="n">
        <f aca="false">SUM(D272:D274)</f>
        <v>17.5</v>
      </c>
      <c r="E276" s="89" t="n">
        <f aca="false">SUM(E272:E274)</f>
        <v>25.3</v>
      </c>
      <c r="F276" s="89" t="n">
        <f aca="false">SUM(F272:F274)</f>
        <v>25.4</v>
      </c>
      <c r="G276" s="89" t="n">
        <f aca="false">SUM(G272:G274)</f>
        <v>15.5</v>
      </c>
      <c r="H276" s="89" t="n">
        <f aca="false">SUM(H272:H274)</f>
        <v>17.7</v>
      </c>
      <c r="I276" s="89" t="n">
        <f aca="false">SUM(I272:I274)</f>
        <v>15.6</v>
      </c>
      <c r="J276" s="89" t="n">
        <f aca="false">SUM(J272:J274)</f>
        <v>14.4</v>
      </c>
      <c r="K276" s="89" t="n">
        <f aca="false">SUM(K272:K274)</f>
        <v>15.6</v>
      </c>
      <c r="L276" s="89" t="n">
        <f aca="false">SUM(L272:L274)</f>
        <v>15.3</v>
      </c>
      <c r="M276" s="89" t="n">
        <f aca="false">SUM(M272:M274)</f>
        <v>15.9</v>
      </c>
      <c r="N276" s="53" t="n">
        <f aca="false">SUM(N272:N274)</f>
        <v>209.2</v>
      </c>
      <c r="O276" s="24"/>
      <c r="P276" s="24"/>
      <c r="Q276" s="24"/>
      <c r="R276" s="24"/>
      <c r="S276" s="24"/>
      <c r="T276" s="0"/>
      <c r="U276" s="0"/>
    </row>
    <row r="277" customFormat="false" ht="12.75" hidden="false" customHeight="false" outlineLevel="0" collapsed="false">
      <c r="A277" s="47" t="s">
        <v>96</v>
      </c>
      <c r="B277" s="89" t="n">
        <f aca="false">SUM(B271:B274)</f>
        <v>1532</v>
      </c>
      <c r="C277" s="89" t="n">
        <f aca="false">SUM(C271:C274)</f>
        <v>1385</v>
      </c>
      <c r="D277" s="89" t="n">
        <f aca="false">SUM(D271:D274)</f>
        <v>1533.958</v>
      </c>
      <c r="E277" s="89" t="n">
        <f aca="false">SUM(E271:E274)</f>
        <v>1493</v>
      </c>
      <c r="F277" s="89" t="n">
        <f aca="false">SUM(F271:F274)</f>
        <v>1541.858</v>
      </c>
      <c r="G277" s="89" t="n">
        <f aca="false">SUM(G271:G274)</f>
        <v>1483.04</v>
      </c>
      <c r="H277" s="89" t="n">
        <f aca="false">SUM(H271:H274)</f>
        <v>1531.7</v>
      </c>
      <c r="I277" s="89" t="n">
        <f aca="false">SUM(I271:I274)</f>
        <v>1502.3</v>
      </c>
      <c r="J277" s="89" t="n">
        <f aca="false">SUM(J271:J274)</f>
        <v>1497.7</v>
      </c>
      <c r="K277" s="89" t="n">
        <f aca="false">SUM(K271:K274)</f>
        <v>1516.3</v>
      </c>
      <c r="L277" s="89" t="n">
        <f aca="false">SUM(L271:L274)</f>
        <v>1513.5</v>
      </c>
      <c r="M277" s="89" t="n">
        <f aca="false">SUM(M271:M274)</f>
        <v>1564.2</v>
      </c>
      <c r="N277" s="53" t="n">
        <f aca="false">SUM(N271:N274)</f>
        <v>18094.556</v>
      </c>
      <c r="O277" s="24"/>
      <c r="P277" s="24"/>
      <c r="Q277" s="24"/>
      <c r="R277" s="24"/>
      <c r="S277" s="24"/>
      <c r="T277" s="0"/>
      <c r="U277" s="0"/>
    </row>
    <row r="278" customFormat="false" ht="12.75" hidden="false" customHeight="false" outlineLevel="0" collapsed="false">
      <c r="A278" s="49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24"/>
      <c r="P278" s="24"/>
      <c r="Q278" s="24"/>
      <c r="R278" s="24"/>
      <c r="S278" s="24"/>
      <c r="T278" s="0"/>
      <c r="U278" s="0"/>
    </row>
    <row r="279" customFormat="false" ht="12.75" hidden="false" customHeight="false" outlineLevel="0" collapsed="false">
      <c r="A279" s="44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5"/>
      <c r="O279" s="24"/>
      <c r="P279" s="24"/>
      <c r="Q279" s="24"/>
      <c r="R279" s="24"/>
      <c r="S279" s="24"/>
      <c r="T279" s="0"/>
      <c r="U279" s="0"/>
    </row>
    <row r="280" customFormat="false" ht="15.75" hidden="false" customHeight="false" outlineLevel="0" collapsed="false">
      <c r="A280" s="61" t="s">
        <v>66</v>
      </c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3"/>
      <c r="O280" s="24"/>
      <c r="P280" s="24"/>
      <c r="Q280" s="24"/>
      <c r="R280" s="24"/>
      <c r="S280" s="24"/>
      <c r="T280" s="0"/>
      <c r="U280" s="0"/>
    </row>
    <row r="281" customFormat="false" ht="12.75" hidden="false" customHeight="false" outlineLevel="0" collapsed="false">
      <c r="A281" s="64" t="s">
        <v>22</v>
      </c>
      <c r="B281" s="65" t="n">
        <f aca="false">+B214+B247+B265+B275</f>
        <v>12612</v>
      </c>
      <c r="C281" s="65" t="n">
        <f aca="false">+C214+C247+C265+C275</f>
        <v>17085</v>
      </c>
      <c r="D281" s="65" t="n">
        <f aca="false">+D214+D247+D265+D275</f>
        <v>7478.358</v>
      </c>
      <c r="E281" s="65" t="n">
        <f aca="false">+E214+E247+E265+E275</f>
        <v>11828.2</v>
      </c>
      <c r="F281" s="65" t="n">
        <f aca="false">+F214+F247+F265+F275</f>
        <v>12651.158</v>
      </c>
      <c r="G281" s="65" t="n">
        <f aca="false">+G214+G247+G265+G275</f>
        <v>12129.44</v>
      </c>
      <c r="H281" s="65" t="n">
        <f aca="false">+H214+H247+H265+H275</f>
        <v>12701.8</v>
      </c>
      <c r="I281" s="65" t="n">
        <f aca="false">+I214+I247+I265+I275</f>
        <v>12576.9</v>
      </c>
      <c r="J281" s="65" t="n">
        <f aca="false">+J214+J247+J265+J275</f>
        <v>12222.4</v>
      </c>
      <c r="K281" s="65" t="n">
        <f aca="false">+K214+K247+K265+K275</f>
        <v>12401.1</v>
      </c>
      <c r="L281" s="65" t="n">
        <f aca="false">+L214+L247+L265+L275</f>
        <v>11395.4</v>
      </c>
      <c r="M281" s="65" t="n">
        <f aca="false">+M214+M247+M265+M275</f>
        <v>11778.9</v>
      </c>
      <c r="N281" s="91" t="n">
        <f aca="false">SUM(B281:M281)</f>
        <v>146860.656</v>
      </c>
      <c r="O281" s="24"/>
      <c r="P281" s="24"/>
      <c r="Q281" s="24"/>
      <c r="R281" s="24"/>
      <c r="S281" s="24"/>
      <c r="T281" s="0"/>
      <c r="U281" s="0"/>
    </row>
    <row r="282" customFormat="false" ht="12.75" hidden="false" customHeight="false" outlineLevel="0" collapsed="false">
      <c r="A282" s="64" t="s">
        <v>53</v>
      </c>
      <c r="B282" s="65" t="n">
        <f aca="false">B272+B261+B254+B243+B236+B228+B221+B209+B202+B194+B186</f>
        <v>930</v>
      </c>
      <c r="C282" s="65" t="n">
        <f aca="false">C272+C261+C254+C243+C236+C228+C221+C209+C202+C194+C186</f>
        <v>866</v>
      </c>
      <c r="D282" s="65" t="n">
        <f aca="false">D272+D261+D254+D243+D236+D228+D221+D209+D202+D194+D186</f>
        <v>965.9</v>
      </c>
      <c r="E282" s="65" t="n">
        <f aca="false">E272+E261+E254+E243+E236+E228+E221+E209+E202+E194+E186</f>
        <v>904.8</v>
      </c>
      <c r="F282" s="65" t="n">
        <f aca="false">F272+F261+F254+F243+F236+F228+F221+F209+F202+F194+F186</f>
        <v>896.4</v>
      </c>
      <c r="G282" s="65" t="n">
        <f aca="false">G272+G261+G254+G243+G236+G228+G221+G209+G202+G194+G186</f>
        <v>892.8</v>
      </c>
      <c r="H282" s="65" t="n">
        <f aca="false">H272+H261+H254+H243+H236+H228+H221+H209+H202+H194+H186</f>
        <v>912.7</v>
      </c>
      <c r="I282" s="65" t="n">
        <f aca="false">I272+I261+I254+I243+I236+I228+I221+I209+I202+I194+I186</f>
        <v>1177.7</v>
      </c>
      <c r="J282" s="65" t="n">
        <f aca="false">J272+J261+J254+J243+J236+J228+J221+J209+J202+J194+J186</f>
        <v>819.6</v>
      </c>
      <c r="K282" s="65" t="n">
        <f aca="false">K272+K261+K254+K243+K236+K228+K221+K209+K202+K194+K186</f>
        <v>844.4</v>
      </c>
      <c r="L282" s="65" t="n">
        <f aca="false">L272+L261+L254+L243+L236+L228+L221+L209+L202+L194+L186</f>
        <v>908</v>
      </c>
      <c r="M282" s="65" t="n">
        <f aca="false">M272+M261+M254+M243+M236+M228+M221+M209+M202+M194+M186</f>
        <v>974.7</v>
      </c>
      <c r="N282" s="91" t="n">
        <f aca="false">SUM(B282:M282)</f>
        <v>11093</v>
      </c>
      <c r="O282" s="24"/>
      <c r="P282" s="24"/>
      <c r="Q282" s="24"/>
      <c r="R282" s="24"/>
      <c r="S282" s="24"/>
      <c r="T282" s="0"/>
      <c r="U282" s="0"/>
    </row>
    <row r="283" customFormat="false" ht="12.75" hidden="false" customHeight="false" outlineLevel="0" collapsed="false">
      <c r="A283" s="64" t="s">
        <v>62</v>
      </c>
      <c r="B283" s="65" t="n">
        <f aca="false">+B187+B195+B203+B210+B222+B229+B237+B244+B255+B262+B273</f>
        <v>25</v>
      </c>
      <c r="C283" s="65" t="n">
        <f aca="false">+C187+C195+C203+C210+C222+C229+C237+C244+C255+C262+C273</f>
        <v>20</v>
      </c>
      <c r="D283" s="65" t="n">
        <f aca="false">+D187+D195+D203+D210+D222+D229+D237+D244+D255+D262+D273</f>
        <v>19.7</v>
      </c>
      <c r="E283" s="65" t="n">
        <f aca="false">+E187+E195+E203+E210+E222+E229+E237+E244+E255+E262+E273</f>
        <v>14.4</v>
      </c>
      <c r="F283" s="65" t="n">
        <f aca="false">+F187+F195+F203+F210+F222+F229+F237+F244+F255+F262+F273</f>
        <v>61.7</v>
      </c>
      <c r="G283" s="65" t="n">
        <f aca="false">+G187+G195+G203+G210+G222+G229+G237+G244+G255+G262+G273</f>
        <v>79.7</v>
      </c>
      <c r="H283" s="65" t="n">
        <f aca="false">+H187+H195+H203+H210+H222+H229+H237+H244+H255+H262+H273</f>
        <v>124</v>
      </c>
      <c r="I283" s="65" t="n">
        <f aca="false">+I187+I195+I203+I210+I222+I229+I237+I244+I255+I262+I273</f>
        <v>133.4</v>
      </c>
      <c r="J283" s="65" t="n">
        <f aca="false">+J187+J195+J203+J210+J222+J229+J237+J244+J255+J262+J273</f>
        <v>119.7</v>
      </c>
      <c r="K283" s="65" t="n">
        <f aca="false">+K187+K195+K203+K210+K222+K229+K237+K244+K255+K262+K273</f>
        <v>132.1</v>
      </c>
      <c r="L283" s="65" t="n">
        <f aca="false">+L187+L195+L203+L210+L222+L229+L237+L244+L255+L262+L273</f>
        <v>12.6</v>
      </c>
      <c r="M283" s="65" t="n">
        <f aca="false">+M187+M195+M203+M210+M222+M229+M237+M244+M255+M262+M273</f>
        <v>2.7</v>
      </c>
      <c r="N283" s="91" t="n">
        <f aca="false">SUM(B283:M283)</f>
        <v>745</v>
      </c>
      <c r="O283" s="24"/>
      <c r="P283" s="24"/>
      <c r="Q283" s="24"/>
      <c r="R283" s="24"/>
      <c r="S283" s="24"/>
      <c r="T283" s="0"/>
      <c r="U283" s="0"/>
    </row>
    <row r="284" customFormat="false" ht="12.75" hidden="false" customHeight="false" outlineLevel="0" collapsed="false">
      <c r="A284" s="64" t="s">
        <v>97</v>
      </c>
      <c r="B284" s="65" t="n">
        <f aca="false">B230</f>
        <v>-41</v>
      </c>
      <c r="C284" s="65" t="n">
        <f aca="false">C230</f>
        <v>20</v>
      </c>
      <c r="D284" s="65" t="n">
        <f aca="false">D230</f>
        <v>6.3</v>
      </c>
      <c r="E284" s="65" t="n">
        <f aca="false">E230</f>
        <v>52.3</v>
      </c>
      <c r="F284" s="65" t="n">
        <f aca="false">F230</f>
        <v>0.3</v>
      </c>
      <c r="G284" s="65" t="n">
        <f aca="false">G230</f>
        <v>3</v>
      </c>
      <c r="H284" s="65" t="n">
        <f aca="false">H230</f>
        <v>0</v>
      </c>
      <c r="I284" s="65" t="n">
        <f aca="false">I230</f>
        <v>0</v>
      </c>
      <c r="J284" s="65" t="n">
        <f aca="false">J230</f>
        <v>0</v>
      </c>
      <c r="K284" s="65" t="n">
        <f aca="false">K230</f>
        <v>0.3</v>
      </c>
      <c r="L284" s="65" t="n">
        <f aca="false">L230</f>
        <v>0</v>
      </c>
      <c r="M284" s="65" t="n">
        <f aca="false">M230</f>
        <v>20.7</v>
      </c>
      <c r="N284" s="91" t="n">
        <f aca="false">SUM(B284:M284)</f>
        <v>61.9</v>
      </c>
      <c r="O284" s="24"/>
      <c r="P284" s="24"/>
      <c r="Q284" s="24"/>
      <c r="R284" s="24"/>
      <c r="S284" s="24"/>
      <c r="T284" s="0"/>
      <c r="U284" s="0"/>
    </row>
    <row r="285" customFormat="false" ht="12.75" hidden="false" customHeight="false" outlineLevel="0" collapsed="false">
      <c r="A285" s="64" t="s">
        <v>98</v>
      </c>
      <c r="B285" s="65" t="n">
        <f aca="false">B211+B196</f>
        <v>21</v>
      </c>
      <c r="C285" s="65" t="n">
        <f aca="false">C211+C196</f>
        <v>17</v>
      </c>
      <c r="D285" s="65" t="n">
        <f aca="false">D211+D196</f>
        <v>9.5</v>
      </c>
      <c r="E285" s="65" t="n">
        <f aca="false">E211+E196</f>
        <v>0</v>
      </c>
      <c r="F285" s="65" t="n">
        <f aca="false">F211+F196</f>
        <v>0</v>
      </c>
      <c r="G285" s="65" t="n">
        <f aca="false">G211+G196</f>
        <v>0</v>
      </c>
      <c r="H285" s="65" t="n">
        <f aca="false">H211+H196</f>
        <v>0</v>
      </c>
      <c r="I285" s="65" t="n">
        <f aca="false">I211+I196</f>
        <v>0</v>
      </c>
      <c r="J285" s="65" t="n">
        <f aca="false">J211+J196</f>
        <v>0</v>
      </c>
      <c r="K285" s="65" t="n">
        <f aca="false">K211+K196</f>
        <v>7.8</v>
      </c>
      <c r="L285" s="65" t="n">
        <f aca="false">L211+L196</f>
        <v>6.5</v>
      </c>
      <c r="M285" s="65" t="n">
        <f aca="false">M211+M196</f>
        <v>10.6</v>
      </c>
      <c r="N285" s="91" t="n">
        <f aca="false">SUM(B285:M285)</f>
        <v>72.4</v>
      </c>
      <c r="O285" s="24"/>
      <c r="P285" s="24"/>
      <c r="Q285" s="24"/>
      <c r="R285" s="24"/>
      <c r="S285" s="24"/>
      <c r="T285" s="0"/>
      <c r="U285" s="0"/>
    </row>
    <row r="286" customFormat="false" ht="12.75" hidden="false" customHeight="false" outlineLevel="0" collapsed="false">
      <c r="A286" s="64" t="s">
        <v>54</v>
      </c>
      <c r="B286" s="41" t="n">
        <f aca="false">+B188+B197+B204+B212+B223+B231+B238+B245+B256+B263+B274</f>
        <v>369</v>
      </c>
      <c r="C286" s="41" t="n">
        <f aca="false">+C188+C197+C204+C212+C223+C231+C238+C245+C256+C263+C274</f>
        <v>335</v>
      </c>
      <c r="D286" s="41" t="n">
        <f aca="false">+D188+D197+D204+D212+D223+D231+D238+D245+D256+D263+D274</f>
        <v>283.8</v>
      </c>
      <c r="E286" s="41" t="n">
        <f aca="false">+E188+E197+E204+E212+E223+E231+E238+E245+E256+E263+E274</f>
        <v>1755.9</v>
      </c>
      <c r="F286" s="41" t="n">
        <f aca="false">+F188+F197+F204+F212+F223+F231+F238+F245+F256+F263+F274</f>
        <v>2730</v>
      </c>
      <c r="G286" s="41" t="n">
        <f aca="false">+G188+G197+G204+G212+G223+G231+G238+G245+G256+G263+G274</f>
        <v>1188</v>
      </c>
      <c r="H286" s="41" t="n">
        <f aca="false">+H188+H197+H204+H212+H223+H231+H238+H245+H256+H263+H274</f>
        <v>526.7</v>
      </c>
      <c r="I286" s="41" t="n">
        <f aca="false">+I188+I197+I204+I212+I223+I231+I238+I245+I256+I263+I274</f>
        <v>358.227</v>
      </c>
      <c r="J286" s="41" t="n">
        <f aca="false">+J188+J197+J204+J212+J223+J231+J238+J245+J256+J263+J274</f>
        <v>314.1</v>
      </c>
      <c r="K286" s="41" t="n">
        <f aca="false">+K188+K197+K204+K212+K223+K231+K238+K245+K256+K263+K274</f>
        <v>170.3</v>
      </c>
      <c r="L286" s="41" t="n">
        <f aca="false">+L188+L197+L204+L212+L223+L231+L238+L245+L256+L263+L274</f>
        <v>244.5</v>
      </c>
      <c r="M286" s="41" t="n">
        <f aca="false">+M188+M197+M204+M212+M223+M231+M238+M245+M256+M263+M274</f>
        <v>125.7</v>
      </c>
      <c r="N286" s="53" t="n">
        <f aca="false">SUM(B286:M286)</f>
        <v>8401.227</v>
      </c>
      <c r="O286" s="24"/>
      <c r="P286" s="24"/>
      <c r="Q286" s="24"/>
      <c r="R286" s="24"/>
      <c r="S286" s="24"/>
      <c r="T286" s="0"/>
      <c r="U286" s="0"/>
    </row>
    <row r="287" customFormat="false" ht="12.75" hidden="false" customHeight="false" outlineLevel="0" collapsed="false">
      <c r="A287" s="47" t="s">
        <v>68</v>
      </c>
      <c r="B287" s="42" t="n">
        <f aca="false">+B281</f>
        <v>12612</v>
      </c>
      <c r="C287" s="42" t="n">
        <f aca="false">+C281</f>
        <v>17085</v>
      </c>
      <c r="D287" s="42" t="n">
        <f aca="false">+D281</f>
        <v>7478.358</v>
      </c>
      <c r="E287" s="42" t="n">
        <f aca="false">+E281</f>
        <v>11828.2</v>
      </c>
      <c r="F287" s="42" t="n">
        <f aca="false">+F281</f>
        <v>12651.158</v>
      </c>
      <c r="G287" s="42" t="n">
        <f aca="false">+G281</f>
        <v>12129.44</v>
      </c>
      <c r="H287" s="42" t="n">
        <f aca="false">+H281</f>
        <v>12701.8</v>
      </c>
      <c r="I287" s="42" t="n">
        <f aca="false">+I281</f>
        <v>12576.9</v>
      </c>
      <c r="J287" s="42" t="n">
        <f aca="false">+J281</f>
        <v>12222.4</v>
      </c>
      <c r="K287" s="42" t="n">
        <f aca="false">+K281</f>
        <v>12401.1</v>
      </c>
      <c r="L287" s="42" t="n">
        <f aca="false">+L281</f>
        <v>11395.4</v>
      </c>
      <c r="M287" s="42" t="n">
        <f aca="false">+M281</f>
        <v>11778.9</v>
      </c>
      <c r="N287" s="53" t="n">
        <f aca="false">+N281</f>
        <v>146860.656</v>
      </c>
      <c r="O287" s="24"/>
      <c r="P287" s="24"/>
      <c r="Q287" s="24"/>
      <c r="R287" s="24"/>
      <c r="S287" s="24"/>
      <c r="T287" s="0"/>
      <c r="U287" s="0"/>
    </row>
    <row r="288" customFormat="false" ht="12.75" hidden="false" customHeight="false" outlineLevel="0" collapsed="false">
      <c r="A288" s="47" t="s">
        <v>67</v>
      </c>
      <c r="B288" s="42" t="n">
        <f aca="false">SUM(B282:B286)</f>
        <v>1304</v>
      </c>
      <c r="C288" s="42" t="n">
        <f aca="false">SUM(C282:C286)</f>
        <v>1258</v>
      </c>
      <c r="D288" s="42" t="n">
        <f aca="false">SUM(D282:D286)</f>
        <v>1285.2</v>
      </c>
      <c r="E288" s="42" t="n">
        <f aca="false">SUM(E282:E286)</f>
        <v>2727.4</v>
      </c>
      <c r="F288" s="42" t="n">
        <f aca="false">SUM(F282:F286)</f>
        <v>3688.4</v>
      </c>
      <c r="G288" s="42" t="n">
        <f aca="false">SUM(G282:G286)</f>
        <v>2163.5</v>
      </c>
      <c r="H288" s="42" t="n">
        <f aca="false">SUM(H282:H286)</f>
        <v>1563.4</v>
      </c>
      <c r="I288" s="42" t="n">
        <f aca="false">SUM(I282:I286)</f>
        <v>1669.327</v>
      </c>
      <c r="J288" s="42" t="n">
        <f aca="false">SUM(J282:J286)</f>
        <v>1253.4</v>
      </c>
      <c r="K288" s="42" t="n">
        <f aca="false">SUM(K282:K286)</f>
        <v>1154.9</v>
      </c>
      <c r="L288" s="42" t="n">
        <f aca="false">SUM(L282:L286)</f>
        <v>1171.6</v>
      </c>
      <c r="M288" s="42" t="n">
        <f aca="false">SUM(M282:M286)</f>
        <v>1134.4</v>
      </c>
      <c r="N288" s="53" t="n">
        <f aca="false">SUM(N282:N286)</f>
        <v>20373.527</v>
      </c>
      <c r="O288" s="24"/>
      <c r="P288" s="24"/>
      <c r="Q288" s="24"/>
      <c r="R288" s="24"/>
      <c r="S288" s="24"/>
      <c r="T288" s="0"/>
      <c r="U288" s="0"/>
    </row>
    <row r="289" customFormat="false" ht="12.75" hidden="false" customHeight="false" outlineLevel="0" collapsed="false">
      <c r="A289" s="47" t="s">
        <v>99</v>
      </c>
      <c r="B289" s="42" t="n">
        <f aca="false">SUM(B287:B288)</f>
        <v>13916</v>
      </c>
      <c r="C289" s="42" t="n">
        <f aca="false">SUM(C287:C288)</f>
        <v>18343</v>
      </c>
      <c r="D289" s="42" t="n">
        <f aca="false">SUM(D287:D288)</f>
        <v>8763.558</v>
      </c>
      <c r="E289" s="42" t="n">
        <f aca="false">SUM(E287:E288)</f>
        <v>14555.6</v>
      </c>
      <c r="F289" s="42" t="n">
        <f aca="false">SUM(F287:F288)</f>
        <v>16339.558</v>
      </c>
      <c r="G289" s="42" t="n">
        <f aca="false">SUM(G287:G288)</f>
        <v>14292.94</v>
      </c>
      <c r="H289" s="42" t="n">
        <f aca="false">SUM(H287:H288)</f>
        <v>14265.2</v>
      </c>
      <c r="I289" s="42" t="n">
        <f aca="false">SUM(I287:I288)</f>
        <v>14246.227</v>
      </c>
      <c r="J289" s="42" t="n">
        <f aca="false">SUM(J287:J288)</f>
        <v>13475.8</v>
      </c>
      <c r="K289" s="42" t="n">
        <f aca="false">SUM(K287:K288)</f>
        <v>13556</v>
      </c>
      <c r="L289" s="42" t="n">
        <f aca="false">SUM(L287:L288)</f>
        <v>12567</v>
      </c>
      <c r="M289" s="42" t="n">
        <f aca="false">SUM(M287:M288)</f>
        <v>12913.3</v>
      </c>
      <c r="N289" s="53" t="n">
        <f aca="false">SUM(N287:N288)</f>
        <v>167234.183</v>
      </c>
      <c r="O289" s="24"/>
      <c r="P289" s="24"/>
      <c r="Q289" s="24"/>
      <c r="R289" s="24"/>
      <c r="S289" s="24"/>
      <c r="T289" s="0"/>
      <c r="U289" s="0"/>
    </row>
    <row r="290" customFormat="false" ht="12.75" hidden="false" customHeight="false" outlineLevel="0" collapsed="false">
      <c r="A290" s="49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24"/>
      <c r="P290" s="24"/>
      <c r="Q290" s="24"/>
      <c r="R290" s="24"/>
      <c r="S290" s="24"/>
      <c r="T290" s="0"/>
      <c r="U290" s="0"/>
    </row>
    <row r="291" customFormat="false" ht="12.75" hidden="false" customHeight="false" outlineLevel="0" collapsed="false">
      <c r="O291" s="24"/>
      <c r="P291" s="24"/>
      <c r="Q291" s="24"/>
      <c r="R291" s="24"/>
      <c r="S291" s="24"/>
      <c r="T291" s="0"/>
      <c r="U291" s="0"/>
    </row>
    <row r="292" customFormat="false" ht="12.75" hidden="false" customHeight="false" outlineLevel="0" collapsed="false">
      <c r="O292" s="24"/>
      <c r="P292" s="24"/>
      <c r="Q292" s="24"/>
      <c r="R292" s="24"/>
      <c r="S292" s="24"/>
      <c r="T292" s="0"/>
      <c r="U292" s="0"/>
    </row>
    <row r="293" customFormat="false" ht="12.75" hidden="false" customHeight="false" outlineLevel="0" collapsed="false">
      <c r="O293" s="24"/>
      <c r="P293" s="24"/>
      <c r="Q293" s="24"/>
      <c r="R293" s="24"/>
      <c r="S293" s="24"/>
      <c r="T293" s="0"/>
      <c r="U293" s="0"/>
    </row>
    <row r="294" customFormat="false" ht="12.75" hidden="false" customHeight="false" outlineLevel="0" collapsed="false">
      <c r="O294" s="24"/>
      <c r="P294" s="24"/>
      <c r="Q294" s="24"/>
      <c r="R294" s="24"/>
      <c r="S294" s="24"/>
      <c r="T294" s="0"/>
      <c r="U294" s="0"/>
    </row>
    <row r="295" customFormat="false" ht="12.75" hidden="false" customHeight="false" outlineLevel="0" collapsed="false">
      <c r="O295" s="24"/>
      <c r="P295" s="24"/>
      <c r="Q295" s="24"/>
      <c r="R295" s="24"/>
      <c r="S295" s="24"/>
      <c r="T295" s="0"/>
      <c r="U295" s="0"/>
    </row>
    <row r="296" customFormat="false" ht="12.75" hidden="false" customHeight="false" outlineLevel="0" collapsed="false">
      <c r="O296" s="24"/>
      <c r="P296" s="24"/>
      <c r="Q296" s="24"/>
      <c r="R296" s="24"/>
      <c r="S296" s="24"/>
      <c r="T296" s="0"/>
      <c r="U296" s="0"/>
    </row>
    <row r="297" customFormat="false" ht="12.75" hidden="false" customHeight="false" outlineLevel="0" collapsed="false">
      <c r="O297" s="24"/>
      <c r="P297" s="24"/>
      <c r="Q297" s="24"/>
      <c r="R297" s="24"/>
      <c r="S297" s="24"/>
      <c r="T297" s="0"/>
      <c r="U297" s="0"/>
    </row>
    <row r="298" customFormat="false" ht="12.75" hidden="false" customHeight="false" outlineLevel="0" collapsed="false">
      <c r="O298" s="24"/>
      <c r="P298" s="24"/>
      <c r="Q298" s="24"/>
      <c r="R298" s="24"/>
      <c r="S298" s="24"/>
      <c r="T298" s="0"/>
      <c r="U298" s="0"/>
    </row>
    <row r="299" customFormat="false" ht="12.75" hidden="false" customHeight="false" outlineLevel="0" collapsed="false">
      <c r="O299" s="24"/>
      <c r="P299" s="24"/>
      <c r="Q299" s="24"/>
      <c r="R299" s="24"/>
      <c r="S299" s="24"/>
      <c r="T299" s="0"/>
      <c r="U299" s="0"/>
    </row>
    <row r="300" customFormat="false" ht="12.75" hidden="false" customHeight="false" outlineLevel="0" collapsed="false">
      <c r="O300" s="24"/>
      <c r="P300" s="24"/>
      <c r="Q300" s="24"/>
      <c r="R300" s="24"/>
      <c r="S300" s="24"/>
      <c r="T300" s="0"/>
      <c r="U300" s="0"/>
    </row>
    <row r="301" customFormat="false" ht="12.75" hidden="false" customHeight="false" outlineLevel="0" collapsed="false">
      <c r="O301" s="24"/>
      <c r="P301" s="24"/>
      <c r="Q301" s="24"/>
      <c r="R301" s="24"/>
      <c r="S301" s="24"/>
      <c r="T301" s="0"/>
      <c r="U301" s="0"/>
    </row>
    <row r="302" customFormat="false" ht="12.75" hidden="false" customHeight="false" outlineLevel="0" collapsed="false">
      <c r="O302" s="24"/>
      <c r="P302" s="24"/>
      <c r="Q302" s="24"/>
      <c r="R302" s="24"/>
      <c r="S302" s="24"/>
      <c r="T302" s="0"/>
      <c r="U302" s="0"/>
    </row>
    <row r="303" customFormat="false" ht="12.75" hidden="false" customHeight="false" outlineLevel="0" collapsed="false">
      <c r="O303" s="24"/>
      <c r="P303" s="24"/>
      <c r="Q303" s="24"/>
      <c r="R303" s="24"/>
      <c r="S303" s="24"/>
      <c r="T303" s="0"/>
      <c r="U303" s="0"/>
    </row>
    <row r="304" customFormat="false" ht="12.75" hidden="false" customHeight="false" outlineLevel="0" collapsed="false">
      <c r="O304" s="24"/>
      <c r="P304" s="24"/>
      <c r="Q304" s="24"/>
      <c r="R304" s="24"/>
      <c r="S304" s="24"/>
      <c r="T304" s="0"/>
      <c r="U304" s="0"/>
    </row>
    <row r="305" customFormat="false" ht="12.75" hidden="false" customHeight="false" outlineLevel="0" collapsed="false">
      <c r="O305" s="24"/>
      <c r="P305" s="24"/>
      <c r="Q305" s="24"/>
      <c r="R305" s="24"/>
      <c r="S305" s="24"/>
      <c r="T305" s="0"/>
      <c r="U305" s="0"/>
    </row>
    <row r="306" customFormat="false" ht="12.75" hidden="false" customHeight="false" outlineLevel="0" collapsed="false">
      <c r="O306" s="24"/>
      <c r="P306" s="24"/>
      <c r="Q306" s="24"/>
      <c r="R306" s="24"/>
      <c r="S306" s="24"/>
      <c r="T306" s="0"/>
      <c r="U306" s="0"/>
    </row>
    <row r="307" customFormat="false" ht="12.75" hidden="false" customHeight="false" outlineLevel="0" collapsed="false">
      <c r="O307" s="24"/>
      <c r="P307" s="24"/>
      <c r="Q307" s="24"/>
      <c r="R307" s="24"/>
      <c r="S307" s="24"/>
      <c r="T307" s="0"/>
      <c r="U307" s="0"/>
    </row>
    <row r="308" customFormat="false" ht="12.75" hidden="false" customHeight="false" outlineLevel="0" collapsed="false">
      <c r="O308" s="24"/>
      <c r="P308" s="24"/>
      <c r="Q308" s="24"/>
      <c r="R308" s="24"/>
      <c r="S308" s="24"/>
      <c r="T308" s="0"/>
      <c r="U308" s="0"/>
    </row>
    <row r="309" customFormat="false" ht="12.75" hidden="false" customHeight="false" outlineLevel="0" collapsed="false">
      <c r="O309" s="24"/>
      <c r="P309" s="24"/>
      <c r="Q309" s="24"/>
      <c r="R309" s="24"/>
      <c r="S309" s="24"/>
      <c r="T309" s="0"/>
      <c r="U309" s="0"/>
    </row>
    <row r="310" customFormat="false" ht="12.75" hidden="false" customHeight="false" outlineLevel="0" collapsed="false">
      <c r="O310" s="24"/>
      <c r="P310" s="24"/>
      <c r="Q310" s="24"/>
      <c r="R310" s="24"/>
      <c r="S310" s="24"/>
      <c r="T310" s="0"/>
      <c r="U310" s="0"/>
    </row>
    <row r="311" customFormat="false" ht="12.75" hidden="false" customHeight="false" outlineLevel="0" collapsed="false">
      <c r="O311" s="24"/>
      <c r="P311" s="24"/>
      <c r="Q311" s="24"/>
      <c r="R311" s="24"/>
      <c r="S311" s="24"/>
      <c r="T311" s="0"/>
      <c r="U311" s="0"/>
    </row>
    <row r="312" customFormat="false" ht="12.75" hidden="false" customHeight="false" outlineLevel="0" collapsed="false">
      <c r="O312" s="24"/>
      <c r="P312" s="24"/>
      <c r="Q312" s="24"/>
      <c r="R312" s="24"/>
      <c r="S312" s="24"/>
      <c r="T312" s="0"/>
      <c r="U312" s="0"/>
    </row>
    <row r="313" customFormat="false" ht="12.75" hidden="false" customHeight="false" outlineLevel="0" collapsed="false">
      <c r="O313" s="24"/>
      <c r="P313" s="24"/>
      <c r="Q313" s="24"/>
      <c r="R313" s="24"/>
      <c r="S313" s="24"/>
      <c r="T313" s="0"/>
      <c r="U313" s="0"/>
    </row>
    <row r="314" customFormat="false" ht="12.75" hidden="false" customHeight="false" outlineLevel="0" collapsed="false">
      <c r="O314" s="24"/>
      <c r="P314" s="24"/>
      <c r="Q314" s="24"/>
      <c r="R314" s="24"/>
      <c r="S314" s="24"/>
      <c r="T314" s="0"/>
      <c r="U314" s="0"/>
    </row>
    <row r="315" customFormat="false" ht="12.75" hidden="false" customHeight="false" outlineLevel="0" collapsed="false">
      <c r="O315" s="24"/>
      <c r="P315" s="24"/>
      <c r="Q315" s="24"/>
      <c r="R315" s="24"/>
      <c r="S315" s="24"/>
      <c r="T315" s="0"/>
      <c r="U315" s="0"/>
    </row>
    <row r="316" customFormat="false" ht="12.75" hidden="false" customHeight="false" outlineLevel="0" collapsed="false">
      <c r="O316" s="24"/>
      <c r="P316" s="24"/>
      <c r="Q316" s="24"/>
      <c r="R316" s="24"/>
      <c r="S316" s="24"/>
      <c r="T316" s="0"/>
      <c r="U316" s="0"/>
    </row>
    <row r="317" customFormat="false" ht="12.75" hidden="false" customHeight="false" outlineLevel="0" collapsed="false">
      <c r="O317" s="24"/>
      <c r="P317" s="24"/>
      <c r="Q317" s="24"/>
      <c r="R317" s="24"/>
      <c r="S317" s="24"/>
      <c r="T317" s="0"/>
      <c r="U317" s="0"/>
    </row>
    <row r="318" customFormat="false" ht="12.75" hidden="false" customHeight="false" outlineLevel="0" collapsed="false">
      <c r="O318" s="24"/>
      <c r="P318" s="24"/>
      <c r="Q318" s="24"/>
      <c r="R318" s="24"/>
      <c r="S318" s="24"/>
      <c r="T318" s="0"/>
      <c r="U318" s="0"/>
    </row>
    <row r="319" customFormat="false" ht="12.75" hidden="false" customHeight="false" outlineLevel="0" collapsed="false">
      <c r="O319" s="24"/>
      <c r="P319" s="24"/>
      <c r="Q319" s="24"/>
      <c r="R319" s="24"/>
      <c r="S319" s="24"/>
      <c r="T319" s="0"/>
      <c r="U319" s="0"/>
    </row>
    <row r="320" customFormat="false" ht="12.75" hidden="false" customHeight="false" outlineLevel="0" collapsed="false">
      <c r="O320" s="24"/>
      <c r="P320" s="24"/>
      <c r="Q320" s="24"/>
      <c r="R320" s="24"/>
      <c r="S320" s="24"/>
      <c r="T320" s="0"/>
      <c r="U320" s="0"/>
    </row>
    <row r="321" customFormat="false" ht="12.75" hidden="false" customHeight="false" outlineLevel="0" collapsed="false">
      <c r="O321" s="24"/>
      <c r="P321" s="24"/>
      <c r="Q321" s="24"/>
      <c r="R321" s="24"/>
      <c r="S321" s="24"/>
      <c r="T321" s="0"/>
      <c r="U321" s="0"/>
    </row>
    <row r="322" customFormat="false" ht="12.75" hidden="false" customHeight="false" outlineLevel="0" collapsed="false">
      <c r="O322" s="24"/>
      <c r="P322" s="24"/>
      <c r="Q322" s="24"/>
      <c r="R322" s="24"/>
      <c r="S322" s="24"/>
      <c r="T322" s="0"/>
      <c r="U322" s="0"/>
    </row>
    <row r="323" customFormat="false" ht="12.75" hidden="false" customHeight="false" outlineLevel="0" collapsed="false">
      <c r="O323" s="24"/>
      <c r="P323" s="24"/>
      <c r="Q323" s="24"/>
      <c r="R323" s="24"/>
      <c r="S323" s="24"/>
      <c r="T323" s="0"/>
      <c r="U323" s="0"/>
    </row>
    <row r="324" customFormat="false" ht="12.75" hidden="false" customHeight="false" outlineLevel="0" collapsed="false">
      <c r="O324" s="24"/>
      <c r="P324" s="24"/>
      <c r="Q324" s="24"/>
      <c r="R324" s="24"/>
      <c r="S324" s="24"/>
      <c r="T324" s="0"/>
      <c r="U324" s="0"/>
    </row>
    <row r="325" customFormat="false" ht="12.75" hidden="false" customHeight="false" outlineLevel="0" collapsed="false">
      <c r="O325" s="24"/>
      <c r="P325" s="24"/>
      <c r="Q325" s="24"/>
      <c r="R325" s="24"/>
      <c r="S325" s="24"/>
      <c r="T325" s="0"/>
      <c r="U325" s="0"/>
    </row>
    <row r="326" customFormat="false" ht="12.75" hidden="false" customHeight="false" outlineLevel="0" collapsed="false">
      <c r="O326" s="24"/>
      <c r="P326" s="24"/>
      <c r="Q326" s="24"/>
      <c r="R326" s="24"/>
      <c r="S326" s="24"/>
      <c r="T326" s="0"/>
      <c r="U326" s="0"/>
    </row>
    <row r="327" customFormat="false" ht="12.75" hidden="false" customHeight="false" outlineLevel="0" collapsed="false">
      <c r="O327" s="24"/>
      <c r="P327" s="24"/>
      <c r="Q327" s="24"/>
      <c r="R327" s="24"/>
      <c r="S327" s="24"/>
      <c r="T327" s="0"/>
      <c r="U327" s="0"/>
    </row>
    <row r="328" customFormat="false" ht="12.75" hidden="false" customHeight="false" outlineLevel="0" collapsed="false">
      <c r="O328" s="24"/>
      <c r="P328" s="24"/>
      <c r="Q328" s="24"/>
      <c r="R328" s="24"/>
      <c r="S328" s="24"/>
      <c r="T328" s="0"/>
      <c r="U328" s="0"/>
    </row>
    <row r="329" customFormat="false" ht="12.75" hidden="false" customHeight="false" outlineLevel="0" collapsed="false">
      <c r="O329" s="24"/>
      <c r="P329" s="24"/>
      <c r="Q329" s="24"/>
      <c r="R329" s="24"/>
      <c r="S329" s="24"/>
      <c r="T329" s="0"/>
      <c r="U329" s="0"/>
    </row>
    <row r="330" customFormat="false" ht="12.75" hidden="false" customHeight="false" outlineLevel="0" collapsed="false">
      <c r="O330" s="24"/>
      <c r="P330" s="24"/>
      <c r="Q330" s="24"/>
      <c r="R330" s="24"/>
      <c r="S330" s="24"/>
      <c r="T330" s="0"/>
      <c r="U330" s="0"/>
    </row>
    <row r="331" customFormat="false" ht="12.75" hidden="false" customHeight="false" outlineLevel="0" collapsed="false">
      <c r="O331" s="24"/>
      <c r="P331" s="24"/>
      <c r="Q331" s="24"/>
      <c r="R331" s="24"/>
      <c r="S331" s="24"/>
      <c r="T331" s="0"/>
      <c r="U331" s="0"/>
    </row>
    <row r="332" customFormat="false" ht="12.75" hidden="false" customHeight="false" outlineLevel="0" collapsed="false">
      <c r="O332" s="24"/>
      <c r="P332" s="24"/>
      <c r="Q332" s="24"/>
      <c r="R332" s="24"/>
      <c r="S332" s="24"/>
      <c r="T332" s="0"/>
      <c r="U332" s="0"/>
    </row>
    <row r="333" customFormat="false" ht="12.75" hidden="false" customHeight="false" outlineLevel="0" collapsed="false">
      <c r="O333" s="24"/>
      <c r="P333" s="24"/>
      <c r="Q333" s="24"/>
      <c r="R333" s="24"/>
      <c r="S333" s="24"/>
      <c r="T333" s="0"/>
      <c r="U333" s="0"/>
    </row>
    <row r="334" customFormat="false" ht="12.75" hidden="false" customHeight="false" outlineLevel="0" collapsed="false">
      <c r="O334" s="24"/>
      <c r="P334" s="24"/>
      <c r="Q334" s="24"/>
      <c r="R334" s="24"/>
      <c r="S334" s="24"/>
      <c r="T334" s="0"/>
      <c r="U334" s="0"/>
    </row>
    <row r="335" customFormat="false" ht="12.75" hidden="false" customHeight="false" outlineLevel="0" collapsed="false">
      <c r="O335" s="24"/>
      <c r="P335" s="24"/>
      <c r="Q335" s="24"/>
      <c r="R335" s="24"/>
      <c r="S335" s="24"/>
      <c r="T335" s="0"/>
      <c r="U335" s="0"/>
    </row>
    <row r="336" customFormat="false" ht="12.75" hidden="false" customHeight="false" outlineLevel="0" collapsed="false">
      <c r="O336" s="24"/>
      <c r="P336" s="24"/>
      <c r="Q336" s="24"/>
      <c r="R336" s="24"/>
      <c r="S336" s="24"/>
      <c r="T336" s="0"/>
      <c r="U336" s="0"/>
    </row>
    <row r="337" customFormat="false" ht="12.75" hidden="false" customHeight="false" outlineLevel="0" collapsed="false">
      <c r="O337" s="24"/>
      <c r="P337" s="24"/>
      <c r="Q337" s="24"/>
      <c r="R337" s="24"/>
      <c r="S337" s="24"/>
      <c r="T337" s="0"/>
      <c r="U337" s="0"/>
    </row>
    <row r="338" customFormat="false" ht="12.75" hidden="false" customHeight="false" outlineLevel="0" collapsed="false">
      <c r="O338" s="24"/>
      <c r="P338" s="24"/>
      <c r="Q338" s="24"/>
      <c r="R338" s="24"/>
      <c r="S338" s="24"/>
      <c r="T338" s="0"/>
      <c r="U338" s="0"/>
    </row>
    <row r="339" customFormat="false" ht="12.75" hidden="false" customHeight="false" outlineLevel="0" collapsed="false">
      <c r="O339" s="24"/>
      <c r="P339" s="24"/>
      <c r="Q339" s="24"/>
      <c r="R339" s="24"/>
      <c r="S339" s="24"/>
      <c r="T339" s="0"/>
      <c r="U339" s="0"/>
    </row>
    <row r="340" customFormat="false" ht="12.75" hidden="false" customHeight="false" outlineLevel="0" collapsed="false">
      <c r="O340" s="24"/>
      <c r="P340" s="24"/>
      <c r="Q340" s="24"/>
      <c r="R340" s="24"/>
      <c r="S340" s="24"/>
      <c r="T340" s="0"/>
      <c r="U340" s="0"/>
    </row>
    <row r="341" customFormat="false" ht="12.75" hidden="false" customHeight="false" outlineLevel="0" collapsed="false">
      <c r="O341" s="24"/>
      <c r="P341" s="24"/>
      <c r="Q341" s="24"/>
      <c r="R341" s="24"/>
      <c r="S341" s="24"/>
      <c r="T341" s="0"/>
      <c r="U341" s="0"/>
    </row>
    <row r="342" customFormat="false" ht="12.75" hidden="false" customHeight="false" outlineLevel="0" collapsed="false">
      <c r="O342" s="24"/>
      <c r="P342" s="24"/>
      <c r="Q342" s="24"/>
      <c r="R342" s="24"/>
      <c r="S342" s="24"/>
      <c r="T342" s="0"/>
      <c r="U342" s="0"/>
    </row>
    <row r="343" customFormat="false" ht="12.75" hidden="false" customHeight="false" outlineLevel="0" collapsed="false">
      <c r="O343" s="24"/>
      <c r="P343" s="24"/>
      <c r="Q343" s="24"/>
      <c r="R343" s="24"/>
      <c r="S343" s="24"/>
      <c r="T343" s="0"/>
      <c r="U343" s="0"/>
    </row>
    <row r="344" customFormat="false" ht="12.75" hidden="false" customHeight="false" outlineLevel="0" collapsed="false">
      <c r="O344" s="24"/>
      <c r="P344" s="24"/>
      <c r="Q344" s="24"/>
      <c r="R344" s="24"/>
      <c r="S344" s="24"/>
      <c r="T344" s="0"/>
      <c r="U344" s="0"/>
    </row>
    <row r="345" customFormat="false" ht="12.75" hidden="false" customHeight="false" outlineLevel="0" collapsed="false">
      <c r="O345" s="24"/>
      <c r="P345" s="24"/>
      <c r="Q345" s="24"/>
      <c r="R345" s="24"/>
      <c r="S345" s="24"/>
      <c r="T345" s="0"/>
      <c r="U345" s="0"/>
    </row>
    <row r="346" customFormat="false" ht="12.75" hidden="false" customHeight="false" outlineLevel="0" collapsed="false">
      <c r="O346" s="24"/>
      <c r="P346" s="24"/>
      <c r="Q346" s="24"/>
      <c r="R346" s="24"/>
      <c r="S346" s="24"/>
      <c r="T346" s="0"/>
      <c r="U346" s="0"/>
    </row>
    <row r="347" customFormat="false" ht="12.75" hidden="false" customHeight="false" outlineLevel="0" collapsed="false">
      <c r="O347" s="24"/>
      <c r="P347" s="24"/>
      <c r="Q347" s="24"/>
      <c r="R347" s="24"/>
      <c r="S347" s="24"/>
      <c r="T347" s="0"/>
      <c r="U347" s="0"/>
    </row>
    <row r="348" customFormat="false" ht="12.75" hidden="false" customHeight="false" outlineLevel="0" collapsed="false">
      <c r="O348" s="24"/>
      <c r="P348" s="24"/>
      <c r="Q348" s="24"/>
      <c r="R348" s="24"/>
      <c r="S348" s="24"/>
      <c r="T348" s="0"/>
      <c r="U348" s="0"/>
    </row>
    <row r="349" customFormat="false" ht="12.75" hidden="false" customHeight="false" outlineLevel="0" collapsed="false">
      <c r="O349" s="24"/>
      <c r="P349" s="24"/>
      <c r="Q349" s="24"/>
      <c r="R349" s="24"/>
      <c r="S349" s="24"/>
      <c r="T349" s="0"/>
      <c r="U349" s="0"/>
    </row>
    <row r="350" customFormat="false" ht="12.75" hidden="false" customHeight="false" outlineLevel="0" collapsed="false">
      <c r="O350" s="24"/>
      <c r="P350" s="24"/>
      <c r="Q350" s="24"/>
      <c r="R350" s="24"/>
      <c r="S350" s="24"/>
      <c r="T350" s="0"/>
      <c r="U350" s="0"/>
    </row>
    <row r="351" customFormat="false" ht="12.75" hidden="false" customHeight="false" outlineLevel="0" collapsed="false">
      <c r="O351" s="24"/>
      <c r="P351" s="24"/>
      <c r="Q351" s="24"/>
      <c r="R351" s="24"/>
      <c r="S351" s="24"/>
      <c r="T351" s="0"/>
      <c r="U351" s="0"/>
    </row>
    <row r="352" customFormat="false" ht="12.75" hidden="false" customHeight="false" outlineLevel="0" collapsed="false">
      <c r="O352" s="24"/>
      <c r="P352" s="24"/>
      <c r="Q352" s="24"/>
      <c r="R352" s="24"/>
      <c r="S352" s="24"/>
      <c r="T352" s="0"/>
      <c r="U352" s="0"/>
    </row>
    <row r="353" customFormat="false" ht="12.75" hidden="false" customHeight="false" outlineLevel="0" collapsed="false">
      <c r="O353" s="24"/>
      <c r="P353" s="24"/>
      <c r="Q353" s="24"/>
      <c r="R353" s="24"/>
      <c r="S353" s="24"/>
      <c r="T353" s="0"/>
      <c r="U353" s="0"/>
    </row>
    <row r="354" customFormat="false" ht="12.75" hidden="false" customHeight="false" outlineLevel="0" collapsed="false">
      <c r="O354" s="24"/>
      <c r="P354" s="24"/>
      <c r="Q354" s="24"/>
      <c r="R354" s="24"/>
      <c r="S354" s="24"/>
      <c r="T354" s="0"/>
      <c r="U354" s="0"/>
    </row>
    <row r="355" customFormat="false" ht="12.75" hidden="false" customHeight="false" outlineLevel="0" collapsed="false">
      <c r="O355" s="24"/>
      <c r="P355" s="24"/>
      <c r="Q355" s="24"/>
      <c r="R355" s="24"/>
      <c r="S355" s="24"/>
      <c r="T355" s="0"/>
      <c r="U355" s="0"/>
    </row>
    <row r="356" customFormat="false" ht="12.75" hidden="false" customHeight="false" outlineLevel="0" collapsed="false">
      <c r="O356" s="24"/>
      <c r="P356" s="24"/>
      <c r="Q356" s="24"/>
      <c r="R356" s="24"/>
      <c r="S356" s="24"/>
      <c r="T356" s="0"/>
      <c r="U356" s="0"/>
    </row>
    <row r="357" customFormat="false" ht="12.75" hidden="false" customHeight="false" outlineLevel="0" collapsed="false">
      <c r="O357" s="24"/>
      <c r="P357" s="24"/>
      <c r="Q357" s="24"/>
      <c r="R357" s="24"/>
      <c r="S357" s="24"/>
      <c r="T357" s="0"/>
      <c r="U357" s="0"/>
    </row>
    <row r="358" customFormat="false" ht="12.75" hidden="false" customHeight="false" outlineLevel="0" collapsed="false">
      <c r="O358" s="24"/>
      <c r="P358" s="24"/>
      <c r="Q358" s="24"/>
      <c r="R358" s="24"/>
      <c r="S358" s="24"/>
      <c r="T358" s="0"/>
      <c r="U358" s="0"/>
    </row>
    <row r="359" customFormat="false" ht="12.75" hidden="false" customHeight="false" outlineLevel="0" collapsed="false">
      <c r="O359" s="24"/>
      <c r="P359" s="24"/>
      <c r="Q359" s="24"/>
      <c r="R359" s="24"/>
      <c r="S359" s="24"/>
      <c r="T359" s="0"/>
      <c r="U359" s="0"/>
    </row>
    <row r="360" customFormat="false" ht="12.75" hidden="false" customHeight="false" outlineLevel="0" collapsed="false">
      <c r="O360" s="24"/>
      <c r="P360" s="24"/>
      <c r="Q360" s="24"/>
      <c r="R360" s="24"/>
      <c r="S360" s="24"/>
      <c r="T360" s="0"/>
      <c r="U360" s="0"/>
    </row>
    <row r="361" customFormat="false" ht="12.75" hidden="false" customHeight="false" outlineLevel="0" collapsed="false">
      <c r="O361" s="24"/>
      <c r="P361" s="24"/>
      <c r="Q361" s="24"/>
      <c r="R361" s="24"/>
      <c r="S361" s="24"/>
      <c r="T361" s="0"/>
      <c r="U361" s="0"/>
    </row>
    <row r="362" customFormat="false" ht="12.75" hidden="false" customHeight="false" outlineLevel="0" collapsed="false">
      <c r="O362" s="24"/>
      <c r="P362" s="24"/>
      <c r="Q362" s="24"/>
      <c r="R362" s="24"/>
      <c r="S362" s="24"/>
      <c r="T362" s="0"/>
      <c r="U362" s="0"/>
    </row>
    <row r="363" customFormat="false" ht="12.75" hidden="false" customHeight="false" outlineLevel="0" collapsed="false">
      <c r="O363" s="24"/>
      <c r="P363" s="24"/>
      <c r="Q363" s="24"/>
      <c r="R363" s="24"/>
      <c r="S363" s="24"/>
      <c r="T363" s="0"/>
      <c r="U363" s="0"/>
    </row>
    <row r="364" customFormat="false" ht="12.75" hidden="false" customHeight="false" outlineLevel="0" collapsed="false">
      <c r="O364" s="24"/>
      <c r="P364" s="24"/>
      <c r="Q364" s="24"/>
      <c r="R364" s="24"/>
      <c r="S364" s="24"/>
      <c r="T364" s="0"/>
      <c r="U364" s="0"/>
    </row>
    <row r="365" customFormat="false" ht="12.75" hidden="false" customHeight="false" outlineLevel="0" collapsed="false">
      <c r="O365" s="24"/>
      <c r="P365" s="24"/>
      <c r="Q365" s="24"/>
      <c r="R365" s="24"/>
      <c r="S365" s="24"/>
      <c r="T365" s="0"/>
      <c r="U365" s="0"/>
    </row>
    <row r="366" customFormat="false" ht="12.75" hidden="false" customHeight="false" outlineLevel="0" collapsed="false">
      <c r="O366" s="24"/>
      <c r="P366" s="24"/>
      <c r="Q366" s="24"/>
      <c r="R366" s="24"/>
      <c r="S366" s="24"/>
      <c r="T366" s="0"/>
      <c r="U366" s="0"/>
    </row>
    <row r="367" customFormat="false" ht="12.75" hidden="false" customHeight="false" outlineLevel="0" collapsed="false">
      <c r="O367" s="24"/>
      <c r="P367" s="24"/>
      <c r="Q367" s="24"/>
      <c r="R367" s="24"/>
      <c r="S367" s="24"/>
      <c r="T367" s="0"/>
      <c r="U367" s="0"/>
    </row>
    <row r="368" customFormat="false" ht="12.75" hidden="false" customHeight="false" outlineLevel="0" collapsed="false">
      <c r="O368" s="24"/>
      <c r="P368" s="24"/>
      <c r="Q368" s="24"/>
      <c r="R368" s="24"/>
      <c r="S368" s="24"/>
      <c r="T368" s="0"/>
      <c r="U368" s="0"/>
    </row>
    <row r="369" customFormat="false" ht="12.75" hidden="false" customHeight="false" outlineLevel="0" collapsed="false">
      <c r="O369" s="24"/>
      <c r="P369" s="24"/>
      <c r="Q369" s="24"/>
      <c r="R369" s="24"/>
      <c r="S369" s="24"/>
      <c r="T369" s="0"/>
      <c r="U369" s="0"/>
    </row>
    <row r="370" customFormat="false" ht="12.75" hidden="false" customHeight="false" outlineLevel="0" collapsed="false">
      <c r="O370" s="24"/>
      <c r="P370" s="24"/>
      <c r="Q370" s="24"/>
      <c r="R370" s="24"/>
      <c r="S370" s="24"/>
      <c r="T370" s="0"/>
      <c r="U370" s="0"/>
    </row>
    <row r="371" customFormat="false" ht="12.75" hidden="false" customHeight="false" outlineLevel="0" collapsed="false">
      <c r="O371" s="24"/>
      <c r="P371" s="24"/>
      <c r="Q371" s="24"/>
      <c r="R371" s="24"/>
      <c r="S371" s="24"/>
      <c r="T371" s="0"/>
      <c r="U371" s="0"/>
    </row>
    <row r="372" customFormat="false" ht="12.75" hidden="false" customHeight="false" outlineLevel="0" collapsed="false">
      <c r="O372" s="24"/>
      <c r="P372" s="24"/>
      <c r="Q372" s="24"/>
      <c r="R372" s="24"/>
      <c r="S372" s="24"/>
      <c r="T372" s="0"/>
      <c r="U372" s="0"/>
    </row>
    <row r="373" customFormat="false" ht="12.75" hidden="false" customHeight="false" outlineLevel="0" collapsed="false">
      <c r="O373" s="24"/>
      <c r="P373" s="24"/>
      <c r="Q373" s="24"/>
      <c r="R373" s="24"/>
      <c r="S373" s="24"/>
      <c r="T373" s="0"/>
      <c r="U373" s="0"/>
    </row>
    <row r="374" customFormat="false" ht="12.75" hidden="false" customHeight="false" outlineLevel="0" collapsed="false">
      <c r="O374" s="24"/>
      <c r="P374" s="24"/>
      <c r="Q374" s="24"/>
      <c r="R374" s="24"/>
      <c r="S374" s="24"/>
      <c r="T374" s="0"/>
      <c r="U374" s="0"/>
    </row>
    <row r="375" customFormat="false" ht="12.75" hidden="false" customHeight="false" outlineLevel="0" collapsed="false">
      <c r="O375" s="24"/>
      <c r="P375" s="24"/>
      <c r="Q375" s="24"/>
      <c r="R375" s="24"/>
      <c r="S375" s="24"/>
      <c r="T375" s="0"/>
      <c r="U375" s="0"/>
    </row>
    <row r="376" customFormat="false" ht="12.75" hidden="false" customHeight="false" outlineLevel="0" collapsed="false">
      <c r="O376" s="24"/>
      <c r="P376" s="24"/>
      <c r="Q376" s="24"/>
      <c r="R376" s="24"/>
      <c r="S376" s="24"/>
      <c r="T376" s="0"/>
      <c r="U376" s="0"/>
    </row>
    <row r="377" customFormat="false" ht="12.75" hidden="false" customHeight="false" outlineLevel="0" collapsed="false">
      <c r="O377" s="24"/>
      <c r="P377" s="24"/>
      <c r="Q377" s="24"/>
      <c r="R377" s="24"/>
      <c r="S377" s="24"/>
      <c r="T377" s="0"/>
      <c r="U377" s="0"/>
    </row>
    <row r="378" customFormat="false" ht="12.75" hidden="false" customHeight="false" outlineLevel="0" collapsed="false">
      <c r="O378" s="24"/>
      <c r="P378" s="24"/>
      <c r="Q378" s="24"/>
      <c r="R378" s="24"/>
      <c r="S378" s="24"/>
      <c r="T378" s="0"/>
      <c r="U378" s="0"/>
    </row>
    <row r="379" customFormat="false" ht="12.75" hidden="false" customHeight="false" outlineLevel="0" collapsed="false">
      <c r="O379" s="24"/>
      <c r="P379" s="24"/>
      <c r="Q379" s="24"/>
      <c r="R379" s="24"/>
      <c r="S379" s="24"/>
      <c r="T379" s="0"/>
      <c r="U379" s="0"/>
    </row>
    <row r="380" customFormat="false" ht="12.75" hidden="false" customHeight="false" outlineLevel="0" collapsed="false">
      <c r="O380" s="24"/>
      <c r="P380" s="24"/>
      <c r="Q380" s="24"/>
      <c r="R380" s="24"/>
      <c r="S380" s="24"/>
      <c r="T380" s="0"/>
      <c r="U380" s="0"/>
    </row>
    <row r="381" customFormat="false" ht="12.75" hidden="false" customHeight="false" outlineLevel="0" collapsed="false">
      <c r="O381" s="24"/>
      <c r="P381" s="24"/>
      <c r="Q381" s="24"/>
      <c r="R381" s="24"/>
      <c r="S381" s="24"/>
      <c r="T381" s="0"/>
      <c r="U381" s="0"/>
    </row>
    <row r="382" customFormat="false" ht="12.75" hidden="false" customHeight="false" outlineLevel="0" collapsed="false">
      <c r="O382" s="24"/>
      <c r="P382" s="24"/>
      <c r="Q382" s="24"/>
      <c r="R382" s="24"/>
      <c r="S382" s="24"/>
      <c r="T382" s="0"/>
      <c r="U382" s="0"/>
    </row>
    <row r="383" customFormat="false" ht="12.75" hidden="false" customHeight="false" outlineLevel="0" collapsed="false">
      <c r="O383" s="24"/>
      <c r="P383" s="24"/>
      <c r="Q383" s="24"/>
      <c r="R383" s="24"/>
      <c r="S383" s="24"/>
      <c r="T383" s="0"/>
      <c r="U383" s="0"/>
    </row>
    <row r="384" customFormat="false" ht="12.75" hidden="false" customHeight="false" outlineLevel="0" collapsed="false">
      <c r="O384" s="24"/>
      <c r="P384" s="24"/>
      <c r="Q384" s="24"/>
      <c r="R384" s="24"/>
      <c r="S384" s="24"/>
      <c r="T384" s="0"/>
      <c r="U384" s="0"/>
    </row>
    <row r="385" customFormat="false" ht="12.75" hidden="false" customHeight="false" outlineLevel="0" collapsed="false">
      <c r="O385" s="24"/>
      <c r="P385" s="24"/>
      <c r="Q385" s="24"/>
      <c r="R385" s="24"/>
      <c r="S385" s="24"/>
      <c r="T385" s="0"/>
      <c r="U385" s="0"/>
    </row>
    <row r="386" customFormat="false" ht="12.75" hidden="false" customHeight="false" outlineLevel="0" collapsed="false">
      <c r="O386" s="24"/>
      <c r="P386" s="24"/>
      <c r="Q386" s="24"/>
      <c r="R386" s="24"/>
      <c r="S386" s="24"/>
      <c r="T386" s="0"/>
      <c r="U386" s="0"/>
    </row>
    <row r="387" customFormat="false" ht="12.75" hidden="false" customHeight="false" outlineLevel="0" collapsed="false">
      <c r="O387" s="24"/>
      <c r="P387" s="24"/>
      <c r="Q387" s="24"/>
      <c r="R387" s="24"/>
      <c r="S387" s="24"/>
      <c r="T387" s="0"/>
      <c r="U387" s="0"/>
    </row>
    <row r="388" customFormat="false" ht="12.75" hidden="false" customHeight="false" outlineLevel="0" collapsed="false">
      <c r="O388" s="24"/>
      <c r="P388" s="24"/>
      <c r="Q388" s="24"/>
      <c r="R388" s="24"/>
      <c r="S388" s="24"/>
      <c r="T388" s="0"/>
      <c r="U388" s="0"/>
    </row>
    <row r="389" customFormat="false" ht="12.75" hidden="false" customHeight="false" outlineLevel="0" collapsed="false">
      <c r="O389" s="24"/>
      <c r="P389" s="24"/>
      <c r="Q389" s="24"/>
      <c r="R389" s="24"/>
      <c r="S389" s="24"/>
      <c r="T389" s="0"/>
      <c r="U389" s="0"/>
    </row>
    <row r="390" customFormat="false" ht="12.75" hidden="false" customHeight="false" outlineLevel="0" collapsed="false">
      <c r="O390" s="24"/>
      <c r="P390" s="24"/>
      <c r="Q390" s="24"/>
      <c r="R390" s="24"/>
      <c r="S390" s="24"/>
      <c r="T390" s="0"/>
      <c r="U390" s="0"/>
    </row>
    <row r="391" customFormat="false" ht="12.75" hidden="false" customHeight="false" outlineLevel="0" collapsed="false">
      <c r="O391" s="24"/>
      <c r="P391" s="24"/>
      <c r="Q391" s="24"/>
      <c r="R391" s="24"/>
      <c r="S391" s="24"/>
      <c r="T391" s="0"/>
      <c r="U391" s="0"/>
    </row>
    <row r="392" customFormat="false" ht="12.75" hidden="false" customHeight="false" outlineLevel="0" collapsed="false">
      <c r="O392" s="24"/>
      <c r="P392" s="24"/>
      <c r="Q392" s="24"/>
      <c r="R392" s="24"/>
      <c r="S392" s="24"/>
      <c r="T392" s="0"/>
      <c r="U392" s="0"/>
    </row>
    <row r="393" customFormat="false" ht="12.75" hidden="false" customHeight="false" outlineLevel="0" collapsed="false">
      <c r="O393" s="24"/>
      <c r="P393" s="24"/>
      <c r="Q393" s="24"/>
      <c r="R393" s="24"/>
      <c r="S393" s="24"/>
      <c r="T393" s="0"/>
      <c r="U393" s="0"/>
    </row>
    <row r="394" customFormat="false" ht="12.75" hidden="false" customHeight="false" outlineLevel="0" collapsed="false">
      <c r="O394" s="24"/>
      <c r="P394" s="24"/>
      <c r="Q394" s="24"/>
      <c r="R394" s="24"/>
      <c r="S394" s="24"/>
      <c r="T394" s="0"/>
      <c r="U394" s="0"/>
    </row>
    <row r="395" customFormat="false" ht="12.75" hidden="false" customHeight="false" outlineLevel="0" collapsed="false">
      <c r="O395" s="24"/>
      <c r="P395" s="24"/>
      <c r="Q395" s="24"/>
      <c r="R395" s="24"/>
      <c r="S395" s="24"/>
      <c r="T395" s="0"/>
      <c r="U395" s="0"/>
    </row>
    <row r="396" customFormat="false" ht="12.75" hidden="false" customHeight="false" outlineLevel="0" collapsed="false">
      <c r="O396" s="24"/>
      <c r="P396" s="24"/>
      <c r="Q396" s="24"/>
      <c r="R396" s="24"/>
      <c r="S396" s="24"/>
      <c r="T396" s="0"/>
      <c r="U396" s="0"/>
    </row>
    <row r="397" customFormat="false" ht="12.75" hidden="false" customHeight="false" outlineLevel="0" collapsed="false">
      <c r="O397" s="24"/>
      <c r="P397" s="24"/>
      <c r="Q397" s="24"/>
      <c r="R397" s="24"/>
      <c r="S397" s="24"/>
      <c r="T397" s="0"/>
      <c r="U397" s="0"/>
    </row>
    <row r="398" customFormat="false" ht="12.75" hidden="false" customHeight="false" outlineLevel="0" collapsed="false">
      <c r="O398" s="24"/>
      <c r="P398" s="24"/>
      <c r="Q398" s="24"/>
      <c r="R398" s="24"/>
      <c r="S398" s="24"/>
      <c r="T398" s="0"/>
      <c r="U398" s="0"/>
    </row>
    <row r="399" customFormat="false" ht="12.75" hidden="false" customHeight="false" outlineLevel="0" collapsed="false">
      <c r="O399" s="24"/>
      <c r="P399" s="24"/>
      <c r="Q399" s="24"/>
      <c r="R399" s="24"/>
      <c r="S399" s="24"/>
      <c r="T399" s="0"/>
      <c r="U399" s="0"/>
    </row>
    <row r="400" customFormat="false" ht="12.75" hidden="false" customHeight="false" outlineLevel="0" collapsed="false">
      <c r="O400" s="24"/>
      <c r="P400" s="24"/>
      <c r="Q400" s="24"/>
      <c r="R400" s="24"/>
      <c r="S400" s="24"/>
      <c r="T400" s="0"/>
      <c r="U400" s="0"/>
    </row>
    <row r="401" customFormat="false" ht="12.75" hidden="false" customHeight="false" outlineLevel="0" collapsed="false">
      <c r="O401" s="24"/>
      <c r="P401" s="24"/>
      <c r="Q401" s="24"/>
      <c r="R401" s="24"/>
      <c r="S401" s="24"/>
      <c r="T401" s="0"/>
      <c r="U401" s="0"/>
    </row>
    <row r="402" customFormat="false" ht="12.75" hidden="false" customHeight="false" outlineLevel="0" collapsed="false">
      <c r="O402" s="24"/>
      <c r="P402" s="24"/>
      <c r="Q402" s="24"/>
      <c r="R402" s="24"/>
      <c r="S402" s="24"/>
      <c r="T402" s="0"/>
      <c r="U402" s="0"/>
    </row>
    <row r="403" customFormat="false" ht="12.75" hidden="false" customHeight="false" outlineLevel="0" collapsed="false">
      <c r="O403" s="24"/>
      <c r="P403" s="24"/>
      <c r="Q403" s="24"/>
      <c r="R403" s="24"/>
      <c r="S403" s="24"/>
      <c r="T403" s="0"/>
      <c r="U403" s="0"/>
    </row>
    <row r="404" customFormat="false" ht="12.75" hidden="false" customHeight="false" outlineLevel="0" collapsed="false">
      <c r="O404" s="24"/>
      <c r="P404" s="24"/>
      <c r="Q404" s="24"/>
      <c r="R404" s="24"/>
      <c r="S404" s="24"/>
      <c r="T404" s="0"/>
      <c r="U404" s="0"/>
    </row>
    <row r="405" customFormat="false" ht="12.75" hidden="false" customHeight="false" outlineLevel="0" collapsed="false">
      <c r="O405" s="24"/>
      <c r="P405" s="24"/>
      <c r="Q405" s="24"/>
      <c r="R405" s="24"/>
      <c r="S405" s="24"/>
      <c r="T405" s="0"/>
      <c r="U405" s="0"/>
    </row>
    <row r="406" customFormat="false" ht="12.75" hidden="false" customHeight="false" outlineLevel="0" collapsed="false">
      <c r="O406" s="24"/>
      <c r="P406" s="24"/>
      <c r="Q406" s="24"/>
      <c r="R406" s="24"/>
      <c r="S406" s="24"/>
      <c r="T406" s="0"/>
      <c r="U406" s="0"/>
    </row>
    <row r="407" customFormat="false" ht="12.75" hidden="false" customHeight="false" outlineLevel="0" collapsed="false">
      <c r="O407" s="24"/>
      <c r="P407" s="24"/>
      <c r="Q407" s="24"/>
      <c r="R407" s="24"/>
      <c r="S407" s="24"/>
      <c r="T407" s="0"/>
      <c r="U407" s="0"/>
    </row>
    <row r="408" customFormat="false" ht="12.75" hidden="false" customHeight="false" outlineLevel="0" collapsed="false">
      <c r="O408" s="24"/>
      <c r="P408" s="24"/>
      <c r="Q408" s="24"/>
      <c r="R408" s="24"/>
      <c r="S408" s="24"/>
      <c r="T408" s="0"/>
      <c r="U408" s="0"/>
    </row>
    <row r="409" customFormat="false" ht="12.75" hidden="false" customHeight="false" outlineLevel="0" collapsed="false">
      <c r="O409" s="24"/>
      <c r="P409" s="24"/>
      <c r="Q409" s="24"/>
      <c r="R409" s="24"/>
      <c r="S409" s="24"/>
      <c r="T409" s="0"/>
      <c r="U409" s="0"/>
    </row>
    <row r="410" customFormat="false" ht="12.75" hidden="false" customHeight="false" outlineLevel="0" collapsed="false">
      <c r="O410" s="24"/>
      <c r="P410" s="24"/>
      <c r="Q410" s="24"/>
      <c r="R410" s="24"/>
      <c r="S410" s="24"/>
      <c r="T410" s="0"/>
      <c r="U410" s="0"/>
    </row>
    <row r="411" customFormat="false" ht="12.75" hidden="false" customHeight="false" outlineLevel="0" collapsed="false">
      <c r="O411" s="24"/>
      <c r="P411" s="24"/>
      <c r="Q411" s="24"/>
      <c r="R411" s="24"/>
      <c r="S411" s="24"/>
      <c r="T411" s="0"/>
      <c r="U411" s="0"/>
    </row>
    <row r="412" customFormat="false" ht="12.75" hidden="false" customHeight="false" outlineLevel="0" collapsed="false">
      <c r="O412" s="24"/>
      <c r="P412" s="24"/>
      <c r="Q412" s="24"/>
      <c r="R412" s="24"/>
      <c r="S412" s="24"/>
      <c r="T412" s="0"/>
      <c r="U412" s="0"/>
    </row>
    <row r="413" customFormat="false" ht="12.75" hidden="false" customHeight="false" outlineLevel="0" collapsed="false">
      <c r="O413" s="24"/>
      <c r="P413" s="24"/>
      <c r="Q413" s="24"/>
      <c r="R413" s="24"/>
      <c r="S413" s="24"/>
      <c r="T413" s="0"/>
      <c r="U413" s="0"/>
    </row>
    <row r="414" customFormat="false" ht="12.75" hidden="false" customHeight="false" outlineLevel="0" collapsed="false">
      <c r="O414" s="24"/>
      <c r="P414" s="24"/>
      <c r="Q414" s="24"/>
      <c r="R414" s="24"/>
      <c r="S414" s="24"/>
      <c r="T414" s="0"/>
      <c r="U414" s="0"/>
    </row>
    <row r="415" customFormat="false" ht="12.75" hidden="false" customHeight="false" outlineLevel="0" collapsed="false">
      <c r="O415" s="24"/>
      <c r="P415" s="24"/>
      <c r="Q415" s="24"/>
      <c r="R415" s="24"/>
      <c r="S415" s="24"/>
      <c r="T415" s="0"/>
      <c r="U415" s="0"/>
    </row>
    <row r="416" customFormat="false" ht="12.75" hidden="false" customHeight="false" outlineLevel="0" collapsed="false">
      <c r="O416" s="24"/>
      <c r="P416" s="24"/>
      <c r="Q416" s="24"/>
      <c r="R416" s="24"/>
      <c r="S416" s="24"/>
      <c r="T416" s="0"/>
      <c r="U416" s="0"/>
    </row>
    <row r="417" customFormat="false" ht="12.75" hidden="false" customHeight="false" outlineLevel="0" collapsed="false">
      <c r="O417" s="24"/>
      <c r="P417" s="24"/>
      <c r="Q417" s="24"/>
      <c r="R417" s="24"/>
      <c r="S417" s="24"/>
      <c r="T417" s="0"/>
      <c r="U417" s="0"/>
    </row>
    <row r="418" customFormat="false" ht="12.75" hidden="false" customHeight="false" outlineLevel="0" collapsed="false">
      <c r="O418" s="24"/>
      <c r="P418" s="24"/>
      <c r="Q418" s="24"/>
      <c r="R418" s="24"/>
      <c r="S418" s="24"/>
      <c r="T418" s="0"/>
      <c r="U418" s="0"/>
    </row>
    <row r="419" customFormat="false" ht="12.75" hidden="false" customHeight="false" outlineLevel="0" collapsed="false">
      <c r="O419" s="24"/>
      <c r="P419" s="24"/>
      <c r="Q419" s="24"/>
      <c r="R419" s="24"/>
      <c r="S419" s="24"/>
      <c r="T419" s="0"/>
      <c r="U419" s="0"/>
    </row>
    <row r="420" customFormat="false" ht="12.75" hidden="false" customHeight="false" outlineLevel="0" collapsed="false">
      <c r="O420" s="24"/>
      <c r="P420" s="24"/>
      <c r="Q420" s="24"/>
      <c r="R420" s="24"/>
      <c r="S420" s="24"/>
      <c r="T420" s="0"/>
      <c r="U420" s="0"/>
    </row>
    <row r="421" customFormat="false" ht="12.75" hidden="false" customHeight="false" outlineLevel="0" collapsed="false">
      <c r="O421" s="24"/>
      <c r="P421" s="24"/>
      <c r="Q421" s="24"/>
      <c r="R421" s="24"/>
      <c r="S421" s="24"/>
      <c r="T421" s="0"/>
      <c r="U421" s="0"/>
    </row>
    <row r="422" customFormat="false" ht="12.75" hidden="false" customHeight="false" outlineLevel="0" collapsed="false">
      <c r="O422" s="24"/>
      <c r="P422" s="24"/>
      <c r="Q422" s="24"/>
      <c r="R422" s="24"/>
      <c r="S422" s="24"/>
      <c r="T422" s="0"/>
      <c r="U422" s="0"/>
    </row>
    <row r="423" customFormat="false" ht="12.75" hidden="false" customHeight="false" outlineLevel="0" collapsed="false">
      <c r="O423" s="24"/>
      <c r="P423" s="24"/>
      <c r="Q423" s="24"/>
      <c r="R423" s="24"/>
      <c r="S423" s="24"/>
      <c r="T423" s="0"/>
      <c r="U423" s="0"/>
    </row>
    <row r="424" customFormat="false" ht="12.75" hidden="false" customHeight="false" outlineLevel="0" collapsed="false">
      <c r="O424" s="24"/>
      <c r="P424" s="24"/>
      <c r="Q424" s="24"/>
      <c r="R424" s="24"/>
      <c r="S424" s="24"/>
      <c r="T424" s="0"/>
      <c r="U424" s="0"/>
    </row>
    <row r="425" customFormat="false" ht="12.75" hidden="false" customHeight="false" outlineLevel="0" collapsed="false">
      <c r="O425" s="24"/>
      <c r="P425" s="24"/>
      <c r="Q425" s="24"/>
      <c r="R425" s="24"/>
      <c r="S425" s="24"/>
      <c r="T425" s="0"/>
      <c r="U425" s="0"/>
    </row>
    <row r="426" customFormat="false" ht="12.75" hidden="false" customHeight="false" outlineLevel="0" collapsed="false">
      <c r="O426" s="24"/>
      <c r="P426" s="24"/>
      <c r="Q426" s="24"/>
      <c r="R426" s="24"/>
      <c r="S426" s="24"/>
      <c r="T426" s="0"/>
      <c r="U426" s="0"/>
    </row>
    <row r="427" customFormat="false" ht="12.75" hidden="false" customHeight="false" outlineLevel="0" collapsed="false">
      <c r="O427" s="24"/>
      <c r="P427" s="24"/>
      <c r="Q427" s="24"/>
      <c r="R427" s="24"/>
      <c r="S427" s="24"/>
      <c r="T427" s="0"/>
      <c r="U427" s="0"/>
    </row>
    <row r="428" customFormat="false" ht="12.75" hidden="false" customHeight="false" outlineLevel="0" collapsed="false">
      <c r="O428" s="24"/>
      <c r="P428" s="24"/>
      <c r="Q428" s="24"/>
      <c r="R428" s="24"/>
      <c r="S428" s="24"/>
      <c r="T428" s="0"/>
      <c r="U428" s="0"/>
    </row>
    <row r="429" customFormat="false" ht="12.75" hidden="false" customHeight="false" outlineLevel="0" collapsed="false">
      <c r="O429" s="24"/>
      <c r="P429" s="24"/>
      <c r="Q429" s="24"/>
      <c r="R429" s="24"/>
      <c r="S429" s="24"/>
      <c r="T429" s="0"/>
      <c r="U429" s="0"/>
    </row>
    <row r="430" customFormat="false" ht="12.75" hidden="false" customHeight="false" outlineLevel="0" collapsed="false">
      <c r="O430" s="24"/>
      <c r="P430" s="24"/>
      <c r="Q430" s="24"/>
      <c r="R430" s="24"/>
      <c r="S430" s="24"/>
      <c r="T430" s="0"/>
      <c r="U430" s="0"/>
    </row>
    <row r="431" customFormat="false" ht="12.75" hidden="false" customHeight="false" outlineLevel="0" collapsed="false">
      <c r="O431" s="24"/>
      <c r="P431" s="24"/>
      <c r="Q431" s="24"/>
      <c r="R431" s="24"/>
      <c r="S431" s="24"/>
      <c r="T431" s="0"/>
      <c r="U431" s="0"/>
    </row>
    <row r="432" customFormat="false" ht="12.75" hidden="false" customHeight="false" outlineLevel="0" collapsed="false">
      <c r="O432" s="24"/>
      <c r="P432" s="24"/>
      <c r="Q432" s="24"/>
      <c r="R432" s="24"/>
      <c r="S432" s="24"/>
      <c r="T432" s="0"/>
      <c r="U432" s="0"/>
    </row>
    <row r="433" customFormat="false" ht="12.75" hidden="false" customHeight="false" outlineLevel="0" collapsed="false">
      <c r="O433" s="24"/>
      <c r="P433" s="24"/>
      <c r="Q433" s="24"/>
      <c r="R433" s="24"/>
      <c r="S433" s="24"/>
      <c r="T433" s="0"/>
      <c r="U433" s="0"/>
    </row>
    <row r="434" customFormat="false" ht="12.75" hidden="false" customHeight="false" outlineLevel="0" collapsed="false">
      <c r="O434" s="24"/>
      <c r="P434" s="24"/>
      <c r="Q434" s="24"/>
      <c r="R434" s="24"/>
      <c r="S434" s="24"/>
      <c r="T434" s="0"/>
      <c r="U434" s="0"/>
    </row>
    <row r="435" customFormat="false" ht="12.75" hidden="false" customHeight="false" outlineLevel="0" collapsed="false">
      <c r="O435" s="24"/>
      <c r="P435" s="24"/>
      <c r="Q435" s="24"/>
      <c r="R435" s="24"/>
      <c r="S435" s="24"/>
      <c r="T435" s="0"/>
      <c r="U435" s="0"/>
    </row>
    <row r="436" customFormat="false" ht="12.75" hidden="false" customHeight="false" outlineLevel="0" collapsed="false">
      <c r="O436" s="24"/>
      <c r="P436" s="24"/>
      <c r="Q436" s="24"/>
      <c r="R436" s="24"/>
      <c r="S436" s="24"/>
      <c r="T436" s="0"/>
      <c r="U436" s="0"/>
    </row>
    <row r="437" customFormat="false" ht="12.75" hidden="false" customHeight="false" outlineLevel="0" collapsed="false">
      <c r="O437" s="24"/>
      <c r="P437" s="24"/>
      <c r="Q437" s="24"/>
      <c r="R437" s="24"/>
      <c r="S437" s="24"/>
      <c r="T437" s="0"/>
      <c r="U437" s="0"/>
    </row>
    <row r="438" customFormat="false" ht="12.75" hidden="false" customHeight="false" outlineLevel="0" collapsed="false">
      <c r="O438" s="24"/>
      <c r="P438" s="24"/>
      <c r="Q438" s="24"/>
      <c r="R438" s="24"/>
      <c r="S438" s="24"/>
      <c r="T438" s="0"/>
      <c r="U438" s="0"/>
    </row>
    <row r="439" customFormat="false" ht="12.75" hidden="false" customHeight="false" outlineLevel="0" collapsed="false">
      <c r="O439" s="24"/>
      <c r="P439" s="24"/>
      <c r="Q439" s="24"/>
      <c r="R439" s="24"/>
      <c r="S439" s="24"/>
      <c r="T439" s="0"/>
      <c r="U439" s="0"/>
    </row>
    <row r="440" customFormat="false" ht="12.75" hidden="false" customHeight="false" outlineLevel="0" collapsed="false">
      <c r="O440" s="24"/>
      <c r="P440" s="24"/>
      <c r="Q440" s="24"/>
      <c r="R440" s="24"/>
      <c r="S440" s="24"/>
      <c r="T440" s="0"/>
      <c r="U440" s="0"/>
    </row>
    <row r="441" customFormat="false" ht="12.75" hidden="false" customHeight="false" outlineLevel="0" collapsed="false">
      <c r="O441" s="24"/>
      <c r="P441" s="24"/>
      <c r="Q441" s="24"/>
      <c r="R441" s="24"/>
      <c r="S441" s="24"/>
      <c r="T441" s="0"/>
      <c r="U441" s="0"/>
    </row>
    <row r="442" customFormat="false" ht="12.75" hidden="false" customHeight="false" outlineLevel="0" collapsed="false">
      <c r="O442" s="24"/>
      <c r="P442" s="24"/>
      <c r="Q442" s="24"/>
      <c r="R442" s="24"/>
      <c r="S442" s="24"/>
      <c r="T442" s="0"/>
      <c r="U442" s="0"/>
    </row>
    <row r="443" customFormat="false" ht="12.75" hidden="false" customHeight="false" outlineLevel="0" collapsed="false">
      <c r="O443" s="24"/>
      <c r="P443" s="24"/>
      <c r="Q443" s="24"/>
      <c r="R443" s="24"/>
      <c r="S443" s="24"/>
      <c r="T443" s="0"/>
      <c r="U443" s="0"/>
    </row>
    <row r="444" customFormat="false" ht="12.75" hidden="false" customHeight="false" outlineLevel="0" collapsed="false">
      <c r="O444" s="24"/>
      <c r="P444" s="24"/>
      <c r="Q444" s="24"/>
      <c r="R444" s="24"/>
      <c r="S444" s="24"/>
      <c r="T444" s="0"/>
      <c r="U444" s="0"/>
    </row>
    <row r="445" customFormat="false" ht="12.75" hidden="false" customHeight="false" outlineLevel="0" collapsed="false">
      <c r="O445" s="24"/>
      <c r="P445" s="24"/>
      <c r="Q445" s="24"/>
      <c r="R445" s="24"/>
      <c r="S445" s="24"/>
      <c r="T445" s="0"/>
      <c r="U445" s="0"/>
    </row>
    <row r="446" customFormat="false" ht="12.75" hidden="false" customHeight="false" outlineLevel="0" collapsed="false">
      <c r="O446" s="24"/>
      <c r="P446" s="24"/>
      <c r="Q446" s="24"/>
      <c r="R446" s="24"/>
      <c r="S446" s="24"/>
      <c r="T446" s="0"/>
      <c r="U446" s="0"/>
    </row>
    <row r="447" customFormat="false" ht="12.75" hidden="false" customHeight="false" outlineLevel="0" collapsed="false">
      <c r="O447" s="24"/>
      <c r="P447" s="24"/>
      <c r="Q447" s="24"/>
      <c r="R447" s="24"/>
      <c r="S447" s="24"/>
      <c r="T447" s="0"/>
      <c r="U447" s="0"/>
    </row>
    <row r="448" customFormat="false" ht="12.75" hidden="false" customHeight="false" outlineLevel="0" collapsed="false">
      <c r="O448" s="24"/>
      <c r="P448" s="24"/>
      <c r="Q448" s="24"/>
      <c r="R448" s="24"/>
      <c r="S448" s="24"/>
      <c r="T448" s="0"/>
      <c r="U448" s="0"/>
    </row>
    <row r="449" customFormat="false" ht="12.75" hidden="false" customHeight="false" outlineLevel="0" collapsed="false">
      <c r="O449" s="24"/>
      <c r="P449" s="24"/>
      <c r="Q449" s="24"/>
      <c r="R449" s="24"/>
      <c r="S449" s="24"/>
      <c r="T449" s="0"/>
      <c r="U449" s="0"/>
    </row>
    <row r="450" customFormat="false" ht="12.75" hidden="false" customHeight="false" outlineLevel="0" collapsed="false">
      <c r="O450" s="24"/>
      <c r="P450" s="24"/>
      <c r="Q450" s="24"/>
      <c r="R450" s="24"/>
      <c r="S450" s="24"/>
      <c r="T450" s="0"/>
      <c r="U450" s="0"/>
    </row>
    <row r="451" customFormat="false" ht="12.75" hidden="false" customHeight="false" outlineLevel="0" collapsed="false">
      <c r="O451" s="24"/>
      <c r="P451" s="24"/>
      <c r="Q451" s="24"/>
      <c r="R451" s="24"/>
      <c r="S451" s="24"/>
      <c r="T451" s="0"/>
      <c r="U451" s="0"/>
    </row>
    <row r="452" customFormat="false" ht="12.75" hidden="false" customHeight="false" outlineLevel="0" collapsed="false">
      <c r="O452" s="24"/>
      <c r="P452" s="24"/>
      <c r="Q452" s="24"/>
      <c r="R452" s="24"/>
      <c r="S452" s="24"/>
      <c r="T452" s="0"/>
      <c r="U452" s="0"/>
    </row>
    <row r="453" customFormat="false" ht="12.75" hidden="false" customHeight="false" outlineLevel="0" collapsed="false">
      <c r="O453" s="24"/>
      <c r="P453" s="24"/>
      <c r="Q453" s="24"/>
      <c r="R453" s="24"/>
      <c r="S453" s="24"/>
      <c r="T453" s="0"/>
      <c r="U453" s="0"/>
    </row>
    <row r="454" customFormat="false" ht="12.75" hidden="false" customHeight="false" outlineLevel="0" collapsed="false">
      <c r="O454" s="24"/>
      <c r="P454" s="24"/>
      <c r="Q454" s="24"/>
      <c r="R454" s="24"/>
      <c r="S454" s="24"/>
      <c r="T454" s="0"/>
      <c r="U454" s="0"/>
    </row>
    <row r="455" customFormat="false" ht="12.75" hidden="false" customHeight="false" outlineLevel="0" collapsed="false">
      <c r="O455" s="24"/>
      <c r="P455" s="24"/>
      <c r="Q455" s="24"/>
      <c r="R455" s="24"/>
      <c r="S455" s="24"/>
      <c r="T455" s="0"/>
      <c r="U455" s="0"/>
    </row>
    <row r="456" customFormat="false" ht="12.75" hidden="false" customHeight="false" outlineLevel="0" collapsed="false">
      <c r="O456" s="24"/>
      <c r="P456" s="24"/>
      <c r="Q456" s="24"/>
      <c r="R456" s="24"/>
      <c r="S456" s="24"/>
      <c r="T456" s="0"/>
      <c r="U456" s="0"/>
    </row>
    <row r="457" customFormat="false" ht="12.75" hidden="false" customHeight="false" outlineLevel="0" collapsed="false">
      <c r="O457" s="24"/>
      <c r="P457" s="24"/>
      <c r="Q457" s="24"/>
      <c r="R457" s="24"/>
      <c r="S457" s="24"/>
      <c r="T457" s="0"/>
      <c r="U457" s="0"/>
    </row>
    <row r="458" customFormat="false" ht="12.75" hidden="false" customHeight="false" outlineLevel="0" collapsed="false">
      <c r="O458" s="24"/>
      <c r="P458" s="24"/>
      <c r="Q458" s="24"/>
      <c r="R458" s="24"/>
      <c r="S458" s="24"/>
      <c r="T458" s="0"/>
      <c r="U458" s="0"/>
    </row>
    <row r="459" customFormat="false" ht="12.75" hidden="false" customHeight="false" outlineLevel="0" collapsed="false">
      <c r="O459" s="24"/>
      <c r="P459" s="24"/>
      <c r="Q459" s="24"/>
      <c r="R459" s="24"/>
      <c r="S459" s="24"/>
      <c r="T459" s="0"/>
      <c r="U459" s="0"/>
    </row>
    <row r="460" customFormat="false" ht="12.75" hidden="false" customHeight="false" outlineLevel="0" collapsed="false">
      <c r="O460" s="24"/>
      <c r="P460" s="24"/>
      <c r="Q460" s="24"/>
      <c r="R460" s="24"/>
      <c r="S460" s="24"/>
      <c r="T460" s="0"/>
      <c r="U460" s="0"/>
    </row>
    <row r="461" customFormat="false" ht="12.75" hidden="false" customHeight="false" outlineLevel="0" collapsed="false">
      <c r="O461" s="24"/>
      <c r="P461" s="24"/>
      <c r="Q461" s="24"/>
      <c r="R461" s="24"/>
      <c r="S461" s="24"/>
      <c r="T461" s="0"/>
      <c r="U461" s="0"/>
    </row>
    <row r="462" customFormat="false" ht="12.75" hidden="false" customHeight="false" outlineLevel="0" collapsed="false">
      <c r="O462" s="24"/>
      <c r="P462" s="24"/>
      <c r="Q462" s="24"/>
      <c r="R462" s="24"/>
      <c r="S462" s="24"/>
      <c r="T462" s="0"/>
      <c r="U462" s="0"/>
    </row>
    <row r="463" customFormat="false" ht="12.75" hidden="false" customHeight="false" outlineLevel="0" collapsed="false">
      <c r="O463" s="24"/>
      <c r="P463" s="24"/>
      <c r="Q463" s="24"/>
      <c r="R463" s="24"/>
      <c r="S463" s="24"/>
      <c r="T463" s="0"/>
      <c r="U463" s="0"/>
    </row>
    <row r="464" customFormat="false" ht="12.75" hidden="false" customHeight="false" outlineLevel="0" collapsed="false">
      <c r="O464" s="24"/>
      <c r="P464" s="24"/>
      <c r="Q464" s="24"/>
      <c r="R464" s="24"/>
      <c r="S464" s="24"/>
      <c r="T464" s="0"/>
      <c r="U464" s="0"/>
    </row>
    <row r="465" customFormat="false" ht="12.75" hidden="false" customHeight="false" outlineLevel="0" collapsed="false">
      <c r="O465" s="24"/>
      <c r="P465" s="24"/>
      <c r="Q465" s="24"/>
      <c r="R465" s="24"/>
      <c r="S465" s="24"/>
      <c r="T465" s="0"/>
      <c r="U465" s="0"/>
    </row>
    <row r="466" customFormat="false" ht="12.75" hidden="false" customHeight="false" outlineLevel="0" collapsed="false">
      <c r="O466" s="24"/>
      <c r="P466" s="24"/>
      <c r="Q466" s="24"/>
      <c r="R466" s="24"/>
      <c r="S466" s="24"/>
      <c r="T466" s="0"/>
      <c r="U466" s="0"/>
    </row>
    <row r="467" customFormat="false" ht="12.75" hidden="false" customHeight="false" outlineLevel="0" collapsed="false">
      <c r="O467" s="24"/>
      <c r="P467" s="24"/>
      <c r="Q467" s="24"/>
      <c r="R467" s="24"/>
      <c r="S467" s="24"/>
      <c r="T467" s="0"/>
      <c r="U467" s="0"/>
    </row>
    <row r="468" customFormat="false" ht="12.75" hidden="false" customHeight="false" outlineLevel="0" collapsed="false">
      <c r="O468" s="24"/>
      <c r="P468" s="24"/>
      <c r="Q468" s="24"/>
      <c r="R468" s="24"/>
      <c r="S468" s="24"/>
      <c r="T468" s="0"/>
      <c r="U468" s="0"/>
    </row>
    <row r="469" customFormat="false" ht="12.75" hidden="false" customHeight="false" outlineLevel="0" collapsed="false">
      <c r="O469" s="24"/>
      <c r="P469" s="24"/>
      <c r="Q469" s="24"/>
      <c r="R469" s="24"/>
      <c r="S469" s="24"/>
      <c r="T469" s="0"/>
      <c r="U469" s="0"/>
    </row>
    <row r="470" customFormat="false" ht="12.75" hidden="false" customHeight="false" outlineLevel="0" collapsed="false">
      <c r="O470" s="24"/>
      <c r="P470" s="24"/>
      <c r="Q470" s="24"/>
      <c r="R470" s="24"/>
      <c r="S470" s="24"/>
      <c r="T470" s="0"/>
      <c r="U470" s="0"/>
    </row>
    <row r="471" customFormat="false" ht="12.75" hidden="false" customHeight="false" outlineLevel="0" collapsed="false">
      <c r="O471" s="24"/>
      <c r="P471" s="24"/>
      <c r="Q471" s="24"/>
      <c r="R471" s="24"/>
      <c r="S471" s="24"/>
      <c r="T471" s="0"/>
      <c r="U471" s="0"/>
    </row>
    <row r="472" customFormat="false" ht="12.75" hidden="false" customHeight="false" outlineLevel="0" collapsed="false">
      <c r="O472" s="24"/>
      <c r="P472" s="24"/>
      <c r="Q472" s="24"/>
      <c r="R472" s="24"/>
      <c r="S472" s="24"/>
      <c r="T472" s="0"/>
      <c r="U472" s="0"/>
    </row>
    <row r="473" customFormat="false" ht="12.75" hidden="false" customHeight="false" outlineLevel="0" collapsed="false">
      <c r="O473" s="24"/>
      <c r="P473" s="24"/>
      <c r="Q473" s="24"/>
      <c r="R473" s="24"/>
      <c r="S473" s="24"/>
      <c r="T473" s="0"/>
      <c r="U473" s="0"/>
    </row>
    <row r="474" customFormat="false" ht="12.75" hidden="false" customHeight="false" outlineLevel="0" collapsed="false">
      <c r="O474" s="24"/>
      <c r="P474" s="24"/>
      <c r="Q474" s="24"/>
      <c r="R474" s="24"/>
      <c r="S474" s="24"/>
      <c r="T474" s="0"/>
      <c r="U474" s="0"/>
    </row>
    <row r="475" customFormat="false" ht="12.75" hidden="false" customHeight="false" outlineLevel="0" collapsed="false">
      <c r="O475" s="24"/>
      <c r="P475" s="24"/>
      <c r="Q475" s="24"/>
      <c r="R475" s="24"/>
      <c r="S475" s="24"/>
      <c r="T475" s="0"/>
      <c r="U475" s="0"/>
    </row>
    <row r="476" customFormat="false" ht="12.75" hidden="false" customHeight="false" outlineLevel="0" collapsed="false">
      <c r="O476" s="24"/>
      <c r="P476" s="24"/>
      <c r="Q476" s="24"/>
      <c r="R476" s="24"/>
      <c r="S476" s="24"/>
      <c r="T476" s="0"/>
      <c r="U476" s="0"/>
    </row>
    <row r="477" customFormat="false" ht="12.75" hidden="false" customHeight="false" outlineLevel="0" collapsed="false">
      <c r="O477" s="24"/>
      <c r="P477" s="24"/>
      <c r="Q477" s="24"/>
      <c r="R477" s="24"/>
      <c r="S477" s="24"/>
      <c r="T477" s="0"/>
      <c r="U477" s="0"/>
    </row>
    <row r="478" customFormat="false" ht="12.75" hidden="false" customHeight="false" outlineLevel="0" collapsed="false">
      <c r="O478" s="24"/>
      <c r="P478" s="24"/>
      <c r="Q478" s="24"/>
      <c r="R478" s="24"/>
      <c r="S478" s="24"/>
      <c r="T478" s="0"/>
      <c r="U478" s="0"/>
    </row>
    <row r="479" customFormat="false" ht="12.75" hidden="false" customHeight="false" outlineLevel="0" collapsed="false">
      <c r="O479" s="24"/>
      <c r="P479" s="24"/>
      <c r="Q479" s="24"/>
      <c r="R479" s="24"/>
      <c r="S479" s="24"/>
      <c r="T479" s="0"/>
      <c r="U479" s="0"/>
    </row>
    <row r="480" customFormat="false" ht="12.75" hidden="false" customHeight="false" outlineLevel="0" collapsed="false">
      <c r="O480" s="24"/>
      <c r="P480" s="24"/>
      <c r="Q480" s="24"/>
      <c r="R480" s="24"/>
      <c r="S480" s="24"/>
      <c r="T480" s="0"/>
      <c r="U480" s="0"/>
    </row>
    <row r="481" customFormat="false" ht="12.75" hidden="false" customHeight="false" outlineLevel="0" collapsed="false">
      <c r="O481" s="24"/>
      <c r="P481" s="24"/>
      <c r="Q481" s="24"/>
      <c r="R481" s="24"/>
      <c r="S481" s="24"/>
      <c r="T481" s="0"/>
      <c r="U481" s="0"/>
    </row>
    <row r="482" customFormat="false" ht="12.75" hidden="false" customHeight="false" outlineLevel="0" collapsed="false">
      <c r="O482" s="24"/>
      <c r="P482" s="24"/>
      <c r="Q482" s="24"/>
      <c r="R482" s="24"/>
      <c r="S482" s="24"/>
      <c r="T482" s="0"/>
      <c r="U482" s="0"/>
    </row>
    <row r="483" customFormat="false" ht="12.75" hidden="false" customHeight="false" outlineLevel="0" collapsed="false">
      <c r="O483" s="24"/>
      <c r="P483" s="24"/>
      <c r="Q483" s="24"/>
      <c r="R483" s="24"/>
      <c r="S483" s="24"/>
      <c r="T483" s="0"/>
      <c r="U483" s="0"/>
    </row>
    <row r="484" customFormat="false" ht="12.75" hidden="false" customHeight="false" outlineLevel="0" collapsed="false">
      <c r="O484" s="24"/>
      <c r="P484" s="24"/>
      <c r="Q484" s="24"/>
      <c r="R484" s="24"/>
      <c r="S484" s="24"/>
      <c r="T484" s="0"/>
      <c r="U484" s="0"/>
    </row>
    <row r="485" customFormat="false" ht="12.75" hidden="false" customHeight="false" outlineLevel="0" collapsed="false">
      <c r="O485" s="24"/>
      <c r="P485" s="24"/>
      <c r="Q485" s="24"/>
      <c r="R485" s="24"/>
      <c r="S485" s="24"/>
      <c r="T485" s="0"/>
      <c r="U485" s="0"/>
    </row>
    <row r="486" customFormat="false" ht="12.75" hidden="false" customHeight="false" outlineLevel="0" collapsed="false">
      <c r="O486" s="24"/>
      <c r="P486" s="24"/>
      <c r="Q486" s="24"/>
      <c r="R486" s="24"/>
      <c r="S486" s="24"/>
      <c r="T486" s="0"/>
      <c r="U486" s="0"/>
    </row>
    <row r="487" customFormat="false" ht="12.75" hidden="false" customHeight="false" outlineLevel="0" collapsed="false">
      <c r="O487" s="24"/>
      <c r="P487" s="24"/>
      <c r="Q487" s="24"/>
      <c r="R487" s="24"/>
      <c r="S487" s="24"/>
      <c r="T487" s="0"/>
      <c r="U487" s="0"/>
    </row>
    <row r="488" customFormat="false" ht="12.75" hidden="false" customHeight="false" outlineLevel="0" collapsed="false">
      <c r="O488" s="24"/>
      <c r="P488" s="24"/>
      <c r="Q488" s="24"/>
      <c r="R488" s="24"/>
      <c r="S488" s="24"/>
      <c r="T488" s="0"/>
      <c r="U488" s="0"/>
    </row>
    <row r="489" customFormat="false" ht="12.75" hidden="false" customHeight="false" outlineLevel="0" collapsed="false">
      <c r="O489" s="24"/>
      <c r="P489" s="24"/>
      <c r="Q489" s="24"/>
      <c r="R489" s="24"/>
      <c r="S489" s="24"/>
      <c r="T489" s="0"/>
      <c r="U489" s="0"/>
    </row>
    <row r="490" customFormat="false" ht="12.75" hidden="false" customHeight="false" outlineLevel="0" collapsed="false">
      <c r="O490" s="24"/>
      <c r="P490" s="24"/>
      <c r="Q490" s="24"/>
      <c r="R490" s="24"/>
      <c r="S490" s="24"/>
      <c r="T490" s="0"/>
      <c r="U490" s="0"/>
    </row>
    <row r="491" customFormat="false" ht="12.75" hidden="false" customHeight="false" outlineLevel="0" collapsed="false">
      <c r="O491" s="24"/>
      <c r="P491" s="24"/>
      <c r="Q491" s="24"/>
      <c r="R491" s="24"/>
      <c r="S491" s="24"/>
      <c r="T491" s="0"/>
      <c r="U491" s="0"/>
    </row>
    <row r="492" customFormat="false" ht="12.75" hidden="false" customHeight="false" outlineLevel="0" collapsed="false">
      <c r="O492" s="24"/>
      <c r="P492" s="24"/>
      <c r="Q492" s="24"/>
      <c r="R492" s="24"/>
      <c r="S492" s="24"/>
      <c r="T492" s="0"/>
      <c r="U492" s="0"/>
    </row>
    <row r="493" customFormat="false" ht="12.75" hidden="false" customHeight="false" outlineLevel="0" collapsed="false">
      <c r="O493" s="24"/>
      <c r="P493" s="24"/>
      <c r="Q493" s="24"/>
      <c r="R493" s="24"/>
      <c r="S493" s="24"/>
      <c r="T493" s="0"/>
      <c r="U493" s="0"/>
    </row>
    <row r="494" customFormat="false" ht="12.75" hidden="false" customHeight="false" outlineLevel="0" collapsed="false">
      <c r="O494" s="24"/>
      <c r="P494" s="24"/>
      <c r="Q494" s="24"/>
      <c r="R494" s="24"/>
      <c r="S494" s="24"/>
      <c r="T494" s="0"/>
      <c r="U494" s="0"/>
    </row>
    <row r="495" customFormat="false" ht="12.75" hidden="false" customHeight="false" outlineLevel="0" collapsed="false">
      <c r="O495" s="24"/>
      <c r="P495" s="24"/>
      <c r="Q495" s="24"/>
      <c r="R495" s="24"/>
      <c r="S495" s="24"/>
      <c r="T495" s="0"/>
      <c r="U495" s="0"/>
    </row>
    <row r="496" customFormat="false" ht="12.75" hidden="false" customHeight="false" outlineLevel="0" collapsed="false">
      <c r="O496" s="24"/>
      <c r="P496" s="24"/>
      <c r="Q496" s="24"/>
      <c r="R496" s="24"/>
      <c r="S496" s="24"/>
      <c r="T496" s="0"/>
      <c r="U496" s="0"/>
    </row>
    <row r="497" customFormat="false" ht="12.75" hidden="false" customHeight="false" outlineLevel="0" collapsed="false">
      <c r="O497" s="24"/>
      <c r="P497" s="24"/>
      <c r="Q497" s="24"/>
      <c r="R497" s="24"/>
      <c r="S497" s="24"/>
      <c r="T497" s="0"/>
      <c r="U497" s="0"/>
    </row>
    <row r="498" customFormat="false" ht="12.75" hidden="false" customHeight="false" outlineLevel="0" collapsed="false">
      <c r="O498" s="24"/>
      <c r="P498" s="24"/>
      <c r="Q498" s="24"/>
      <c r="R498" s="24"/>
      <c r="S498" s="24"/>
      <c r="T498" s="0"/>
      <c r="U498" s="0"/>
    </row>
    <row r="499" customFormat="false" ht="12.75" hidden="false" customHeight="false" outlineLevel="0" collapsed="false">
      <c r="O499" s="24"/>
      <c r="P499" s="24"/>
      <c r="Q499" s="24"/>
      <c r="R499" s="24"/>
      <c r="S499" s="24"/>
      <c r="T499" s="0"/>
      <c r="U499" s="0"/>
    </row>
    <row r="500" customFormat="false" ht="12.75" hidden="false" customHeight="false" outlineLevel="0" collapsed="false">
      <c r="O500" s="24"/>
      <c r="P500" s="24"/>
      <c r="Q500" s="24"/>
      <c r="R500" s="24"/>
      <c r="S500" s="24"/>
      <c r="T500" s="0"/>
      <c r="U500" s="0"/>
    </row>
    <row r="501" customFormat="false" ht="12.75" hidden="false" customHeight="false" outlineLevel="0" collapsed="false">
      <c r="O501" s="24"/>
      <c r="P501" s="24"/>
      <c r="Q501" s="24"/>
      <c r="R501" s="24"/>
      <c r="S501" s="24"/>
      <c r="T501" s="0"/>
      <c r="U501" s="0"/>
    </row>
    <row r="502" customFormat="false" ht="12.75" hidden="false" customHeight="false" outlineLevel="0" collapsed="false">
      <c r="O502" s="24"/>
      <c r="P502" s="24"/>
      <c r="Q502" s="24"/>
      <c r="R502" s="24"/>
      <c r="S502" s="24"/>
      <c r="T502" s="0"/>
      <c r="U502" s="0"/>
    </row>
    <row r="503" customFormat="false" ht="12.75" hidden="false" customHeight="false" outlineLevel="0" collapsed="false">
      <c r="O503" s="24"/>
      <c r="P503" s="24"/>
      <c r="Q503" s="24"/>
      <c r="R503" s="24"/>
      <c r="S503" s="24"/>
      <c r="T503" s="0"/>
      <c r="U503" s="0"/>
    </row>
    <row r="504" customFormat="false" ht="12.75" hidden="false" customHeight="false" outlineLevel="0" collapsed="false">
      <c r="O504" s="24"/>
      <c r="P504" s="24"/>
      <c r="Q504" s="24"/>
      <c r="R504" s="24"/>
      <c r="S504" s="24"/>
      <c r="T504" s="0"/>
      <c r="U504" s="0"/>
    </row>
    <row r="505" customFormat="false" ht="12.75" hidden="false" customHeight="false" outlineLevel="0" collapsed="false">
      <c r="O505" s="24"/>
      <c r="P505" s="24"/>
      <c r="Q505" s="24"/>
      <c r="R505" s="24"/>
      <c r="S505" s="24"/>
      <c r="T505" s="0"/>
      <c r="U505" s="0"/>
    </row>
    <row r="506" customFormat="false" ht="12.75" hidden="false" customHeight="false" outlineLevel="0" collapsed="false">
      <c r="O506" s="24"/>
      <c r="P506" s="24"/>
      <c r="Q506" s="24"/>
      <c r="R506" s="24"/>
      <c r="S506" s="24"/>
      <c r="T506" s="0"/>
      <c r="U506" s="0"/>
    </row>
    <row r="507" customFormat="false" ht="12.75" hidden="false" customHeight="false" outlineLevel="0" collapsed="false">
      <c r="O507" s="24"/>
      <c r="P507" s="24"/>
      <c r="Q507" s="24"/>
      <c r="R507" s="24"/>
      <c r="S507" s="24"/>
      <c r="T507" s="0"/>
      <c r="U507" s="0"/>
    </row>
    <row r="508" customFormat="false" ht="12.75" hidden="false" customHeight="false" outlineLevel="0" collapsed="false">
      <c r="O508" s="24"/>
      <c r="P508" s="24"/>
      <c r="Q508" s="24"/>
      <c r="R508" s="24"/>
      <c r="S508" s="24"/>
      <c r="T508" s="0"/>
      <c r="U508" s="0"/>
    </row>
    <row r="509" customFormat="false" ht="12.75" hidden="false" customHeight="false" outlineLevel="0" collapsed="false">
      <c r="O509" s="24"/>
      <c r="P509" s="24"/>
      <c r="Q509" s="24"/>
      <c r="R509" s="24"/>
      <c r="S509" s="24"/>
      <c r="T509" s="0"/>
      <c r="U509" s="0"/>
    </row>
    <row r="510" customFormat="false" ht="12.75" hidden="false" customHeight="false" outlineLevel="0" collapsed="false">
      <c r="O510" s="24"/>
      <c r="P510" s="24"/>
      <c r="Q510" s="24"/>
      <c r="R510" s="24"/>
      <c r="S510" s="24"/>
      <c r="T510" s="0"/>
      <c r="U510" s="0"/>
    </row>
    <row r="511" customFormat="false" ht="12.75" hidden="false" customHeight="false" outlineLevel="0" collapsed="false">
      <c r="O511" s="24"/>
      <c r="P511" s="24"/>
      <c r="Q511" s="24"/>
      <c r="R511" s="24"/>
      <c r="S511" s="24"/>
      <c r="T511" s="0"/>
      <c r="U511" s="0"/>
    </row>
    <row r="512" customFormat="false" ht="12.75" hidden="false" customHeight="false" outlineLevel="0" collapsed="false">
      <c r="O512" s="24"/>
      <c r="P512" s="24"/>
      <c r="Q512" s="24"/>
      <c r="R512" s="24"/>
      <c r="S512" s="24"/>
      <c r="T512" s="0"/>
      <c r="U512" s="0"/>
    </row>
    <row r="513" customFormat="false" ht="12.75" hidden="false" customHeight="false" outlineLevel="0" collapsed="false">
      <c r="O513" s="24"/>
      <c r="P513" s="24"/>
      <c r="Q513" s="24"/>
      <c r="R513" s="24"/>
      <c r="S513" s="24"/>
      <c r="T513" s="0"/>
      <c r="U513" s="0"/>
    </row>
    <row r="514" customFormat="false" ht="12.75" hidden="false" customHeight="false" outlineLevel="0" collapsed="false">
      <c r="O514" s="24"/>
      <c r="P514" s="24"/>
      <c r="Q514" s="24"/>
      <c r="R514" s="24"/>
      <c r="S514" s="24"/>
      <c r="T514" s="0"/>
      <c r="U514" s="0"/>
    </row>
    <row r="515" customFormat="false" ht="12.75" hidden="false" customHeight="false" outlineLevel="0" collapsed="false">
      <c r="O515" s="24"/>
      <c r="P515" s="24"/>
      <c r="Q515" s="24"/>
      <c r="R515" s="24"/>
      <c r="S515" s="24"/>
      <c r="T515" s="0"/>
      <c r="U515" s="0"/>
    </row>
    <row r="516" customFormat="false" ht="12.75" hidden="false" customHeight="false" outlineLevel="0" collapsed="false">
      <c r="O516" s="24"/>
      <c r="P516" s="24"/>
      <c r="Q516" s="24"/>
      <c r="R516" s="24"/>
      <c r="S516" s="24"/>
      <c r="T516" s="0"/>
      <c r="U516" s="0"/>
    </row>
    <row r="517" customFormat="false" ht="12.75" hidden="false" customHeight="false" outlineLevel="0" collapsed="false">
      <c r="O517" s="24"/>
      <c r="P517" s="24"/>
      <c r="Q517" s="24"/>
      <c r="R517" s="24"/>
      <c r="S517" s="24"/>
      <c r="T517" s="0"/>
      <c r="U517" s="0"/>
    </row>
    <row r="518" customFormat="false" ht="12.75" hidden="false" customHeight="false" outlineLevel="0" collapsed="false">
      <c r="O518" s="24"/>
      <c r="P518" s="24"/>
      <c r="Q518" s="24"/>
      <c r="R518" s="24"/>
      <c r="S518" s="24"/>
      <c r="T518" s="0"/>
      <c r="U518" s="0"/>
    </row>
    <row r="519" customFormat="false" ht="12.75" hidden="false" customHeight="false" outlineLevel="0" collapsed="false">
      <c r="O519" s="24"/>
      <c r="P519" s="24"/>
      <c r="Q519" s="24"/>
      <c r="R519" s="24"/>
      <c r="S519" s="24"/>
      <c r="T519" s="0"/>
      <c r="U519" s="0"/>
    </row>
    <row r="520" customFormat="false" ht="12.75" hidden="false" customHeight="false" outlineLevel="0" collapsed="false">
      <c r="O520" s="24"/>
      <c r="P520" s="24"/>
      <c r="Q520" s="24"/>
      <c r="R520" s="24"/>
      <c r="S520" s="24"/>
      <c r="T520" s="0"/>
      <c r="U520" s="0"/>
    </row>
    <row r="521" customFormat="false" ht="12.75" hidden="false" customHeight="false" outlineLevel="0" collapsed="false">
      <c r="O521" s="24"/>
      <c r="P521" s="24"/>
      <c r="Q521" s="24"/>
      <c r="R521" s="24"/>
      <c r="S521" s="24"/>
      <c r="T521" s="0"/>
      <c r="U521" s="0"/>
    </row>
    <row r="522" customFormat="false" ht="12.75" hidden="false" customHeight="false" outlineLevel="0" collapsed="false">
      <c r="O522" s="24"/>
      <c r="P522" s="24"/>
      <c r="Q522" s="24"/>
      <c r="R522" s="24"/>
      <c r="S522" s="24"/>
      <c r="T522" s="0"/>
      <c r="U522" s="0"/>
    </row>
    <row r="523" customFormat="false" ht="12.75" hidden="false" customHeight="false" outlineLevel="0" collapsed="false">
      <c r="O523" s="24"/>
      <c r="P523" s="24"/>
      <c r="Q523" s="24"/>
      <c r="R523" s="24"/>
      <c r="S523" s="24"/>
      <c r="T523" s="0"/>
      <c r="U523" s="0"/>
    </row>
    <row r="524" customFormat="false" ht="12.75" hidden="false" customHeight="false" outlineLevel="0" collapsed="false">
      <c r="O524" s="24"/>
      <c r="P524" s="24"/>
      <c r="Q524" s="24"/>
      <c r="R524" s="24"/>
      <c r="S524" s="24"/>
      <c r="T524" s="0"/>
      <c r="U524" s="0"/>
    </row>
    <row r="525" customFormat="false" ht="12.75" hidden="false" customHeight="false" outlineLevel="0" collapsed="false">
      <c r="O525" s="24"/>
      <c r="P525" s="24"/>
      <c r="Q525" s="24"/>
      <c r="R525" s="24"/>
      <c r="S525" s="24"/>
      <c r="T525" s="0"/>
      <c r="U525" s="0"/>
    </row>
    <row r="526" customFormat="false" ht="12.75" hidden="false" customHeight="false" outlineLevel="0" collapsed="false">
      <c r="O526" s="24"/>
      <c r="P526" s="24"/>
      <c r="Q526" s="24"/>
      <c r="R526" s="24"/>
      <c r="S526" s="24"/>
      <c r="T526" s="0"/>
      <c r="U526" s="0"/>
    </row>
    <row r="527" customFormat="false" ht="12.75" hidden="false" customHeight="false" outlineLevel="0" collapsed="false">
      <c r="O527" s="24"/>
      <c r="P527" s="24"/>
      <c r="Q527" s="24"/>
      <c r="R527" s="24"/>
      <c r="S527" s="24"/>
      <c r="T527" s="0"/>
      <c r="U527" s="0"/>
    </row>
    <row r="528" customFormat="false" ht="12.75" hidden="false" customHeight="false" outlineLevel="0" collapsed="false">
      <c r="O528" s="24"/>
      <c r="P528" s="24"/>
      <c r="Q528" s="24"/>
      <c r="R528" s="24"/>
      <c r="S528" s="24"/>
      <c r="T528" s="0"/>
      <c r="U528" s="0"/>
    </row>
    <row r="529" customFormat="false" ht="12.75" hidden="false" customHeight="false" outlineLevel="0" collapsed="false">
      <c r="O529" s="24"/>
      <c r="P529" s="24"/>
      <c r="Q529" s="24"/>
      <c r="R529" s="24"/>
      <c r="S529" s="24"/>
      <c r="T529" s="0"/>
      <c r="U529" s="0"/>
    </row>
    <row r="530" customFormat="false" ht="12.75" hidden="false" customHeight="false" outlineLevel="0" collapsed="false">
      <c r="O530" s="24"/>
      <c r="P530" s="24"/>
      <c r="Q530" s="24"/>
      <c r="R530" s="24"/>
      <c r="S530" s="24"/>
      <c r="T530" s="0"/>
      <c r="U530" s="0"/>
    </row>
    <row r="531" customFormat="false" ht="12.75" hidden="false" customHeight="false" outlineLevel="0" collapsed="false">
      <c r="O531" s="24"/>
      <c r="P531" s="24"/>
      <c r="Q531" s="24"/>
      <c r="R531" s="24"/>
      <c r="S531" s="24"/>
      <c r="T531" s="0"/>
      <c r="U531" s="0"/>
    </row>
    <row r="532" customFormat="false" ht="12.75" hidden="false" customHeight="false" outlineLevel="0" collapsed="false">
      <c r="O532" s="24"/>
      <c r="P532" s="24"/>
      <c r="Q532" s="24"/>
      <c r="R532" s="24"/>
      <c r="S532" s="24"/>
      <c r="T532" s="0"/>
      <c r="U532" s="0"/>
    </row>
    <row r="533" customFormat="false" ht="12.75" hidden="false" customHeight="false" outlineLevel="0" collapsed="false">
      <c r="O533" s="24"/>
      <c r="P533" s="24"/>
      <c r="Q533" s="24"/>
      <c r="R533" s="24"/>
      <c r="S533" s="24"/>
      <c r="T533" s="0"/>
      <c r="U533" s="0"/>
    </row>
    <row r="534" customFormat="false" ht="12.75" hidden="false" customHeight="false" outlineLevel="0" collapsed="false">
      <c r="O534" s="24"/>
      <c r="P534" s="24"/>
      <c r="Q534" s="24"/>
      <c r="R534" s="24"/>
      <c r="S534" s="24"/>
      <c r="T534" s="0"/>
      <c r="U534" s="0"/>
    </row>
    <row r="535" customFormat="false" ht="12.75" hidden="false" customHeight="false" outlineLevel="0" collapsed="false">
      <c r="O535" s="24"/>
      <c r="P535" s="24"/>
      <c r="Q535" s="24"/>
      <c r="R535" s="24"/>
      <c r="S535" s="24"/>
      <c r="T535" s="0"/>
      <c r="U535" s="0"/>
    </row>
    <row r="536" customFormat="false" ht="12.75" hidden="false" customHeight="false" outlineLevel="0" collapsed="false">
      <c r="O536" s="24"/>
      <c r="P536" s="24"/>
      <c r="Q536" s="24"/>
      <c r="R536" s="24"/>
      <c r="S536" s="24"/>
      <c r="T536" s="0"/>
      <c r="U536" s="0"/>
    </row>
    <row r="537" customFormat="false" ht="12.75" hidden="false" customHeight="false" outlineLevel="0" collapsed="false">
      <c r="O537" s="24"/>
      <c r="P537" s="24"/>
      <c r="Q537" s="24"/>
      <c r="R537" s="24"/>
      <c r="S537" s="24"/>
      <c r="T537" s="0"/>
      <c r="U537" s="0"/>
    </row>
    <row r="538" customFormat="false" ht="12.75" hidden="false" customHeight="false" outlineLevel="0" collapsed="false">
      <c r="O538" s="24"/>
      <c r="P538" s="24"/>
      <c r="Q538" s="24"/>
      <c r="R538" s="24"/>
      <c r="S538" s="24"/>
      <c r="T538" s="0"/>
      <c r="U538" s="0"/>
    </row>
    <row r="539" customFormat="false" ht="12.75" hidden="false" customHeight="false" outlineLevel="0" collapsed="false">
      <c r="O539" s="24"/>
      <c r="P539" s="24"/>
      <c r="Q539" s="24"/>
      <c r="R539" s="24"/>
      <c r="S539" s="24"/>
      <c r="T539" s="0"/>
      <c r="U539" s="0"/>
    </row>
    <row r="540" customFormat="false" ht="12.75" hidden="false" customHeight="false" outlineLevel="0" collapsed="false">
      <c r="O540" s="24"/>
      <c r="P540" s="24"/>
      <c r="Q540" s="24"/>
      <c r="R540" s="24"/>
      <c r="S540" s="24"/>
      <c r="T540" s="0"/>
      <c r="U540" s="0"/>
    </row>
    <row r="541" customFormat="false" ht="12.75" hidden="false" customHeight="false" outlineLevel="0" collapsed="false">
      <c r="O541" s="24"/>
      <c r="P541" s="24"/>
      <c r="Q541" s="24"/>
      <c r="R541" s="24"/>
      <c r="S541" s="24"/>
      <c r="T541" s="0"/>
      <c r="U541" s="0"/>
    </row>
    <row r="542" customFormat="false" ht="12.75" hidden="false" customHeight="false" outlineLevel="0" collapsed="false">
      <c r="O542" s="24"/>
      <c r="P542" s="24"/>
      <c r="Q542" s="24"/>
      <c r="R542" s="24"/>
      <c r="S542" s="24"/>
      <c r="T542" s="0"/>
      <c r="U542" s="0"/>
    </row>
    <row r="543" customFormat="false" ht="12.75" hidden="false" customHeight="false" outlineLevel="0" collapsed="false">
      <c r="O543" s="24"/>
      <c r="P543" s="24"/>
      <c r="Q543" s="24"/>
      <c r="R543" s="24"/>
      <c r="S543" s="24"/>
      <c r="T543" s="0"/>
      <c r="U543" s="0"/>
    </row>
    <row r="544" customFormat="false" ht="12.75" hidden="false" customHeight="false" outlineLevel="0" collapsed="false">
      <c r="O544" s="24"/>
      <c r="P544" s="24"/>
      <c r="Q544" s="24"/>
      <c r="R544" s="24"/>
      <c r="S544" s="24"/>
      <c r="T544" s="0"/>
      <c r="U544" s="0"/>
    </row>
    <row r="545" customFormat="false" ht="12.75" hidden="false" customHeight="false" outlineLevel="0" collapsed="false">
      <c r="O545" s="24"/>
      <c r="P545" s="24"/>
      <c r="Q545" s="24"/>
      <c r="R545" s="24"/>
      <c r="S545" s="24"/>
      <c r="T545" s="0"/>
      <c r="U545" s="0"/>
    </row>
    <row r="546" customFormat="false" ht="12.75" hidden="false" customHeight="false" outlineLevel="0" collapsed="false">
      <c r="O546" s="24"/>
      <c r="P546" s="24"/>
      <c r="Q546" s="24"/>
      <c r="R546" s="24"/>
      <c r="S546" s="24"/>
      <c r="T546" s="0"/>
      <c r="U546" s="0"/>
    </row>
    <row r="547" customFormat="false" ht="12.75" hidden="false" customHeight="false" outlineLevel="0" collapsed="false">
      <c r="O547" s="24"/>
      <c r="P547" s="24"/>
      <c r="Q547" s="24"/>
      <c r="R547" s="24"/>
      <c r="S547" s="24"/>
      <c r="T547" s="0"/>
      <c r="U547" s="0"/>
    </row>
    <row r="548" customFormat="false" ht="12.75" hidden="false" customHeight="false" outlineLevel="0" collapsed="false">
      <c r="O548" s="24"/>
      <c r="P548" s="24"/>
      <c r="Q548" s="24"/>
      <c r="R548" s="24"/>
      <c r="S548" s="24"/>
      <c r="T548" s="0"/>
      <c r="U548" s="0"/>
    </row>
    <row r="549" customFormat="false" ht="12.75" hidden="false" customHeight="false" outlineLevel="0" collapsed="false">
      <c r="O549" s="24"/>
      <c r="P549" s="24"/>
      <c r="Q549" s="24"/>
      <c r="R549" s="24"/>
      <c r="S549" s="24"/>
      <c r="T549" s="0"/>
      <c r="U549" s="0"/>
    </row>
    <row r="550" customFormat="false" ht="12.75" hidden="false" customHeight="false" outlineLevel="0" collapsed="false">
      <c r="O550" s="24"/>
      <c r="P550" s="24"/>
      <c r="Q550" s="24"/>
      <c r="R550" s="24"/>
      <c r="S550" s="24"/>
      <c r="T550" s="0"/>
      <c r="U550" s="0"/>
    </row>
    <row r="551" customFormat="false" ht="12.75" hidden="false" customHeight="false" outlineLevel="0" collapsed="false">
      <c r="O551" s="24"/>
      <c r="P551" s="24"/>
      <c r="Q551" s="24"/>
      <c r="R551" s="24"/>
      <c r="S551" s="24"/>
      <c r="T551" s="0"/>
      <c r="U551" s="0"/>
    </row>
    <row r="552" customFormat="false" ht="12.75" hidden="false" customHeight="false" outlineLevel="0" collapsed="false">
      <c r="O552" s="24"/>
      <c r="P552" s="24"/>
      <c r="Q552" s="24"/>
      <c r="R552" s="24"/>
      <c r="S552" s="24"/>
      <c r="T552" s="0"/>
      <c r="U552" s="0"/>
    </row>
    <row r="553" customFormat="false" ht="12.75" hidden="false" customHeight="false" outlineLevel="0" collapsed="false">
      <c r="O553" s="24"/>
      <c r="P553" s="24"/>
      <c r="Q553" s="24"/>
      <c r="R553" s="24"/>
      <c r="S553" s="24"/>
      <c r="T553" s="0"/>
      <c r="U553" s="0"/>
    </row>
    <row r="554" customFormat="false" ht="12.75" hidden="false" customHeight="false" outlineLevel="0" collapsed="false">
      <c r="O554" s="24"/>
      <c r="P554" s="24"/>
      <c r="Q554" s="24"/>
      <c r="R554" s="24"/>
      <c r="S554" s="24"/>
      <c r="T554" s="0"/>
      <c r="U554" s="0"/>
    </row>
    <row r="555" customFormat="false" ht="12.75" hidden="false" customHeight="false" outlineLevel="0" collapsed="false">
      <c r="O555" s="24"/>
      <c r="P555" s="24"/>
      <c r="Q555" s="24"/>
      <c r="R555" s="24"/>
      <c r="S555" s="24"/>
      <c r="T555" s="0"/>
      <c r="U555" s="0"/>
    </row>
    <row r="556" customFormat="false" ht="12.75" hidden="false" customHeight="false" outlineLevel="0" collapsed="false">
      <c r="O556" s="24"/>
      <c r="P556" s="24"/>
      <c r="Q556" s="24"/>
      <c r="R556" s="24"/>
      <c r="S556" s="24"/>
      <c r="T556" s="0"/>
      <c r="U556" s="0"/>
    </row>
    <row r="557" customFormat="false" ht="12.75" hidden="false" customHeight="false" outlineLevel="0" collapsed="false">
      <c r="O557" s="24"/>
      <c r="P557" s="24"/>
      <c r="Q557" s="24"/>
      <c r="R557" s="24"/>
      <c r="S557" s="24"/>
      <c r="T557" s="0"/>
      <c r="U557" s="0"/>
    </row>
    <row r="558" customFormat="false" ht="12.75" hidden="false" customHeight="false" outlineLevel="0" collapsed="false">
      <c r="O558" s="24"/>
      <c r="P558" s="24"/>
      <c r="Q558" s="24"/>
      <c r="R558" s="24"/>
      <c r="S558" s="24"/>
      <c r="T558" s="0"/>
      <c r="U558" s="0"/>
    </row>
    <row r="559" customFormat="false" ht="12.75" hidden="false" customHeight="false" outlineLevel="0" collapsed="false">
      <c r="O559" s="24"/>
      <c r="P559" s="24"/>
      <c r="Q559" s="24"/>
      <c r="R559" s="24"/>
      <c r="S559" s="24"/>
      <c r="T559" s="0"/>
      <c r="U559" s="0"/>
    </row>
    <row r="560" customFormat="false" ht="12.75" hidden="false" customHeight="false" outlineLevel="0" collapsed="false">
      <c r="O560" s="24"/>
      <c r="P560" s="24"/>
      <c r="Q560" s="24"/>
      <c r="R560" s="24"/>
      <c r="S560" s="24"/>
      <c r="T560" s="0"/>
      <c r="U560" s="0"/>
    </row>
    <row r="561" customFormat="false" ht="12.75" hidden="false" customHeight="false" outlineLevel="0" collapsed="false">
      <c r="O561" s="24"/>
      <c r="P561" s="24"/>
      <c r="Q561" s="24"/>
      <c r="R561" s="24"/>
      <c r="S561" s="24"/>
      <c r="T561" s="0"/>
      <c r="U561" s="0"/>
    </row>
    <row r="562" customFormat="false" ht="12.75" hidden="false" customHeight="false" outlineLevel="0" collapsed="false">
      <c r="O562" s="24"/>
      <c r="P562" s="24"/>
      <c r="Q562" s="24"/>
      <c r="R562" s="24"/>
      <c r="S562" s="24"/>
      <c r="T562" s="0"/>
      <c r="U562" s="0"/>
    </row>
    <row r="563" customFormat="false" ht="12.75" hidden="false" customHeight="false" outlineLevel="0" collapsed="false">
      <c r="O563" s="24"/>
      <c r="P563" s="24"/>
      <c r="Q563" s="24"/>
      <c r="R563" s="24"/>
      <c r="S563" s="24"/>
      <c r="T563" s="0"/>
      <c r="U563" s="0"/>
    </row>
    <row r="564" customFormat="false" ht="12.75" hidden="false" customHeight="false" outlineLevel="0" collapsed="false">
      <c r="O564" s="24"/>
      <c r="P564" s="24"/>
      <c r="Q564" s="24"/>
      <c r="R564" s="24"/>
      <c r="S564" s="24"/>
      <c r="T564" s="0"/>
      <c r="U564" s="0"/>
    </row>
    <row r="565" customFormat="false" ht="12.75" hidden="false" customHeight="false" outlineLevel="0" collapsed="false">
      <c r="O565" s="24"/>
      <c r="P565" s="24"/>
      <c r="Q565" s="24"/>
      <c r="R565" s="24"/>
      <c r="S565" s="24"/>
      <c r="T565" s="0"/>
      <c r="U565" s="0"/>
    </row>
    <row r="566" customFormat="false" ht="12.75" hidden="false" customHeight="false" outlineLevel="0" collapsed="false">
      <c r="O566" s="24"/>
      <c r="P566" s="24"/>
      <c r="Q566" s="24"/>
      <c r="R566" s="24"/>
      <c r="S566" s="24"/>
      <c r="T566" s="0"/>
      <c r="U566" s="0"/>
    </row>
    <row r="567" customFormat="false" ht="12.75" hidden="false" customHeight="false" outlineLevel="0" collapsed="false">
      <c r="O567" s="24"/>
      <c r="P567" s="24"/>
      <c r="Q567" s="24"/>
      <c r="R567" s="24"/>
      <c r="S567" s="24"/>
      <c r="T567" s="0"/>
      <c r="U567" s="0"/>
    </row>
    <row r="568" customFormat="false" ht="12.75" hidden="false" customHeight="false" outlineLevel="0" collapsed="false">
      <c r="O568" s="24"/>
      <c r="P568" s="24"/>
      <c r="Q568" s="24"/>
      <c r="R568" s="24"/>
      <c r="S568" s="24"/>
      <c r="T568" s="0"/>
      <c r="U568" s="0"/>
    </row>
    <row r="569" customFormat="false" ht="12.75" hidden="false" customHeight="false" outlineLevel="0" collapsed="false">
      <c r="O569" s="24"/>
      <c r="P569" s="24"/>
      <c r="Q569" s="24"/>
      <c r="R569" s="24"/>
      <c r="S569" s="24"/>
      <c r="T569" s="0"/>
      <c r="U569" s="0"/>
    </row>
    <row r="570" customFormat="false" ht="12.75" hidden="false" customHeight="false" outlineLevel="0" collapsed="false">
      <c r="O570" s="24"/>
      <c r="P570" s="24"/>
      <c r="Q570" s="24"/>
      <c r="R570" s="24"/>
      <c r="S570" s="24"/>
      <c r="T570" s="0"/>
      <c r="U570" s="0"/>
    </row>
    <row r="571" customFormat="false" ht="12.75" hidden="false" customHeight="false" outlineLevel="0" collapsed="false">
      <c r="O571" s="24"/>
      <c r="P571" s="24"/>
      <c r="Q571" s="24"/>
      <c r="R571" s="24"/>
      <c r="S571" s="24"/>
      <c r="T571" s="0"/>
      <c r="U571" s="0"/>
    </row>
    <row r="572" customFormat="false" ht="12.75" hidden="false" customHeight="false" outlineLevel="0" collapsed="false">
      <c r="O572" s="24"/>
      <c r="P572" s="24"/>
      <c r="Q572" s="24"/>
      <c r="R572" s="24"/>
      <c r="S572" s="24"/>
      <c r="T572" s="0"/>
      <c r="U572" s="0"/>
    </row>
    <row r="573" customFormat="false" ht="12.75" hidden="false" customHeight="false" outlineLevel="0" collapsed="false">
      <c r="O573" s="24"/>
      <c r="P573" s="24"/>
      <c r="Q573" s="24"/>
      <c r="R573" s="24"/>
      <c r="S573" s="24"/>
      <c r="T573" s="0"/>
      <c r="U573" s="0"/>
    </row>
    <row r="574" customFormat="false" ht="12.75" hidden="false" customHeight="false" outlineLevel="0" collapsed="false">
      <c r="O574" s="24"/>
      <c r="P574" s="24"/>
      <c r="Q574" s="24"/>
      <c r="R574" s="24"/>
      <c r="S574" s="24"/>
      <c r="T574" s="0"/>
      <c r="U574" s="0"/>
    </row>
    <row r="575" customFormat="false" ht="12.75" hidden="false" customHeight="false" outlineLevel="0" collapsed="false">
      <c r="O575" s="24"/>
      <c r="P575" s="24"/>
      <c r="Q575" s="24"/>
      <c r="R575" s="24"/>
      <c r="S575" s="24"/>
      <c r="T575" s="0"/>
      <c r="U575" s="0"/>
    </row>
    <row r="576" customFormat="false" ht="12.75" hidden="false" customHeight="false" outlineLevel="0" collapsed="false">
      <c r="O576" s="24"/>
      <c r="P576" s="24"/>
      <c r="Q576" s="24"/>
      <c r="R576" s="24"/>
      <c r="S576" s="24"/>
      <c r="T576" s="0"/>
      <c r="U576" s="0"/>
    </row>
    <row r="577" customFormat="false" ht="12.75" hidden="false" customHeight="false" outlineLevel="0" collapsed="false">
      <c r="O577" s="24"/>
      <c r="P577" s="24"/>
      <c r="Q577" s="24"/>
      <c r="R577" s="24"/>
      <c r="S577" s="24"/>
      <c r="T577" s="0"/>
      <c r="U577" s="0"/>
    </row>
    <row r="578" customFormat="false" ht="12.75" hidden="false" customHeight="false" outlineLevel="0" collapsed="false">
      <c r="O578" s="24"/>
      <c r="P578" s="24"/>
      <c r="Q578" s="24"/>
      <c r="R578" s="24"/>
      <c r="S578" s="24"/>
      <c r="T578" s="0"/>
      <c r="U578" s="0"/>
    </row>
    <row r="579" customFormat="false" ht="12.75" hidden="false" customHeight="false" outlineLevel="0" collapsed="false">
      <c r="O579" s="24"/>
      <c r="P579" s="24"/>
      <c r="Q579" s="24"/>
      <c r="R579" s="24"/>
      <c r="S579" s="24"/>
      <c r="T579" s="0"/>
      <c r="U579" s="0"/>
    </row>
    <row r="580" customFormat="false" ht="12.75" hidden="false" customHeight="false" outlineLevel="0" collapsed="false">
      <c r="O580" s="24"/>
      <c r="P580" s="24"/>
      <c r="Q580" s="24"/>
      <c r="R580" s="24"/>
      <c r="S580" s="24"/>
      <c r="T580" s="0"/>
      <c r="U580" s="0"/>
    </row>
    <row r="581" customFormat="false" ht="12.75" hidden="false" customHeight="false" outlineLevel="0" collapsed="false">
      <c r="O581" s="24"/>
      <c r="P581" s="24"/>
      <c r="Q581" s="24"/>
      <c r="R581" s="24"/>
      <c r="S581" s="24"/>
      <c r="T581" s="0"/>
      <c r="U581" s="0"/>
    </row>
    <row r="582" customFormat="false" ht="12.75" hidden="false" customHeight="false" outlineLevel="0" collapsed="false">
      <c r="O582" s="24"/>
      <c r="P582" s="24"/>
      <c r="Q582" s="24"/>
      <c r="R582" s="24"/>
      <c r="S582" s="24"/>
      <c r="T582" s="0"/>
      <c r="U582" s="0"/>
    </row>
    <row r="583" customFormat="false" ht="12.75" hidden="false" customHeight="false" outlineLevel="0" collapsed="false">
      <c r="O583" s="24"/>
      <c r="P583" s="24"/>
      <c r="Q583" s="24"/>
      <c r="R583" s="24"/>
      <c r="S583" s="24"/>
      <c r="T583" s="0"/>
      <c r="U583" s="0"/>
    </row>
    <row r="584" customFormat="false" ht="12.75" hidden="false" customHeight="false" outlineLevel="0" collapsed="false">
      <c r="O584" s="24"/>
      <c r="P584" s="24"/>
      <c r="Q584" s="24"/>
      <c r="R584" s="24"/>
      <c r="S584" s="24"/>
      <c r="T584" s="0"/>
      <c r="U584" s="0"/>
    </row>
    <row r="585" customFormat="false" ht="12.75" hidden="false" customHeight="false" outlineLevel="0" collapsed="false">
      <c r="O585" s="24"/>
      <c r="P585" s="24"/>
      <c r="Q585" s="24"/>
      <c r="R585" s="24"/>
      <c r="S585" s="24"/>
      <c r="T585" s="0"/>
      <c r="U585" s="0"/>
    </row>
    <row r="586" customFormat="false" ht="12.75" hidden="false" customHeight="false" outlineLevel="0" collapsed="false">
      <c r="O586" s="24"/>
      <c r="P586" s="24"/>
      <c r="Q586" s="24"/>
      <c r="R586" s="24"/>
      <c r="S586" s="24"/>
      <c r="T586" s="0"/>
      <c r="U586" s="0"/>
    </row>
    <row r="587" customFormat="false" ht="12.75" hidden="false" customHeight="false" outlineLevel="0" collapsed="false">
      <c r="O587" s="24"/>
      <c r="P587" s="24"/>
      <c r="Q587" s="24"/>
      <c r="R587" s="24"/>
      <c r="S587" s="24"/>
      <c r="T587" s="0"/>
      <c r="U587" s="0"/>
    </row>
    <row r="588" customFormat="false" ht="12.75" hidden="false" customHeight="false" outlineLevel="0" collapsed="false">
      <c r="O588" s="24"/>
      <c r="P588" s="24"/>
      <c r="Q588" s="24"/>
      <c r="R588" s="24"/>
      <c r="S588" s="24"/>
      <c r="T588" s="0"/>
      <c r="U588" s="0"/>
    </row>
    <row r="589" customFormat="false" ht="12.75" hidden="false" customHeight="false" outlineLevel="0" collapsed="false">
      <c r="O589" s="24"/>
      <c r="P589" s="24"/>
      <c r="Q589" s="24"/>
      <c r="R589" s="24"/>
      <c r="S589" s="24"/>
      <c r="T589" s="0"/>
      <c r="U589" s="0"/>
    </row>
    <row r="590" customFormat="false" ht="12.75" hidden="false" customHeight="false" outlineLevel="0" collapsed="false">
      <c r="O590" s="24"/>
      <c r="P590" s="24"/>
      <c r="Q590" s="24"/>
      <c r="R590" s="24"/>
      <c r="S590" s="24"/>
      <c r="T590" s="0"/>
      <c r="U590" s="0"/>
    </row>
    <row r="591" customFormat="false" ht="12.75" hidden="false" customHeight="false" outlineLevel="0" collapsed="false">
      <c r="O591" s="24"/>
      <c r="P591" s="24"/>
      <c r="Q591" s="24"/>
      <c r="R591" s="24"/>
      <c r="S591" s="24"/>
      <c r="T591" s="0"/>
      <c r="U591" s="0"/>
    </row>
    <row r="592" customFormat="false" ht="12.75" hidden="false" customHeight="false" outlineLevel="0" collapsed="false">
      <c r="O592" s="24"/>
      <c r="P592" s="24"/>
      <c r="Q592" s="24"/>
      <c r="R592" s="24"/>
      <c r="S592" s="24"/>
      <c r="T592" s="0"/>
      <c r="U592" s="0"/>
    </row>
    <row r="593" customFormat="false" ht="12.75" hidden="false" customHeight="false" outlineLevel="0" collapsed="false">
      <c r="O593" s="24"/>
      <c r="P593" s="24"/>
      <c r="Q593" s="24"/>
      <c r="R593" s="24"/>
      <c r="S593" s="24"/>
      <c r="T593" s="0"/>
      <c r="U593" s="0"/>
    </row>
    <row r="594" customFormat="false" ht="12.75" hidden="false" customHeight="false" outlineLevel="0" collapsed="false">
      <c r="O594" s="24"/>
      <c r="P594" s="24"/>
      <c r="Q594" s="24"/>
      <c r="R594" s="24"/>
      <c r="S594" s="24"/>
      <c r="T594" s="0"/>
      <c r="U594" s="0"/>
    </row>
    <row r="595" customFormat="false" ht="12.75" hidden="false" customHeight="false" outlineLevel="0" collapsed="false">
      <c r="O595" s="24"/>
      <c r="P595" s="24"/>
      <c r="Q595" s="24"/>
      <c r="R595" s="24"/>
      <c r="S595" s="24"/>
      <c r="T595" s="0"/>
      <c r="U595" s="0"/>
    </row>
    <row r="596" customFormat="false" ht="12.75" hidden="false" customHeight="false" outlineLevel="0" collapsed="false">
      <c r="O596" s="24"/>
      <c r="P596" s="24"/>
      <c r="Q596" s="24"/>
      <c r="R596" s="24"/>
      <c r="S596" s="24"/>
      <c r="T596" s="0"/>
      <c r="U596" s="0"/>
    </row>
    <row r="597" customFormat="false" ht="12.75" hidden="false" customHeight="false" outlineLevel="0" collapsed="false">
      <c r="O597" s="24"/>
      <c r="P597" s="24"/>
      <c r="Q597" s="24"/>
      <c r="R597" s="24"/>
      <c r="S597" s="24"/>
      <c r="T597" s="0"/>
      <c r="U597" s="0"/>
    </row>
    <row r="598" customFormat="false" ht="12.75" hidden="false" customHeight="false" outlineLevel="0" collapsed="false">
      <c r="O598" s="24"/>
      <c r="P598" s="24"/>
      <c r="Q598" s="24"/>
      <c r="R598" s="24"/>
      <c r="S598" s="24"/>
      <c r="T598" s="0"/>
      <c r="U598" s="0"/>
    </row>
    <row r="599" customFormat="false" ht="12.75" hidden="false" customHeight="false" outlineLevel="0" collapsed="false">
      <c r="O599" s="24"/>
      <c r="P599" s="24"/>
      <c r="Q599" s="24"/>
      <c r="R599" s="24"/>
      <c r="S599" s="24"/>
      <c r="T599" s="0"/>
      <c r="U599" s="0"/>
    </row>
    <row r="600" customFormat="false" ht="12.75" hidden="false" customHeight="false" outlineLevel="0" collapsed="false">
      <c r="O600" s="24"/>
      <c r="P600" s="24"/>
      <c r="Q600" s="24"/>
      <c r="R600" s="24"/>
      <c r="S600" s="24"/>
      <c r="T600" s="0"/>
      <c r="U600" s="0"/>
    </row>
    <row r="601" customFormat="false" ht="12.75" hidden="false" customHeight="false" outlineLevel="0" collapsed="false">
      <c r="O601" s="24"/>
      <c r="P601" s="24"/>
      <c r="Q601" s="24"/>
      <c r="R601" s="24"/>
      <c r="S601" s="24"/>
      <c r="T601" s="0"/>
      <c r="U601" s="0"/>
    </row>
    <row r="602" customFormat="false" ht="12.75" hidden="false" customHeight="false" outlineLevel="0" collapsed="false">
      <c r="O602" s="24"/>
      <c r="P602" s="24"/>
      <c r="Q602" s="24"/>
      <c r="R602" s="24"/>
      <c r="S602" s="24"/>
      <c r="T602" s="0"/>
      <c r="U602" s="0"/>
    </row>
    <row r="603" customFormat="false" ht="12.75" hidden="false" customHeight="false" outlineLevel="0" collapsed="false">
      <c r="O603" s="24"/>
      <c r="P603" s="24"/>
      <c r="Q603" s="24"/>
      <c r="R603" s="24"/>
      <c r="S603" s="24"/>
      <c r="T603" s="0"/>
      <c r="U603" s="0"/>
    </row>
    <row r="604" customFormat="false" ht="12.75" hidden="false" customHeight="false" outlineLevel="0" collapsed="false">
      <c r="O604" s="24"/>
      <c r="P604" s="24"/>
      <c r="Q604" s="24"/>
      <c r="R604" s="24"/>
      <c r="S604" s="24"/>
      <c r="T604" s="0"/>
      <c r="U604" s="0"/>
    </row>
    <row r="605" customFormat="false" ht="12.75" hidden="false" customHeight="false" outlineLevel="0" collapsed="false">
      <c r="O605" s="24"/>
      <c r="P605" s="24"/>
      <c r="Q605" s="24"/>
      <c r="R605" s="24"/>
      <c r="S605" s="24"/>
      <c r="T605" s="0"/>
      <c r="U605" s="0"/>
    </row>
    <row r="606" customFormat="false" ht="12.75" hidden="false" customHeight="false" outlineLevel="0" collapsed="false">
      <c r="O606" s="24"/>
      <c r="P606" s="24"/>
      <c r="Q606" s="24"/>
      <c r="R606" s="24"/>
      <c r="S606" s="24"/>
      <c r="T606" s="0"/>
      <c r="U606" s="0"/>
    </row>
    <row r="607" customFormat="false" ht="12.75" hidden="false" customHeight="false" outlineLevel="0" collapsed="false">
      <c r="O607" s="24"/>
      <c r="P607" s="24"/>
      <c r="Q607" s="24"/>
      <c r="R607" s="24"/>
      <c r="S607" s="24"/>
      <c r="T607" s="0"/>
      <c r="U607" s="0"/>
    </row>
    <row r="608" customFormat="false" ht="12.75" hidden="false" customHeight="false" outlineLevel="0" collapsed="false">
      <c r="O608" s="24"/>
      <c r="P608" s="24"/>
      <c r="Q608" s="24"/>
      <c r="R608" s="24"/>
      <c r="S608" s="24"/>
      <c r="T608" s="0"/>
      <c r="U608" s="0"/>
    </row>
    <row r="609" customFormat="false" ht="12.75" hidden="false" customHeight="false" outlineLevel="0" collapsed="false">
      <c r="O609" s="24"/>
      <c r="P609" s="24"/>
      <c r="Q609" s="24"/>
      <c r="R609" s="24"/>
      <c r="S609" s="24"/>
      <c r="T609" s="0"/>
      <c r="U609" s="0"/>
    </row>
    <row r="610" customFormat="false" ht="12.75" hidden="false" customHeight="false" outlineLevel="0" collapsed="false">
      <c r="O610" s="24"/>
      <c r="P610" s="24"/>
      <c r="Q610" s="24"/>
      <c r="R610" s="24"/>
      <c r="S610" s="24"/>
      <c r="T610" s="0"/>
      <c r="U610" s="0"/>
    </row>
    <row r="611" customFormat="false" ht="12.75" hidden="false" customHeight="false" outlineLevel="0" collapsed="false">
      <c r="O611" s="24"/>
      <c r="P611" s="24"/>
      <c r="Q611" s="24"/>
      <c r="R611" s="24"/>
      <c r="S611" s="24"/>
      <c r="T611" s="0"/>
      <c r="U611" s="0"/>
    </row>
    <row r="612" customFormat="false" ht="12.75" hidden="false" customHeight="false" outlineLevel="0" collapsed="false">
      <c r="O612" s="24"/>
      <c r="P612" s="24"/>
      <c r="Q612" s="24"/>
      <c r="R612" s="24"/>
      <c r="S612" s="24"/>
      <c r="T612" s="0"/>
      <c r="U612" s="0"/>
    </row>
    <row r="613" customFormat="false" ht="12.75" hidden="false" customHeight="false" outlineLevel="0" collapsed="false">
      <c r="O613" s="24"/>
      <c r="P613" s="24"/>
      <c r="Q613" s="24"/>
      <c r="R613" s="24"/>
      <c r="S613" s="24"/>
      <c r="T613" s="0"/>
      <c r="U613" s="0"/>
    </row>
    <row r="614" customFormat="false" ht="12.75" hidden="false" customHeight="false" outlineLevel="0" collapsed="false">
      <c r="O614" s="24"/>
      <c r="P614" s="24"/>
      <c r="Q614" s="24"/>
      <c r="R614" s="24"/>
      <c r="S614" s="24"/>
      <c r="T614" s="0"/>
      <c r="U614" s="0"/>
    </row>
    <row r="615" customFormat="false" ht="12.75" hidden="false" customHeight="false" outlineLevel="0" collapsed="false">
      <c r="O615" s="24"/>
      <c r="P615" s="24"/>
      <c r="Q615" s="24"/>
      <c r="R615" s="24"/>
      <c r="S615" s="24"/>
      <c r="T615" s="0"/>
      <c r="U615" s="0"/>
    </row>
    <row r="616" customFormat="false" ht="12.75" hidden="false" customHeight="false" outlineLevel="0" collapsed="false">
      <c r="O616" s="24"/>
      <c r="P616" s="24"/>
      <c r="Q616" s="24"/>
      <c r="R616" s="24"/>
      <c r="S616" s="24"/>
      <c r="T616" s="0"/>
      <c r="U616" s="0"/>
    </row>
    <row r="617" customFormat="false" ht="12.75" hidden="false" customHeight="false" outlineLevel="0" collapsed="false">
      <c r="O617" s="24"/>
      <c r="P617" s="24"/>
      <c r="Q617" s="24"/>
      <c r="R617" s="24"/>
      <c r="S617" s="24"/>
      <c r="T617" s="0"/>
      <c r="U617" s="0"/>
    </row>
    <row r="618" customFormat="false" ht="12.75" hidden="false" customHeight="false" outlineLevel="0" collapsed="false">
      <c r="O618" s="24"/>
      <c r="P618" s="24"/>
      <c r="Q618" s="24"/>
      <c r="R618" s="24"/>
      <c r="S618" s="24"/>
      <c r="T618" s="0"/>
      <c r="U618" s="0"/>
    </row>
    <row r="619" customFormat="false" ht="12.75" hidden="false" customHeight="false" outlineLevel="0" collapsed="false">
      <c r="O619" s="24"/>
      <c r="P619" s="24"/>
      <c r="Q619" s="24"/>
      <c r="R619" s="24"/>
      <c r="S619" s="24"/>
      <c r="T619" s="0"/>
      <c r="U619" s="0"/>
    </row>
    <row r="620" customFormat="false" ht="12.75" hidden="false" customHeight="false" outlineLevel="0" collapsed="false">
      <c r="O620" s="24"/>
      <c r="P620" s="24"/>
      <c r="Q620" s="24"/>
      <c r="R620" s="24"/>
      <c r="S620" s="24"/>
      <c r="T620" s="0"/>
      <c r="U620" s="0"/>
    </row>
    <row r="621" customFormat="false" ht="12.75" hidden="false" customHeight="false" outlineLevel="0" collapsed="false">
      <c r="O621" s="24"/>
      <c r="P621" s="24"/>
      <c r="Q621" s="24"/>
      <c r="R621" s="24"/>
      <c r="S621" s="24"/>
      <c r="T621" s="0"/>
      <c r="U621" s="0"/>
    </row>
    <row r="622" customFormat="false" ht="12.75" hidden="false" customHeight="false" outlineLevel="0" collapsed="false">
      <c r="O622" s="24"/>
      <c r="P622" s="24"/>
      <c r="Q622" s="24"/>
      <c r="R622" s="24"/>
      <c r="S622" s="24"/>
      <c r="T622" s="0"/>
      <c r="U622" s="0"/>
    </row>
    <row r="623" customFormat="false" ht="12.75" hidden="false" customHeight="false" outlineLevel="0" collapsed="false">
      <c r="O623" s="24"/>
      <c r="P623" s="24"/>
      <c r="Q623" s="24"/>
      <c r="R623" s="24"/>
      <c r="S623" s="24"/>
      <c r="T623" s="0"/>
      <c r="U623" s="0"/>
    </row>
    <row r="624" customFormat="false" ht="12.75" hidden="false" customHeight="false" outlineLevel="0" collapsed="false">
      <c r="O624" s="24"/>
      <c r="P624" s="24"/>
      <c r="Q624" s="24"/>
      <c r="R624" s="24"/>
      <c r="S624" s="24"/>
      <c r="T624" s="0"/>
      <c r="U624" s="0"/>
    </row>
    <row r="625" customFormat="false" ht="12.75" hidden="false" customHeight="false" outlineLevel="0" collapsed="false">
      <c r="O625" s="24"/>
      <c r="P625" s="24"/>
      <c r="Q625" s="24"/>
      <c r="R625" s="24"/>
      <c r="S625" s="24"/>
      <c r="T625" s="0"/>
      <c r="U625" s="0"/>
    </row>
    <row r="626" customFormat="false" ht="12.75" hidden="false" customHeight="false" outlineLevel="0" collapsed="false">
      <c r="O626" s="24"/>
      <c r="P626" s="24"/>
      <c r="Q626" s="24"/>
      <c r="R626" s="24"/>
      <c r="S626" s="24"/>
      <c r="T626" s="0"/>
      <c r="U626" s="0"/>
    </row>
    <row r="627" customFormat="false" ht="12.75" hidden="false" customHeight="false" outlineLevel="0" collapsed="false">
      <c r="O627" s="24"/>
      <c r="P627" s="24"/>
      <c r="Q627" s="24"/>
      <c r="R627" s="24"/>
      <c r="S627" s="24"/>
      <c r="T627" s="0"/>
      <c r="U627" s="0"/>
    </row>
    <row r="628" customFormat="false" ht="12.75" hidden="false" customHeight="false" outlineLevel="0" collapsed="false">
      <c r="O628" s="24"/>
      <c r="P628" s="24"/>
      <c r="Q628" s="24"/>
      <c r="R628" s="24"/>
      <c r="S628" s="24"/>
      <c r="T628" s="0"/>
      <c r="U628" s="0"/>
    </row>
    <row r="629" customFormat="false" ht="12.75" hidden="false" customHeight="false" outlineLevel="0" collapsed="false">
      <c r="O629" s="24"/>
      <c r="P629" s="24"/>
      <c r="Q629" s="24"/>
      <c r="R629" s="24"/>
      <c r="S629" s="24"/>
      <c r="T629" s="0"/>
      <c r="U629" s="0"/>
    </row>
    <row r="630" customFormat="false" ht="12.75" hidden="false" customHeight="false" outlineLevel="0" collapsed="false">
      <c r="O630" s="24"/>
      <c r="P630" s="24"/>
      <c r="Q630" s="24"/>
      <c r="R630" s="24"/>
      <c r="S630" s="24"/>
      <c r="T630" s="0"/>
      <c r="U630" s="0"/>
    </row>
    <row r="631" customFormat="false" ht="12.75" hidden="false" customHeight="false" outlineLevel="0" collapsed="false">
      <c r="O631" s="24"/>
      <c r="P631" s="24"/>
      <c r="Q631" s="24"/>
      <c r="R631" s="24"/>
      <c r="S631" s="24"/>
      <c r="T631" s="0"/>
      <c r="U631" s="0"/>
    </row>
    <row r="632" customFormat="false" ht="12.75" hidden="false" customHeight="false" outlineLevel="0" collapsed="false">
      <c r="O632" s="24"/>
      <c r="P632" s="24"/>
      <c r="Q632" s="24"/>
      <c r="R632" s="24"/>
      <c r="S632" s="24"/>
      <c r="T632" s="0"/>
      <c r="U632" s="0"/>
    </row>
    <row r="633" customFormat="false" ht="12.75" hidden="false" customHeight="false" outlineLevel="0" collapsed="false">
      <c r="O633" s="24"/>
      <c r="P633" s="24"/>
      <c r="Q633" s="24"/>
      <c r="R633" s="24"/>
      <c r="S633" s="24"/>
      <c r="T633" s="0"/>
      <c r="U633" s="0"/>
    </row>
    <row r="634" customFormat="false" ht="12.75" hidden="false" customHeight="false" outlineLevel="0" collapsed="false">
      <c r="O634" s="24"/>
      <c r="P634" s="24"/>
      <c r="Q634" s="24"/>
      <c r="R634" s="24"/>
      <c r="S634" s="24"/>
      <c r="T634" s="0"/>
      <c r="U634" s="0"/>
    </row>
    <row r="635" customFormat="false" ht="12.75" hidden="false" customHeight="false" outlineLevel="0" collapsed="false">
      <c r="O635" s="24"/>
      <c r="P635" s="24"/>
      <c r="Q635" s="24"/>
      <c r="R635" s="24"/>
      <c r="S635" s="24"/>
      <c r="T635" s="0"/>
      <c r="U635" s="0"/>
    </row>
    <row r="636" customFormat="false" ht="12.75" hidden="false" customHeight="false" outlineLevel="0" collapsed="false">
      <c r="O636" s="24"/>
      <c r="P636" s="24"/>
      <c r="Q636" s="24"/>
      <c r="R636" s="24"/>
      <c r="S636" s="24"/>
      <c r="T636" s="0"/>
      <c r="U636" s="0"/>
    </row>
    <row r="637" customFormat="false" ht="12.75" hidden="false" customHeight="false" outlineLevel="0" collapsed="false">
      <c r="O637" s="24"/>
      <c r="P637" s="24"/>
      <c r="Q637" s="24"/>
      <c r="R637" s="24"/>
      <c r="S637" s="24"/>
      <c r="T637" s="0"/>
      <c r="U637" s="0"/>
    </row>
    <row r="638" customFormat="false" ht="12.75" hidden="false" customHeight="false" outlineLevel="0" collapsed="false">
      <c r="O638" s="24"/>
      <c r="P638" s="24"/>
      <c r="Q638" s="24"/>
      <c r="R638" s="24"/>
      <c r="S638" s="24"/>
      <c r="T638" s="0"/>
      <c r="U638" s="0"/>
    </row>
    <row r="639" customFormat="false" ht="12.75" hidden="false" customHeight="false" outlineLevel="0" collapsed="false">
      <c r="O639" s="24"/>
      <c r="P639" s="24"/>
      <c r="Q639" s="24"/>
      <c r="R639" s="24"/>
      <c r="S639" s="24"/>
      <c r="T639" s="0"/>
      <c r="U639" s="0"/>
    </row>
    <row r="640" customFormat="false" ht="12.75" hidden="false" customHeight="false" outlineLevel="0" collapsed="false">
      <c r="O640" s="24"/>
      <c r="P640" s="24"/>
      <c r="Q640" s="24"/>
      <c r="R640" s="24"/>
      <c r="S640" s="24"/>
      <c r="T640" s="0"/>
      <c r="U640" s="0"/>
    </row>
    <row r="641" customFormat="false" ht="12.75" hidden="false" customHeight="false" outlineLevel="0" collapsed="false">
      <c r="O641" s="24"/>
      <c r="P641" s="24"/>
      <c r="Q641" s="24"/>
      <c r="R641" s="24"/>
      <c r="S641" s="24"/>
      <c r="T641" s="0"/>
      <c r="U641" s="0"/>
    </row>
    <row r="642" customFormat="false" ht="12.75" hidden="false" customHeight="false" outlineLevel="0" collapsed="false">
      <c r="O642" s="24"/>
      <c r="P642" s="24"/>
      <c r="Q642" s="24"/>
      <c r="R642" s="24"/>
      <c r="S642" s="24"/>
      <c r="T642" s="0"/>
      <c r="U642" s="0"/>
    </row>
    <row r="643" customFormat="false" ht="12.75" hidden="false" customHeight="false" outlineLevel="0" collapsed="false">
      <c r="O643" s="24"/>
      <c r="P643" s="24"/>
      <c r="Q643" s="24"/>
      <c r="R643" s="24"/>
      <c r="S643" s="24"/>
      <c r="T643" s="0"/>
      <c r="U643" s="0"/>
    </row>
    <row r="644" customFormat="false" ht="12.75" hidden="false" customHeight="false" outlineLevel="0" collapsed="false">
      <c r="O644" s="24"/>
      <c r="P644" s="24"/>
      <c r="Q644" s="24"/>
      <c r="R644" s="24"/>
      <c r="S644" s="24"/>
      <c r="T644" s="0"/>
      <c r="U644" s="0"/>
    </row>
    <row r="645" customFormat="false" ht="12.75" hidden="false" customHeight="false" outlineLevel="0" collapsed="false">
      <c r="O645" s="24"/>
      <c r="P645" s="24"/>
      <c r="Q645" s="24"/>
      <c r="R645" s="24"/>
      <c r="S645" s="24"/>
      <c r="T645" s="0"/>
      <c r="U645" s="0"/>
    </row>
    <row r="646" customFormat="false" ht="12.75" hidden="false" customHeight="false" outlineLevel="0" collapsed="false">
      <c r="O646" s="24"/>
      <c r="P646" s="24"/>
      <c r="Q646" s="24"/>
      <c r="R646" s="24"/>
      <c r="S646" s="24"/>
      <c r="T646" s="0"/>
      <c r="U646" s="0"/>
    </row>
    <row r="647" customFormat="false" ht="12.75" hidden="false" customHeight="false" outlineLevel="0" collapsed="false">
      <c r="O647" s="24"/>
      <c r="P647" s="24"/>
      <c r="Q647" s="24"/>
      <c r="R647" s="24"/>
      <c r="S647" s="24"/>
      <c r="T647" s="0"/>
      <c r="U647" s="0"/>
    </row>
    <row r="648" customFormat="false" ht="12.75" hidden="false" customHeight="false" outlineLevel="0" collapsed="false">
      <c r="O648" s="24"/>
      <c r="P648" s="24"/>
      <c r="Q648" s="24"/>
      <c r="R648" s="24"/>
      <c r="S648" s="24"/>
      <c r="T648" s="0"/>
      <c r="U648" s="0"/>
    </row>
    <row r="649" customFormat="false" ht="12.75" hidden="false" customHeight="false" outlineLevel="0" collapsed="false">
      <c r="O649" s="24"/>
      <c r="P649" s="24"/>
      <c r="Q649" s="24"/>
      <c r="R649" s="24"/>
      <c r="S649" s="24"/>
      <c r="T649" s="0"/>
      <c r="U649" s="0"/>
    </row>
    <row r="650" customFormat="false" ht="12.75" hidden="false" customHeight="false" outlineLevel="0" collapsed="false">
      <c r="O650" s="24"/>
      <c r="P650" s="24"/>
      <c r="Q650" s="24"/>
      <c r="R650" s="24"/>
      <c r="S650" s="24"/>
      <c r="T650" s="0"/>
      <c r="U650" s="0"/>
    </row>
    <row r="651" customFormat="false" ht="12.75" hidden="false" customHeight="false" outlineLevel="0" collapsed="false">
      <c r="O651" s="24"/>
      <c r="P651" s="24"/>
      <c r="Q651" s="24"/>
      <c r="R651" s="24"/>
      <c r="S651" s="24"/>
      <c r="T651" s="0"/>
      <c r="U651" s="0"/>
    </row>
    <row r="652" customFormat="false" ht="12.75" hidden="false" customHeight="false" outlineLevel="0" collapsed="false">
      <c r="O652" s="24"/>
      <c r="P652" s="24"/>
      <c r="Q652" s="24"/>
      <c r="R652" s="24"/>
      <c r="S652" s="24"/>
      <c r="T652" s="0"/>
      <c r="U652" s="0"/>
    </row>
    <row r="653" customFormat="false" ht="12.75" hidden="false" customHeight="false" outlineLevel="0" collapsed="false">
      <c r="O653" s="24"/>
      <c r="P653" s="24"/>
      <c r="Q653" s="24"/>
      <c r="R653" s="24"/>
      <c r="S653" s="24"/>
      <c r="T653" s="0"/>
      <c r="U653" s="0"/>
    </row>
    <row r="654" customFormat="false" ht="12.75" hidden="false" customHeight="false" outlineLevel="0" collapsed="false">
      <c r="O654" s="24"/>
      <c r="P654" s="24"/>
      <c r="Q654" s="24"/>
      <c r="R654" s="24"/>
      <c r="S654" s="24"/>
      <c r="T654" s="0"/>
      <c r="U654" s="0"/>
    </row>
    <row r="655" customFormat="false" ht="12.75" hidden="false" customHeight="false" outlineLevel="0" collapsed="false">
      <c r="O655" s="24"/>
      <c r="P655" s="24"/>
      <c r="Q655" s="24"/>
      <c r="R655" s="24"/>
      <c r="S655" s="24"/>
      <c r="T655" s="0"/>
      <c r="U655" s="0"/>
    </row>
    <row r="656" customFormat="false" ht="12.75" hidden="false" customHeight="false" outlineLevel="0" collapsed="false">
      <c r="O656" s="24"/>
      <c r="P656" s="24"/>
      <c r="Q656" s="24"/>
      <c r="R656" s="24"/>
      <c r="S656" s="24"/>
      <c r="T656" s="0"/>
      <c r="U656" s="0"/>
    </row>
    <row r="657" customFormat="false" ht="12.75" hidden="false" customHeight="false" outlineLevel="0" collapsed="false">
      <c r="O657" s="24"/>
      <c r="P657" s="24"/>
      <c r="Q657" s="24"/>
      <c r="R657" s="24"/>
      <c r="S657" s="24"/>
      <c r="T657" s="0"/>
      <c r="U657" s="0"/>
    </row>
    <row r="658" customFormat="false" ht="12.75" hidden="false" customHeight="false" outlineLevel="0" collapsed="false">
      <c r="O658" s="24"/>
      <c r="P658" s="24"/>
      <c r="Q658" s="24"/>
      <c r="R658" s="24"/>
      <c r="S658" s="24"/>
      <c r="T658" s="0"/>
      <c r="U658" s="0"/>
    </row>
    <row r="659" customFormat="false" ht="12.75" hidden="false" customHeight="false" outlineLevel="0" collapsed="false">
      <c r="O659" s="24"/>
      <c r="P659" s="24"/>
      <c r="Q659" s="24"/>
      <c r="R659" s="24"/>
      <c r="S659" s="24"/>
      <c r="T659" s="0"/>
      <c r="U659" s="0"/>
    </row>
    <row r="660" customFormat="false" ht="12.75" hidden="false" customHeight="false" outlineLevel="0" collapsed="false">
      <c r="O660" s="24"/>
      <c r="P660" s="24"/>
      <c r="Q660" s="24"/>
      <c r="R660" s="24"/>
      <c r="S660" s="24"/>
      <c r="T660" s="0"/>
      <c r="U660" s="0"/>
    </row>
    <row r="661" customFormat="false" ht="12.75" hidden="false" customHeight="false" outlineLevel="0" collapsed="false">
      <c r="O661" s="24"/>
      <c r="P661" s="24"/>
      <c r="Q661" s="24"/>
      <c r="R661" s="24"/>
      <c r="S661" s="24"/>
      <c r="T661" s="0"/>
      <c r="U661" s="0"/>
    </row>
    <row r="662" customFormat="false" ht="12.75" hidden="false" customHeight="false" outlineLevel="0" collapsed="false">
      <c r="O662" s="24"/>
      <c r="P662" s="24"/>
      <c r="Q662" s="24"/>
      <c r="R662" s="24"/>
      <c r="S662" s="24"/>
      <c r="T662" s="0"/>
      <c r="U662" s="0"/>
    </row>
    <row r="663" customFormat="false" ht="12.75" hidden="false" customHeight="false" outlineLevel="0" collapsed="false">
      <c r="O663" s="24"/>
      <c r="P663" s="24"/>
      <c r="Q663" s="24"/>
      <c r="R663" s="24"/>
      <c r="S663" s="24"/>
      <c r="T663" s="0"/>
      <c r="U663" s="0"/>
    </row>
    <row r="664" customFormat="false" ht="12.75" hidden="false" customHeight="false" outlineLevel="0" collapsed="false">
      <c r="O664" s="24"/>
      <c r="P664" s="24"/>
      <c r="Q664" s="24"/>
      <c r="R664" s="24"/>
      <c r="S664" s="24"/>
      <c r="T664" s="0"/>
      <c r="U664" s="0"/>
    </row>
    <row r="665" customFormat="false" ht="12.75" hidden="false" customHeight="false" outlineLevel="0" collapsed="false">
      <c r="O665" s="24"/>
      <c r="P665" s="24"/>
      <c r="Q665" s="24"/>
      <c r="R665" s="24"/>
      <c r="S665" s="24"/>
      <c r="T665" s="0"/>
      <c r="U665" s="0"/>
    </row>
    <row r="666" customFormat="false" ht="12.75" hidden="false" customHeight="false" outlineLevel="0" collapsed="false">
      <c r="O666" s="24"/>
      <c r="P666" s="24"/>
      <c r="Q666" s="24"/>
      <c r="R666" s="24"/>
      <c r="S666" s="24"/>
      <c r="T666" s="0"/>
      <c r="U666" s="0"/>
    </row>
    <row r="667" customFormat="false" ht="12.75" hidden="false" customHeight="false" outlineLevel="0" collapsed="false">
      <c r="O667" s="24"/>
      <c r="P667" s="24"/>
      <c r="Q667" s="24"/>
      <c r="R667" s="24"/>
      <c r="S667" s="24"/>
      <c r="T667" s="0"/>
      <c r="U667" s="0"/>
    </row>
    <row r="668" customFormat="false" ht="12.75" hidden="false" customHeight="false" outlineLevel="0" collapsed="false">
      <c r="O668" s="24"/>
      <c r="P668" s="24"/>
      <c r="Q668" s="24"/>
      <c r="R668" s="24"/>
      <c r="S668" s="24"/>
      <c r="T668" s="0"/>
      <c r="U668" s="0"/>
    </row>
    <row r="669" customFormat="false" ht="12.75" hidden="false" customHeight="false" outlineLevel="0" collapsed="false">
      <c r="O669" s="24"/>
      <c r="P669" s="24"/>
      <c r="Q669" s="24"/>
      <c r="R669" s="24"/>
      <c r="S669" s="24"/>
      <c r="T669" s="0"/>
      <c r="U669" s="0"/>
    </row>
    <row r="670" customFormat="false" ht="12.75" hidden="false" customHeight="false" outlineLevel="0" collapsed="false">
      <c r="O670" s="24"/>
      <c r="P670" s="24"/>
      <c r="Q670" s="24"/>
      <c r="R670" s="24"/>
      <c r="S670" s="24"/>
      <c r="T670" s="0"/>
      <c r="U670" s="0"/>
    </row>
    <row r="671" customFormat="false" ht="12.75" hidden="false" customHeight="false" outlineLevel="0" collapsed="false">
      <c r="O671" s="24"/>
      <c r="P671" s="24"/>
      <c r="Q671" s="24"/>
      <c r="R671" s="24"/>
      <c r="S671" s="24"/>
      <c r="T671" s="0"/>
      <c r="U671" s="0"/>
    </row>
    <row r="672" customFormat="false" ht="12.75" hidden="false" customHeight="false" outlineLevel="0" collapsed="false">
      <c r="O672" s="24"/>
      <c r="P672" s="24"/>
      <c r="Q672" s="24"/>
      <c r="R672" s="24"/>
      <c r="S672" s="24"/>
      <c r="T672" s="0"/>
      <c r="U672" s="0"/>
    </row>
    <row r="673" customFormat="false" ht="12.75" hidden="false" customHeight="false" outlineLevel="0" collapsed="false">
      <c r="O673" s="24"/>
      <c r="P673" s="24"/>
      <c r="Q673" s="24"/>
      <c r="R673" s="24"/>
      <c r="S673" s="24"/>
      <c r="T673" s="0"/>
      <c r="U673" s="0"/>
    </row>
    <row r="674" customFormat="false" ht="12.75" hidden="false" customHeight="false" outlineLevel="0" collapsed="false">
      <c r="O674" s="24"/>
      <c r="P674" s="24"/>
      <c r="Q674" s="24"/>
      <c r="R674" s="24"/>
      <c r="S674" s="24"/>
      <c r="T674" s="0"/>
      <c r="U674" s="0"/>
    </row>
    <row r="675" customFormat="false" ht="12.75" hidden="false" customHeight="false" outlineLevel="0" collapsed="false">
      <c r="O675" s="24"/>
      <c r="P675" s="24"/>
      <c r="Q675" s="24"/>
      <c r="R675" s="24"/>
      <c r="S675" s="24"/>
      <c r="T675" s="0"/>
      <c r="U675" s="0"/>
    </row>
    <row r="676" customFormat="false" ht="12.75" hidden="false" customHeight="false" outlineLevel="0" collapsed="false">
      <c r="O676" s="24"/>
      <c r="P676" s="24"/>
      <c r="Q676" s="24"/>
      <c r="R676" s="24"/>
      <c r="S676" s="24"/>
      <c r="T676" s="0"/>
      <c r="U676" s="0"/>
    </row>
    <row r="677" customFormat="false" ht="12.75" hidden="false" customHeight="false" outlineLevel="0" collapsed="false">
      <c r="O677" s="24"/>
      <c r="P677" s="24"/>
      <c r="Q677" s="24"/>
      <c r="R677" s="24"/>
      <c r="S677" s="24"/>
      <c r="T677" s="0"/>
      <c r="U677" s="0"/>
    </row>
    <row r="678" customFormat="false" ht="12.75" hidden="false" customHeight="false" outlineLevel="0" collapsed="false">
      <c r="O678" s="24"/>
      <c r="P678" s="24"/>
      <c r="Q678" s="24"/>
      <c r="R678" s="24"/>
      <c r="S678" s="24"/>
      <c r="T678" s="0"/>
      <c r="U678" s="0"/>
    </row>
    <row r="679" customFormat="false" ht="12.75" hidden="false" customHeight="false" outlineLevel="0" collapsed="false">
      <c r="O679" s="24"/>
      <c r="P679" s="24"/>
      <c r="Q679" s="24"/>
      <c r="R679" s="24"/>
      <c r="S679" s="24"/>
      <c r="T679" s="0"/>
      <c r="U679" s="0"/>
    </row>
    <row r="680" customFormat="false" ht="12.75" hidden="false" customHeight="false" outlineLevel="0" collapsed="false">
      <c r="O680" s="24"/>
      <c r="P680" s="24"/>
      <c r="Q680" s="24"/>
      <c r="R680" s="24"/>
      <c r="S680" s="24"/>
      <c r="T680" s="0"/>
      <c r="U680" s="0"/>
    </row>
    <row r="681" customFormat="false" ht="12.75" hidden="false" customHeight="false" outlineLevel="0" collapsed="false">
      <c r="O681" s="24"/>
      <c r="P681" s="24"/>
      <c r="Q681" s="24"/>
      <c r="R681" s="24"/>
      <c r="S681" s="24"/>
      <c r="T681" s="0"/>
      <c r="U681" s="0"/>
    </row>
    <row r="682" customFormat="false" ht="12.75" hidden="false" customHeight="false" outlineLevel="0" collapsed="false">
      <c r="O682" s="24"/>
      <c r="P682" s="24"/>
      <c r="Q682" s="24"/>
      <c r="R682" s="24"/>
      <c r="S682" s="24"/>
      <c r="T682" s="0"/>
      <c r="U682" s="0"/>
    </row>
    <row r="683" customFormat="false" ht="12.75" hidden="false" customHeight="false" outlineLevel="0" collapsed="false">
      <c r="O683" s="24"/>
      <c r="P683" s="24"/>
      <c r="Q683" s="24"/>
      <c r="R683" s="24"/>
      <c r="S683" s="24"/>
      <c r="T683" s="0"/>
      <c r="U683" s="0"/>
    </row>
    <row r="684" customFormat="false" ht="12.75" hidden="false" customHeight="false" outlineLevel="0" collapsed="false">
      <c r="O684" s="24"/>
      <c r="P684" s="24"/>
      <c r="Q684" s="24"/>
      <c r="R684" s="24"/>
      <c r="S684" s="24"/>
      <c r="T684" s="0"/>
      <c r="U684" s="0"/>
    </row>
    <row r="685" customFormat="false" ht="12.75" hidden="false" customHeight="false" outlineLevel="0" collapsed="false">
      <c r="O685" s="24"/>
      <c r="P685" s="24"/>
      <c r="Q685" s="24"/>
      <c r="R685" s="24"/>
      <c r="S685" s="24"/>
      <c r="T685" s="0"/>
      <c r="U685" s="0"/>
    </row>
    <row r="686" customFormat="false" ht="12.75" hidden="false" customHeight="false" outlineLevel="0" collapsed="false">
      <c r="O686" s="24"/>
      <c r="P686" s="24"/>
      <c r="Q686" s="24"/>
      <c r="R686" s="24"/>
      <c r="S686" s="24"/>
      <c r="T686" s="0"/>
      <c r="U686" s="0"/>
    </row>
    <row r="687" customFormat="false" ht="12.75" hidden="false" customHeight="false" outlineLevel="0" collapsed="false">
      <c r="O687" s="24"/>
      <c r="P687" s="24"/>
      <c r="Q687" s="24"/>
      <c r="R687" s="24"/>
      <c r="S687" s="24"/>
      <c r="T687" s="0"/>
      <c r="U687" s="0"/>
    </row>
    <row r="688" customFormat="false" ht="12.75" hidden="false" customHeight="false" outlineLevel="0" collapsed="false">
      <c r="O688" s="24"/>
      <c r="P688" s="24"/>
      <c r="Q688" s="24"/>
      <c r="R688" s="24"/>
      <c r="S688" s="24"/>
      <c r="T688" s="0"/>
      <c r="U688" s="0"/>
    </row>
    <row r="689" customFormat="false" ht="12.75" hidden="false" customHeight="false" outlineLevel="0" collapsed="false">
      <c r="O689" s="24"/>
      <c r="P689" s="24"/>
      <c r="Q689" s="24"/>
      <c r="R689" s="24"/>
      <c r="S689" s="24"/>
      <c r="T689" s="0"/>
      <c r="U689" s="0"/>
    </row>
    <row r="690" customFormat="false" ht="12.75" hidden="false" customHeight="false" outlineLevel="0" collapsed="false">
      <c r="O690" s="24"/>
      <c r="P690" s="24"/>
      <c r="Q690" s="24"/>
      <c r="R690" s="24"/>
      <c r="S690" s="24"/>
      <c r="T690" s="0"/>
      <c r="U690" s="0"/>
    </row>
    <row r="691" customFormat="false" ht="12.75" hidden="false" customHeight="false" outlineLevel="0" collapsed="false">
      <c r="O691" s="24"/>
      <c r="P691" s="24"/>
      <c r="Q691" s="24"/>
      <c r="R691" s="24"/>
      <c r="S691" s="24"/>
      <c r="T691" s="0"/>
      <c r="U691" s="0"/>
    </row>
    <row r="692" customFormat="false" ht="12.75" hidden="false" customHeight="false" outlineLevel="0" collapsed="false">
      <c r="O692" s="24"/>
      <c r="P692" s="24"/>
      <c r="Q692" s="24"/>
      <c r="R692" s="24"/>
      <c r="S692" s="24"/>
      <c r="T692" s="0"/>
      <c r="U692" s="0"/>
    </row>
    <row r="693" customFormat="false" ht="12.75" hidden="false" customHeight="false" outlineLevel="0" collapsed="false">
      <c r="O693" s="24"/>
      <c r="P693" s="24"/>
      <c r="Q693" s="24"/>
      <c r="R693" s="24"/>
      <c r="S693" s="24"/>
      <c r="T693" s="0"/>
      <c r="U693" s="0"/>
    </row>
    <row r="694" customFormat="false" ht="12.75" hidden="false" customHeight="false" outlineLevel="0" collapsed="false">
      <c r="O694" s="24"/>
      <c r="P694" s="24"/>
      <c r="Q694" s="24"/>
      <c r="R694" s="24"/>
      <c r="S694" s="24"/>
      <c r="T694" s="0"/>
      <c r="U694" s="0"/>
    </row>
    <row r="695" customFormat="false" ht="12.75" hidden="false" customHeight="false" outlineLevel="0" collapsed="false">
      <c r="O695" s="24"/>
      <c r="P695" s="24"/>
      <c r="Q695" s="24"/>
      <c r="R695" s="24"/>
      <c r="S695" s="24"/>
      <c r="T695" s="0"/>
      <c r="U695" s="0"/>
    </row>
    <row r="696" customFormat="false" ht="12.75" hidden="false" customHeight="false" outlineLevel="0" collapsed="false">
      <c r="O696" s="24"/>
      <c r="P696" s="24"/>
      <c r="Q696" s="24"/>
      <c r="R696" s="24"/>
      <c r="S696" s="24"/>
      <c r="T696" s="0"/>
      <c r="U696" s="0"/>
    </row>
    <row r="697" customFormat="false" ht="12.75" hidden="false" customHeight="false" outlineLevel="0" collapsed="false">
      <c r="O697" s="24"/>
      <c r="P697" s="24"/>
      <c r="Q697" s="24"/>
      <c r="R697" s="24"/>
      <c r="S697" s="24"/>
      <c r="T697" s="0"/>
      <c r="U697" s="0"/>
    </row>
    <row r="698" customFormat="false" ht="12.75" hidden="false" customHeight="false" outlineLevel="0" collapsed="false">
      <c r="O698" s="24"/>
      <c r="P698" s="24"/>
      <c r="Q698" s="24"/>
      <c r="R698" s="24"/>
      <c r="S698" s="24"/>
      <c r="T698" s="0"/>
      <c r="U698" s="0"/>
    </row>
    <row r="699" customFormat="false" ht="12.75" hidden="false" customHeight="false" outlineLevel="0" collapsed="false">
      <c r="O699" s="24"/>
      <c r="P699" s="24"/>
      <c r="Q699" s="24"/>
      <c r="R699" s="24"/>
      <c r="S699" s="24"/>
      <c r="T699" s="0"/>
      <c r="U699" s="0"/>
    </row>
    <row r="700" customFormat="false" ht="12.75" hidden="false" customHeight="false" outlineLevel="0" collapsed="false">
      <c r="O700" s="24"/>
      <c r="P700" s="24"/>
      <c r="Q700" s="24"/>
      <c r="R700" s="24"/>
      <c r="S700" s="24"/>
      <c r="T700" s="0"/>
      <c r="U700" s="0"/>
    </row>
    <row r="701" customFormat="false" ht="12.75" hidden="false" customHeight="false" outlineLevel="0" collapsed="false">
      <c r="O701" s="24"/>
      <c r="P701" s="24"/>
      <c r="Q701" s="24"/>
      <c r="R701" s="24"/>
      <c r="S701" s="24"/>
      <c r="T701" s="0"/>
      <c r="U701" s="0"/>
    </row>
    <row r="702" customFormat="false" ht="12.75" hidden="false" customHeight="false" outlineLevel="0" collapsed="false">
      <c r="O702" s="24"/>
      <c r="P702" s="24"/>
      <c r="Q702" s="24"/>
      <c r="R702" s="24"/>
      <c r="S702" s="24"/>
      <c r="T702" s="0"/>
      <c r="U702" s="0"/>
    </row>
    <row r="703" customFormat="false" ht="12.75" hidden="false" customHeight="false" outlineLevel="0" collapsed="false">
      <c r="O703" s="24"/>
      <c r="P703" s="24"/>
      <c r="Q703" s="24"/>
      <c r="R703" s="24"/>
      <c r="S703" s="24"/>
      <c r="T703" s="0"/>
      <c r="U703" s="0"/>
    </row>
    <row r="704" customFormat="false" ht="12.75" hidden="false" customHeight="false" outlineLevel="0" collapsed="false">
      <c r="O704" s="24"/>
      <c r="P704" s="24"/>
      <c r="Q704" s="24"/>
      <c r="R704" s="24"/>
      <c r="S704" s="24"/>
      <c r="T704" s="0"/>
      <c r="U704" s="0"/>
    </row>
    <row r="705" customFormat="false" ht="12.75" hidden="false" customHeight="false" outlineLevel="0" collapsed="false">
      <c r="O705" s="24"/>
      <c r="P705" s="24"/>
      <c r="Q705" s="24"/>
      <c r="R705" s="24"/>
      <c r="S705" s="24"/>
      <c r="T705" s="0"/>
      <c r="U705" s="0"/>
    </row>
    <row r="706" customFormat="false" ht="12.75" hidden="false" customHeight="false" outlineLevel="0" collapsed="false">
      <c r="O706" s="24"/>
      <c r="P706" s="24"/>
      <c r="Q706" s="24"/>
      <c r="R706" s="24"/>
      <c r="S706" s="24"/>
      <c r="T706" s="0"/>
      <c r="U706" s="0"/>
    </row>
    <row r="707" customFormat="false" ht="12.75" hidden="false" customHeight="false" outlineLevel="0" collapsed="false">
      <c r="O707" s="24"/>
      <c r="P707" s="24"/>
      <c r="Q707" s="24"/>
      <c r="R707" s="24"/>
      <c r="S707" s="24"/>
      <c r="T707" s="0"/>
      <c r="U707" s="0"/>
    </row>
    <row r="708" customFormat="false" ht="12.75" hidden="false" customHeight="false" outlineLevel="0" collapsed="false">
      <c r="O708" s="24"/>
      <c r="P708" s="24"/>
      <c r="Q708" s="24"/>
      <c r="R708" s="24"/>
      <c r="S708" s="24"/>
      <c r="T708" s="0"/>
      <c r="U708" s="0"/>
    </row>
    <row r="709" customFormat="false" ht="12.75" hidden="false" customHeight="false" outlineLevel="0" collapsed="false">
      <c r="O709" s="24"/>
      <c r="P709" s="24"/>
      <c r="Q709" s="24"/>
      <c r="R709" s="24"/>
      <c r="S709" s="24"/>
      <c r="T709" s="0"/>
      <c r="U709" s="0"/>
    </row>
    <row r="710" customFormat="false" ht="12.75" hidden="false" customHeight="false" outlineLevel="0" collapsed="false">
      <c r="O710" s="24"/>
      <c r="P710" s="24"/>
      <c r="Q710" s="24"/>
      <c r="R710" s="24"/>
      <c r="S710" s="24"/>
      <c r="T710" s="0"/>
      <c r="U710" s="0"/>
    </row>
    <row r="711" customFormat="false" ht="12.75" hidden="false" customHeight="false" outlineLevel="0" collapsed="false">
      <c r="O711" s="24"/>
      <c r="P711" s="24"/>
      <c r="Q711" s="24"/>
      <c r="R711" s="24"/>
      <c r="S711" s="24"/>
      <c r="T711" s="0"/>
      <c r="U711" s="0"/>
    </row>
    <row r="712" customFormat="false" ht="12.75" hidden="false" customHeight="false" outlineLevel="0" collapsed="false">
      <c r="O712" s="24"/>
      <c r="P712" s="24"/>
      <c r="Q712" s="24"/>
      <c r="R712" s="24"/>
      <c r="S712" s="24"/>
      <c r="T712" s="0"/>
      <c r="U712" s="0"/>
    </row>
    <row r="713" customFormat="false" ht="12.75" hidden="false" customHeight="false" outlineLevel="0" collapsed="false">
      <c r="O713" s="24"/>
      <c r="P713" s="24"/>
      <c r="Q713" s="24"/>
      <c r="R713" s="24"/>
      <c r="S713" s="24"/>
      <c r="T713" s="0"/>
      <c r="U713" s="0"/>
    </row>
    <row r="714" customFormat="false" ht="12.75" hidden="false" customHeight="false" outlineLevel="0" collapsed="false">
      <c r="O714" s="24"/>
      <c r="P714" s="24"/>
      <c r="Q714" s="24"/>
      <c r="R714" s="24"/>
      <c r="S714" s="24"/>
      <c r="T714" s="0"/>
      <c r="U714" s="0"/>
    </row>
    <row r="715" customFormat="false" ht="12.75" hidden="false" customHeight="false" outlineLevel="0" collapsed="false">
      <c r="O715" s="24"/>
      <c r="P715" s="24"/>
      <c r="Q715" s="24"/>
      <c r="R715" s="24"/>
      <c r="S715" s="24"/>
      <c r="T715" s="0"/>
      <c r="U715" s="0"/>
    </row>
    <row r="716" customFormat="false" ht="12.75" hidden="false" customHeight="false" outlineLevel="0" collapsed="false">
      <c r="O716" s="24"/>
      <c r="P716" s="24"/>
      <c r="Q716" s="24"/>
      <c r="R716" s="24"/>
      <c r="S716" s="24"/>
      <c r="T716" s="0"/>
      <c r="U716" s="0"/>
    </row>
    <row r="717" customFormat="false" ht="12.75" hidden="false" customHeight="false" outlineLevel="0" collapsed="false">
      <c r="O717" s="24"/>
      <c r="P717" s="24"/>
      <c r="Q717" s="24"/>
      <c r="R717" s="24"/>
      <c r="S717" s="24"/>
      <c r="T717" s="0"/>
      <c r="U717" s="0"/>
    </row>
    <row r="718" customFormat="false" ht="12.75" hidden="false" customHeight="false" outlineLevel="0" collapsed="false">
      <c r="O718" s="24"/>
      <c r="P718" s="24"/>
      <c r="Q718" s="24"/>
      <c r="R718" s="24"/>
      <c r="S718" s="24"/>
      <c r="T718" s="0"/>
      <c r="U718" s="0"/>
    </row>
    <row r="719" customFormat="false" ht="12.75" hidden="false" customHeight="false" outlineLevel="0" collapsed="false">
      <c r="O719" s="24"/>
      <c r="P719" s="24"/>
      <c r="Q719" s="24"/>
      <c r="R719" s="24"/>
      <c r="S719" s="24"/>
      <c r="T719" s="0"/>
      <c r="U719" s="0"/>
    </row>
    <row r="720" customFormat="false" ht="12.75" hidden="false" customHeight="false" outlineLevel="0" collapsed="false">
      <c r="O720" s="24"/>
      <c r="P720" s="24"/>
      <c r="Q720" s="24"/>
      <c r="R720" s="24"/>
      <c r="S720" s="24"/>
      <c r="T720" s="0"/>
      <c r="U720" s="0"/>
    </row>
    <row r="721" customFormat="false" ht="12.75" hidden="false" customHeight="false" outlineLevel="0" collapsed="false">
      <c r="O721" s="24"/>
      <c r="P721" s="24"/>
      <c r="Q721" s="24"/>
      <c r="R721" s="24"/>
      <c r="S721" s="24"/>
      <c r="T721" s="0"/>
      <c r="U721" s="0"/>
    </row>
    <row r="722" customFormat="false" ht="12.75" hidden="false" customHeight="false" outlineLevel="0" collapsed="false">
      <c r="O722" s="24"/>
      <c r="P722" s="24"/>
      <c r="Q722" s="24"/>
      <c r="R722" s="24"/>
      <c r="S722" s="24"/>
      <c r="T722" s="0"/>
      <c r="U722" s="0"/>
    </row>
    <row r="723" customFormat="false" ht="12.75" hidden="false" customHeight="false" outlineLevel="0" collapsed="false">
      <c r="O723" s="24"/>
      <c r="P723" s="24"/>
      <c r="Q723" s="24"/>
      <c r="R723" s="24"/>
      <c r="S723" s="24"/>
      <c r="T723" s="0"/>
      <c r="U723" s="0"/>
    </row>
    <row r="724" customFormat="false" ht="12.75" hidden="false" customHeight="false" outlineLevel="0" collapsed="false">
      <c r="O724" s="24"/>
      <c r="P724" s="24"/>
      <c r="Q724" s="24"/>
      <c r="R724" s="24"/>
      <c r="S724" s="24"/>
      <c r="T724" s="0"/>
      <c r="U724" s="0"/>
    </row>
    <row r="725" customFormat="false" ht="12.75" hidden="false" customHeight="false" outlineLevel="0" collapsed="false">
      <c r="O725" s="24"/>
      <c r="P725" s="24"/>
      <c r="Q725" s="24"/>
      <c r="R725" s="24"/>
      <c r="S725" s="24"/>
      <c r="T725" s="0"/>
      <c r="U725" s="0"/>
    </row>
    <row r="726" customFormat="false" ht="12.75" hidden="false" customHeight="false" outlineLevel="0" collapsed="false">
      <c r="O726" s="24"/>
      <c r="P726" s="24"/>
      <c r="Q726" s="24"/>
      <c r="R726" s="24"/>
      <c r="S726" s="24"/>
      <c r="T726" s="0"/>
      <c r="U726" s="0"/>
    </row>
    <row r="727" customFormat="false" ht="12.75" hidden="false" customHeight="false" outlineLevel="0" collapsed="false">
      <c r="O727" s="24"/>
      <c r="P727" s="24"/>
      <c r="Q727" s="24"/>
      <c r="R727" s="24"/>
      <c r="S727" s="24"/>
      <c r="T727" s="0"/>
      <c r="U727" s="0"/>
    </row>
    <row r="728" customFormat="false" ht="12.75" hidden="false" customHeight="false" outlineLevel="0" collapsed="false">
      <c r="O728" s="24"/>
      <c r="P728" s="24"/>
      <c r="Q728" s="24"/>
      <c r="R728" s="24"/>
      <c r="S728" s="24"/>
      <c r="T728" s="0"/>
      <c r="U728" s="0"/>
    </row>
    <row r="729" customFormat="false" ht="12.75" hidden="false" customHeight="false" outlineLevel="0" collapsed="false">
      <c r="O729" s="24"/>
      <c r="P729" s="24"/>
      <c r="Q729" s="24"/>
      <c r="R729" s="24"/>
      <c r="S729" s="24"/>
      <c r="T729" s="0"/>
      <c r="U729" s="0"/>
    </row>
    <row r="730" customFormat="false" ht="12.75" hidden="false" customHeight="false" outlineLevel="0" collapsed="false">
      <c r="O730" s="24"/>
      <c r="P730" s="24"/>
      <c r="Q730" s="24"/>
      <c r="R730" s="24"/>
      <c r="S730" s="24"/>
      <c r="T730" s="0"/>
      <c r="U730" s="0"/>
    </row>
    <row r="731" customFormat="false" ht="12.75" hidden="false" customHeight="false" outlineLevel="0" collapsed="false">
      <c r="O731" s="24"/>
      <c r="P731" s="24"/>
      <c r="Q731" s="24"/>
      <c r="R731" s="24"/>
      <c r="S731" s="24"/>
      <c r="T731" s="0"/>
      <c r="U731" s="0"/>
    </row>
    <row r="732" customFormat="false" ht="12.75" hidden="false" customHeight="false" outlineLevel="0" collapsed="false">
      <c r="O732" s="24"/>
      <c r="P732" s="24"/>
      <c r="Q732" s="24"/>
      <c r="R732" s="24"/>
      <c r="S732" s="24"/>
      <c r="T732" s="0"/>
      <c r="U732" s="0"/>
    </row>
    <row r="733" customFormat="false" ht="12.75" hidden="false" customHeight="false" outlineLevel="0" collapsed="false">
      <c r="O733" s="24"/>
      <c r="P733" s="24"/>
      <c r="Q733" s="24"/>
      <c r="R733" s="24"/>
      <c r="S733" s="24"/>
      <c r="T733" s="0"/>
      <c r="U733" s="0"/>
    </row>
    <row r="734" customFormat="false" ht="12.75" hidden="false" customHeight="false" outlineLevel="0" collapsed="false">
      <c r="O734" s="24"/>
      <c r="P734" s="24"/>
      <c r="Q734" s="24"/>
      <c r="R734" s="24"/>
      <c r="S734" s="24"/>
      <c r="T734" s="0"/>
      <c r="U734" s="0"/>
    </row>
    <row r="735" customFormat="false" ht="12.75" hidden="false" customHeight="false" outlineLevel="0" collapsed="false">
      <c r="O735" s="24"/>
      <c r="P735" s="24"/>
      <c r="Q735" s="24"/>
      <c r="R735" s="24"/>
      <c r="S735" s="24"/>
      <c r="T735" s="0"/>
      <c r="U735" s="0"/>
    </row>
    <row r="736" customFormat="false" ht="12.75" hidden="false" customHeight="false" outlineLevel="0" collapsed="false">
      <c r="O736" s="24"/>
      <c r="P736" s="24"/>
      <c r="Q736" s="24"/>
      <c r="R736" s="24"/>
      <c r="S736" s="24"/>
      <c r="T736" s="0"/>
      <c r="U736" s="0"/>
    </row>
    <row r="737" customFormat="false" ht="12.75" hidden="false" customHeight="false" outlineLevel="0" collapsed="false">
      <c r="O737" s="24"/>
      <c r="P737" s="24"/>
      <c r="Q737" s="24"/>
      <c r="R737" s="24"/>
      <c r="S737" s="24"/>
      <c r="T737" s="0"/>
      <c r="U737" s="0"/>
    </row>
    <row r="738" customFormat="false" ht="12.75" hidden="false" customHeight="false" outlineLevel="0" collapsed="false">
      <c r="O738" s="24"/>
      <c r="P738" s="24"/>
      <c r="Q738" s="24"/>
      <c r="R738" s="24"/>
      <c r="S738" s="24"/>
      <c r="T738" s="0"/>
      <c r="U738" s="0"/>
    </row>
    <row r="739" customFormat="false" ht="12.75" hidden="false" customHeight="false" outlineLevel="0" collapsed="false">
      <c r="O739" s="24"/>
      <c r="P739" s="24"/>
      <c r="Q739" s="24"/>
      <c r="R739" s="24"/>
      <c r="S739" s="24"/>
      <c r="T739" s="0"/>
      <c r="U739" s="0"/>
    </row>
    <row r="740" customFormat="false" ht="12.75" hidden="false" customHeight="false" outlineLevel="0" collapsed="false">
      <c r="O740" s="24"/>
      <c r="P740" s="24"/>
      <c r="Q740" s="24"/>
      <c r="R740" s="24"/>
      <c r="S740" s="24"/>
      <c r="T740" s="0"/>
      <c r="U740" s="0"/>
    </row>
    <row r="741" customFormat="false" ht="12.75" hidden="false" customHeight="false" outlineLevel="0" collapsed="false">
      <c r="O741" s="24"/>
      <c r="P741" s="24"/>
      <c r="Q741" s="24"/>
      <c r="R741" s="24"/>
      <c r="S741" s="24"/>
      <c r="T741" s="0"/>
      <c r="U741" s="0"/>
    </row>
    <row r="742" customFormat="false" ht="12.75" hidden="false" customHeight="false" outlineLevel="0" collapsed="false">
      <c r="O742" s="24"/>
      <c r="P742" s="24"/>
      <c r="Q742" s="24"/>
      <c r="R742" s="24"/>
      <c r="S742" s="24"/>
      <c r="T742" s="0"/>
      <c r="U742" s="0"/>
    </row>
    <row r="743" customFormat="false" ht="12.75" hidden="false" customHeight="false" outlineLevel="0" collapsed="false">
      <c r="O743" s="24"/>
      <c r="P743" s="24"/>
      <c r="Q743" s="24"/>
      <c r="R743" s="24"/>
      <c r="S743" s="24"/>
      <c r="T743" s="0"/>
      <c r="U743" s="0"/>
    </row>
    <row r="744" customFormat="false" ht="12.75" hidden="false" customHeight="false" outlineLevel="0" collapsed="false">
      <c r="O744" s="24"/>
      <c r="P744" s="24"/>
      <c r="Q744" s="24"/>
      <c r="R744" s="24"/>
      <c r="S744" s="24"/>
      <c r="T744" s="0"/>
      <c r="U744" s="0"/>
    </row>
    <row r="745" customFormat="false" ht="12.75" hidden="false" customHeight="false" outlineLevel="0" collapsed="false">
      <c r="O745" s="24"/>
      <c r="P745" s="24"/>
      <c r="Q745" s="24"/>
      <c r="R745" s="24"/>
      <c r="S745" s="24"/>
      <c r="T745" s="0"/>
      <c r="U745" s="0"/>
    </row>
    <row r="746" customFormat="false" ht="12.75" hidden="false" customHeight="false" outlineLevel="0" collapsed="false">
      <c r="O746" s="24"/>
      <c r="P746" s="24"/>
      <c r="Q746" s="24"/>
      <c r="R746" s="24"/>
      <c r="S746" s="24"/>
      <c r="T746" s="0"/>
      <c r="U746" s="0"/>
    </row>
    <row r="747" customFormat="false" ht="12.75" hidden="false" customHeight="false" outlineLevel="0" collapsed="false">
      <c r="O747" s="24"/>
      <c r="P747" s="24"/>
      <c r="Q747" s="24"/>
      <c r="R747" s="24"/>
      <c r="S747" s="24"/>
      <c r="T747" s="0"/>
      <c r="U747" s="0"/>
    </row>
    <row r="748" customFormat="false" ht="12.75" hidden="false" customHeight="false" outlineLevel="0" collapsed="false">
      <c r="O748" s="24"/>
      <c r="P748" s="24"/>
      <c r="Q748" s="24"/>
      <c r="R748" s="24"/>
      <c r="S748" s="24"/>
      <c r="T748" s="0"/>
      <c r="U748" s="0"/>
    </row>
    <row r="749" customFormat="false" ht="12.75" hidden="false" customHeight="false" outlineLevel="0" collapsed="false">
      <c r="O749" s="24"/>
      <c r="P749" s="24"/>
      <c r="Q749" s="24"/>
      <c r="R749" s="24"/>
      <c r="S749" s="24"/>
      <c r="T749" s="0"/>
      <c r="U749" s="0"/>
    </row>
    <row r="750" customFormat="false" ht="12.75" hidden="false" customHeight="false" outlineLevel="0" collapsed="false">
      <c r="O750" s="24"/>
      <c r="P750" s="24"/>
      <c r="Q750" s="24"/>
      <c r="R750" s="24"/>
      <c r="S750" s="24"/>
      <c r="T750" s="0"/>
      <c r="U750" s="0"/>
    </row>
    <row r="751" customFormat="false" ht="12.75" hidden="false" customHeight="false" outlineLevel="0" collapsed="false">
      <c r="O751" s="24"/>
      <c r="P751" s="24"/>
      <c r="Q751" s="24"/>
      <c r="R751" s="24"/>
      <c r="S751" s="24"/>
      <c r="T751" s="0"/>
      <c r="U751" s="0"/>
    </row>
    <row r="752" customFormat="false" ht="12.75" hidden="false" customHeight="false" outlineLevel="0" collapsed="false">
      <c r="O752" s="24"/>
      <c r="P752" s="24"/>
      <c r="Q752" s="24"/>
      <c r="R752" s="24"/>
      <c r="S752" s="24"/>
      <c r="T752" s="0"/>
      <c r="U752" s="0"/>
    </row>
    <row r="753" customFormat="false" ht="12.75" hidden="false" customHeight="false" outlineLevel="0" collapsed="false">
      <c r="O753" s="24"/>
      <c r="P753" s="24"/>
      <c r="Q753" s="24"/>
      <c r="R753" s="24"/>
      <c r="S753" s="24"/>
      <c r="T753" s="0"/>
      <c r="U753" s="0"/>
    </row>
    <row r="754" customFormat="false" ht="12.75" hidden="false" customHeight="false" outlineLevel="0" collapsed="false">
      <c r="O754" s="24"/>
      <c r="P754" s="24"/>
      <c r="Q754" s="24"/>
      <c r="R754" s="24"/>
      <c r="S754" s="24"/>
      <c r="T754" s="0"/>
      <c r="U754" s="0"/>
    </row>
    <row r="755" customFormat="false" ht="12.75" hidden="false" customHeight="false" outlineLevel="0" collapsed="false">
      <c r="O755" s="24"/>
      <c r="P755" s="24"/>
      <c r="Q755" s="24"/>
      <c r="R755" s="24"/>
      <c r="S755" s="24"/>
      <c r="T755" s="0"/>
      <c r="U755" s="0"/>
    </row>
    <row r="756" customFormat="false" ht="12.75" hidden="false" customHeight="false" outlineLevel="0" collapsed="false">
      <c r="O756" s="24"/>
      <c r="P756" s="24"/>
      <c r="Q756" s="24"/>
      <c r="R756" s="24"/>
      <c r="S756" s="24"/>
      <c r="T756" s="0"/>
      <c r="U756" s="0"/>
    </row>
    <row r="757" customFormat="false" ht="12.75" hidden="false" customHeight="false" outlineLevel="0" collapsed="false">
      <c r="O757" s="24"/>
      <c r="P757" s="24"/>
      <c r="Q757" s="24"/>
      <c r="R757" s="24"/>
      <c r="S757" s="24"/>
      <c r="T757" s="0"/>
      <c r="U757" s="0"/>
    </row>
    <row r="758" customFormat="false" ht="12.75" hidden="false" customHeight="false" outlineLevel="0" collapsed="false">
      <c r="O758" s="24"/>
      <c r="P758" s="24"/>
      <c r="Q758" s="24"/>
      <c r="R758" s="24"/>
      <c r="S758" s="24"/>
      <c r="T758" s="0"/>
      <c r="U758" s="0"/>
    </row>
    <row r="759" customFormat="false" ht="12.75" hidden="false" customHeight="false" outlineLevel="0" collapsed="false">
      <c r="O759" s="24"/>
      <c r="P759" s="24"/>
      <c r="Q759" s="24"/>
      <c r="R759" s="24"/>
      <c r="S759" s="24"/>
      <c r="T759" s="0"/>
      <c r="U759" s="0"/>
    </row>
    <row r="760" customFormat="false" ht="12.75" hidden="false" customHeight="false" outlineLevel="0" collapsed="false">
      <c r="O760" s="24"/>
      <c r="P760" s="24"/>
      <c r="Q760" s="24"/>
      <c r="R760" s="24"/>
      <c r="S760" s="24"/>
      <c r="T760" s="0"/>
      <c r="U760" s="0"/>
    </row>
    <row r="761" customFormat="false" ht="12.75" hidden="false" customHeight="false" outlineLevel="0" collapsed="false">
      <c r="O761" s="24"/>
      <c r="P761" s="24"/>
      <c r="Q761" s="24"/>
      <c r="R761" s="24"/>
      <c r="S761" s="24"/>
      <c r="T761" s="0"/>
      <c r="U761" s="0"/>
    </row>
    <row r="762" customFormat="false" ht="12.75" hidden="false" customHeight="false" outlineLevel="0" collapsed="false">
      <c r="O762" s="24"/>
      <c r="P762" s="24"/>
      <c r="Q762" s="24"/>
      <c r="R762" s="24"/>
      <c r="S762" s="24"/>
      <c r="T762" s="0"/>
      <c r="U762" s="0"/>
    </row>
    <row r="763" customFormat="false" ht="12.75" hidden="false" customHeight="false" outlineLevel="0" collapsed="false">
      <c r="O763" s="24"/>
      <c r="P763" s="24"/>
      <c r="Q763" s="24"/>
      <c r="R763" s="24"/>
      <c r="S763" s="24"/>
      <c r="T763" s="0"/>
      <c r="U763" s="0"/>
    </row>
    <row r="764" customFormat="false" ht="12.75" hidden="false" customHeight="false" outlineLevel="0" collapsed="false">
      <c r="O764" s="24"/>
      <c r="P764" s="24"/>
      <c r="Q764" s="24"/>
      <c r="R764" s="24"/>
      <c r="S764" s="24"/>
      <c r="T764" s="0"/>
      <c r="U764" s="0"/>
    </row>
    <row r="765" customFormat="false" ht="12.75" hidden="false" customHeight="false" outlineLevel="0" collapsed="false">
      <c r="O765" s="24"/>
      <c r="P765" s="24"/>
      <c r="Q765" s="24"/>
      <c r="R765" s="24"/>
      <c r="S765" s="24"/>
      <c r="T765" s="0"/>
      <c r="U765" s="0"/>
    </row>
    <row r="766" customFormat="false" ht="12.75" hidden="false" customHeight="false" outlineLevel="0" collapsed="false">
      <c r="O766" s="24"/>
      <c r="P766" s="24"/>
      <c r="Q766" s="24"/>
      <c r="R766" s="24"/>
      <c r="S766" s="24"/>
      <c r="T766" s="0"/>
      <c r="U766" s="0"/>
    </row>
    <row r="767" customFormat="false" ht="12.75" hidden="false" customHeight="false" outlineLevel="0" collapsed="false">
      <c r="O767" s="24"/>
      <c r="P767" s="24"/>
      <c r="Q767" s="24"/>
      <c r="R767" s="24"/>
      <c r="S767" s="24"/>
      <c r="T767" s="0"/>
      <c r="U767" s="0"/>
    </row>
    <row r="768" customFormat="false" ht="12.75" hidden="false" customHeight="false" outlineLevel="0" collapsed="false">
      <c r="O768" s="24"/>
      <c r="P768" s="24"/>
      <c r="Q768" s="24"/>
      <c r="R768" s="24"/>
      <c r="S768" s="24"/>
      <c r="T768" s="0"/>
      <c r="U768" s="0"/>
    </row>
    <row r="769" customFormat="false" ht="12.75" hidden="false" customHeight="false" outlineLevel="0" collapsed="false">
      <c r="O769" s="24"/>
      <c r="P769" s="24"/>
      <c r="Q769" s="24"/>
      <c r="R769" s="24"/>
      <c r="S769" s="24"/>
      <c r="T769" s="0"/>
      <c r="U769" s="0"/>
    </row>
    <row r="770" customFormat="false" ht="12.75" hidden="false" customHeight="false" outlineLevel="0" collapsed="false">
      <c r="O770" s="24"/>
      <c r="P770" s="24"/>
      <c r="Q770" s="24"/>
      <c r="R770" s="24"/>
      <c r="S770" s="24"/>
      <c r="T770" s="0"/>
      <c r="U770" s="0"/>
    </row>
    <row r="771" customFormat="false" ht="12.75" hidden="false" customHeight="false" outlineLevel="0" collapsed="false">
      <c r="O771" s="24"/>
      <c r="P771" s="24"/>
      <c r="Q771" s="24"/>
      <c r="R771" s="24"/>
      <c r="S771" s="24"/>
      <c r="T771" s="0"/>
      <c r="U771" s="0"/>
    </row>
    <row r="772" customFormat="false" ht="12.75" hidden="false" customHeight="false" outlineLevel="0" collapsed="false">
      <c r="O772" s="24"/>
      <c r="P772" s="24"/>
      <c r="Q772" s="24"/>
      <c r="R772" s="24"/>
      <c r="S772" s="24"/>
      <c r="T772" s="0"/>
      <c r="U772" s="0"/>
    </row>
    <row r="773" customFormat="false" ht="12.75" hidden="false" customHeight="false" outlineLevel="0" collapsed="false">
      <c r="O773" s="24"/>
      <c r="P773" s="24"/>
      <c r="Q773" s="24"/>
      <c r="R773" s="24"/>
      <c r="S773" s="24"/>
      <c r="T773" s="0"/>
      <c r="U773" s="0"/>
    </row>
    <row r="774" customFormat="false" ht="12.75" hidden="false" customHeight="false" outlineLevel="0" collapsed="false">
      <c r="O774" s="24"/>
      <c r="P774" s="24"/>
      <c r="Q774" s="24"/>
      <c r="R774" s="24"/>
      <c r="S774" s="24"/>
      <c r="T774" s="0"/>
      <c r="U774" s="0"/>
    </row>
    <row r="775" customFormat="false" ht="12.75" hidden="false" customHeight="false" outlineLevel="0" collapsed="false">
      <c r="O775" s="24"/>
      <c r="P775" s="24"/>
      <c r="Q775" s="24"/>
      <c r="R775" s="24"/>
      <c r="S775" s="24"/>
      <c r="T775" s="0"/>
      <c r="U775" s="0"/>
    </row>
    <row r="776" customFormat="false" ht="12.75" hidden="false" customHeight="false" outlineLevel="0" collapsed="false">
      <c r="O776" s="24"/>
      <c r="P776" s="24"/>
      <c r="Q776" s="24"/>
      <c r="R776" s="24"/>
      <c r="S776" s="24"/>
      <c r="T776" s="0"/>
      <c r="U776" s="0"/>
    </row>
    <row r="777" customFormat="false" ht="12.75" hidden="false" customHeight="false" outlineLevel="0" collapsed="false">
      <c r="O777" s="24"/>
      <c r="P777" s="24"/>
      <c r="Q777" s="24"/>
      <c r="R777" s="24"/>
      <c r="S777" s="24"/>
      <c r="T777" s="0"/>
      <c r="U777" s="0"/>
    </row>
    <row r="778" customFormat="false" ht="12.75" hidden="false" customHeight="false" outlineLevel="0" collapsed="false">
      <c r="O778" s="24"/>
      <c r="P778" s="24"/>
      <c r="Q778" s="24"/>
      <c r="R778" s="24"/>
      <c r="S778" s="24"/>
      <c r="T778" s="0"/>
      <c r="U778" s="0"/>
    </row>
    <row r="779" customFormat="false" ht="12.75" hidden="false" customHeight="false" outlineLevel="0" collapsed="false">
      <c r="O779" s="24"/>
      <c r="P779" s="24"/>
      <c r="Q779" s="24"/>
      <c r="R779" s="24"/>
      <c r="S779" s="24"/>
      <c r="T779" s="0"/>
      <c r="U779" s="0"/>
    </row>
    <row r="780" customFormat="false" ht="12.75" hidden="false" customHeight="false" outlineLevel="0" collapsed="false">
      <c r="O780" s="24"/>
      <c r="P780" s="24"/>
      <c r="Q780" s="24"/>
      <c r="R780" s="24"/>
      <c r="S780" s="24"/>
      <c r="T780" s="0"/>
      <c r="U780" s="0"/>
    </row>
    <row r="781" customFormat="false" ht="12.75" hidden="false" customHeight="false" outlineLevel="0" collapsed="false">
      <c r="O781" s="24"/>
      <c r="P781" s="24"/>
      <c r="Q781" s="24"/>
      <c r="R781" s="24"/>
      <c r="S781" s="24"/>
      <c r="T781" s="0"/>
      <c r="U781" s="0"/>
    </row>
    <row r="782" customFormat="false" ht="12.75" hidden="false" customHeight="false" outlineLevel="0" collapsed="false">
      <c r="O782" s="24"/>
      <c r="P782" s="24"/>
      <c r="Q782" s="24"/>
      <c r="R782" s="24"/>
      <c r="S782" s="24"/>
      <c r="T782" s="0"/>
      <c r="U782" s="0"/>
    </row>
    <row r="783" customFormat="false" ht="12.75" hidden="false" customHeight="false" outlineLevel="0" collapsed="false">
      <c r="O783" s="24"/>
      <c r="P783" s="24"/>
      <c r="Q783" s="24"/>
      <c r="R783" s="24"/>
      <c r="S783" s="24"/>
      <c r="T783" s="0"/>
      <c r="U783" s="0"/>
    </row>
    <row r="784" customFormat="false" ht="12.75" hidden="false" customHeight="false" outlineLevel="0" collapsed="false">
      <c r="O784" s="24"/>
      <c r="P784" s="24"/>
      <c r="Q784" s="24"/>
      <c r="R784" s="24"/>
      <c r="S784" s="24"/>
      <c r="T784" s="0"/>
      <c r="U784" s="0"/>
    </row>
    <row r="785" customFormat="false" ht="12.75" hidden="false" customHeight="false" outlineLevel="0" collapsed="false">
      <c r="O785" s="24"/>
      <c r="P785" s="24"/>
      <c r="Q785" s="24"/>
      <c r="R785" s="24"/>
      <c r="S785" s="24"/>
      <c r="T785" s="0"/>
      <c r="U785" s="0"/>
    </row>
    <row r="786" customFormat="false" ht="12.75" hidden="false" customHeight="false" outlineLevel="0" collapsed="false">
      <c r="O786" s="24"/>
      <c r="P786" s="24"/>
      <c r="Q786" s="24"/>
      <c r="R786" s="24"/>
      <c r="S786" s="24"/>
      <c r="T786" s="0"/>
      <c r="U786" s="0"/>
    </row>
    <row r="787" customFormat="false" ht="12.75" hidden="false" customHeight="false" outlineLevel="0" collapsed="false">
      <c r="O787" s="24"/>
      <c r="P787" s="24"/>
      <c r="Q787" s="24"/>
      <c r="R787" s="24"/>
      <c r="S787" s="24"/>
      <c r="T787" s="0"/>
      <c r="U787" s="0"/>
    </row>
    <row r="788" customFormat="false" ht="12.75" hidden="false" customHeight="false" outlineLevel="0" collapsed="false">
      <c r="O788" s="24"/>
      <c r="P788" s="24"/>
      <c r="Q788" s="24"/>
      <c r="R788" s="24"/>
      <c r="S788" s="24"/>
      <c r="T788" s="0"/>
      <c r="U788" s="0"/>
    </row>
    <row r="789" customFormat="false" ht="12.75" hidden="false" customHeight="false" outlineLevel="0" collapsed="false">
      <c r="O789" s="24"/>
      <c r="P789" s="24"/>
      <c r="Q789" s="24"/>
      <c r="R789" s="24"/>
      <c r="S789" s="24"/>
      <c r="T789" s="0"/>
      <c r="U789" s="0"/>
    </row>
    <row r="790" customFormat="false" ht="12.75" hidden="false" customHeight="false" outlineLevel="0" collapsed="false">
      <c r="O790" s="24"/>
      <c r="P790" s="24"/>
      <c r="Q790" s="24"/>
      <c r="R790" s="24"/>
      <c r="S790" s="24"/>
      <c r="T790" s="0"/>
      <c r="U790" s="0"/>
    </row>
    <row r="791" customFormat="false" ht="12.75" hidden="false" customHeight="false" outlineLevel="0" collapsed="false">
      <c r="O791" s="24"/>
      <c r="P791" s="24"/>
      <c r="Q791" s="24"/>
      <c r="R791" s="24"/>
      <c r="S791" s="24"/>
      <c r="T791" s="0"/>
      <c r="U791" s="0"/>
    </row>
    <row r="792" customFormat="false" ht="12.75" hidden="false" customHeight="false" outlineLevel="0" collapsed="false">
      <c r="O792" s="24"/>
      <c r="P792" s="24"/>
      <c r="Q792" s="24"/>
      <c r="R792" s="24"/>
      <c r="S792" s="24"/>
      <c r="T792" s="0"/>
      <c r="U792" s="0"/>
    </row>
    <row r="793" customFormat="false" ht="12.75" hidden="false" customHeight="false" outlineLevel="0" collapsed="false">
      <c r="O793" s="24"/>
      <c r="P793" s="24"/>
      <c r="Q793" s="24"/>
      <c r="R793" s="24"/>
      <c r="S793" s="24"/>
      <c r="T793" s="0"/>
      <c r="U793" s="0"/>
    </row>
    <row r="794" customFormat="false" ht="12.75" hidden="false" customHeight="false" outlineLevel="0" collapsed="false">
      <c r="O794" s="24"/>
      <c r="P794" s="24"/>
      <c r="Q794" s="24"/>
      <c r="R794" s="24"/>
      <c r="S794" s="24"/>
      <c r="T794" s="0"/>
      <c r="U794" s="0"/>
    </row>
    <row r="795" customFormat="false" ht="12.75" hidden="false" customHeight="false" outlineLevel="0" collapsed="false">
      <c r="O795" s="24"/>
      <c r="P795" s="24"/>
      <c r="Q795" s="24"/>
      <c r="R795" s="24"/>
      <c r="S795" s="24"/>
      <c r="T795" s="0"/>
      <c r="U795" s="0"/>
    </row>
    <row r="796" customFormat="false" ht="12.75" hidden="false" customHeight="false" outlineLevel="0" collapsed="false">
      <c r="O796" s="24"/>
      <c r="P796" s="24"/>
      <c r="Q796" s="24"/>
      <c r="R796" s="24"/>
      <c r="S796" s="24"/>
      <c r="T796" s="0"/>
      <c r="U796" s="0"/>
    </row>
    <row r="797" customFormat="false" ht="12.75" hidden="false" customHeight="false" outlineLevel="0" collapsed="false">
      <c r="O797" s="24"/>
      <c r="P797" s="24"/>
      <c r="Q797" s="24"/>
      <c r="R797" s="24"/>
      <c r="S797" s="24"/>
      <c r="T797" s="0"/>
      <c r="U797" s="0"/>
    </row>
    <row r="798" customFormat="false" ht="12.75" hidden="false" customHeight="false" outlineLevel="0" collapsed="false">
      <c r="O798" s="24"/>
      <c r="P798" s="24"/>
      <c r="Q798" s="24"/>
      <c r="R798" s="24"/>
      <c r="S798" s="24"/>
      <c r="T798" s="0"/>
      <c r="U798" s="0"/>
    </row>
    <row r="799" customFormat="false" ht="12.75" hidden="false" customHeight="false" outlineLevel="0" collapsed="false">
      <c r="O799" s="24"/>
      <c r="P799" s="24"/>
      <c r="Q799" s="24"/>
      <c r="R799" s="24"/>
      <c r="S799" s="24"/>
      <c r="T799" s="0"/>
      <c r="U799" s="0"/>
    </row>
    <row r="800" customFormat="false" ht="12.75" hidden="false" customHeight="false" outlineLevel="0" collapsed="false">
      <c r="O800" s="24"/>
      <c r="P800" s="24"/>
      <c r="Q800" s="24"/>
      <c r="R800" s="24"/>
      <c r="S800" s="24"/>
      <c r="T800" s="0"/>
      <c r="U800" s="0"/>
    </row>
    <row r="801" customFormat="false" ht="12.75" hidden="false" customHeight="false" outlineLevel="0" collapsed="false">
      <c r="O801" s="24"/>
      <c r="P801" s="24"/>
      <c r="Q801" s="24"/>
      <c r="R801" s="24"/>
      <c r="S801" s="24"/>
      <c r="T801" s="0"/>
      <c r="U801" s="0"/>
    </row>
    <row r="802" customFormat="false" ht="12.75" hidden="false" customHeight="false" outlineLevel="0" collapsed="false">
      <c r="O802" s="24"/>
      <c r="P802" s="24"/>
      <c r="Q802" s="24"/>
      <c r="R802" s="24"/>
      <c r="S802" s="24"/>
      <c r="T802" s="0"/>
      <c r="U802" s="0"/>
    </row>
    <row r="803" customFormat="false" ht="12.75" hidden="false" customHeight="false" outlineLevel="0" collapsed="false">
      <c r="O803" s="24"/>
      <c r="P803" s="24"/>
      <c r="Q803" s="24"/>
      <c r="R803" s="24"/>
      <c r="S803" s="24"/>
      <c r="T803" s="0"/>
      <c r="U803" s="0"/>
    </row>
    <row r="804" customFormat="false" ht="12.75" hidden="false" customHeight="false" outlineLevel="0" collapsed="false">
      <c r="O804" s="24"/>
      <c r="P804" s="24"/>
      <c r="Q804" s="24"/>
      <c r="R804" s="24"/>
      <c r="S804" s="24"/>
      <c r="T804" s="0"/>
      <c r="U804" s="0"/>
    </row>
    <row r="805" customFormat="false" ht="12.75" hidden="false" customHeight="false" outlineLevel="0" collapsed="false">
      <c r="O805" s="24"/>
      <c r="P805" s="24"/>
      <c r="Q805" s="24"/>
      <c r="R805" s="24"/>
      <c r="S805" s="24"/>
      <c r="T805" s="0"/>
      <c r="U805" s="0"/>
    </row>
    <row r="806" customFormat="false" ht="12.75" hidden="false" customHeight="false" outlineLevel="0" collapsed="false">
      <c r="O806" s="24"/>
      <c r="P806" s="24"/>
      <c r="Q806" s="24"/>
      <c r="R806" s="24"/>
      <c r="S806" s="24"/>
      <c r="T806" s="0"/>
      <c r="U806" s="0"/>
    </row>
    <row r="807" customFormat="false" ht="12.75" hidden="false" customHeight="false" outlineLevel="0" collapsed="false">
      <c r="O807" s="24"/>
      <c r="P807" s="24"/>
      <c r="Q807" s="24"/>
      <c r="R807" s="24"/>
      <c r="S807" s="24"/>
      <c r="T807" s="0"/>
      <c r="U807" s="0"/>
    </row>
    <row r="808" customFormat="false" ht="12.75" hidden="false" customHeight="false" outlineLevel="0" collapsed="false">
      <c r="O808" s="24"/>
      <c r="P808" s="24"/>
      <c r="Q808" s="24"/>
      <c r="R808" s="24"/>
      <c r="S808" s="24"/>
      <c r="T808" s="0"/>
      <c r="U808" s="0"/>
    </row>
    <row r="809" customFormat="false" ht="12.75" hidden="false" customHeight="false" outlineLevel="0" collapsed="false">
      <c r="O809" s="24"/>
      <c r="P809" s="24"/>
      <c r="Q809" s="24"/>
      <c r="R809" s="24"/>
      <c r="S809" s="24"/>
      <c r="T809" s="0"/>
      <c r="U809" s="0"/>
    </row>
    <row r="810" customFormat="false" ht="12.75" hidden="false" customHeight="false" outlineLevel="0" collapsed="false">
      <c r="O810" s="24"/>
      <c r="P810" s="24"/>
      <c r="Q810" s="24"/>
      <c r="R810" s="24"/>
      <c r="S810" s="24"/>
      <c r="T810" s="0"/>
      <c r="U810" s="0"/>
    </row>
    <row r="811" customFormat="false" ht="12.75" hidden="false" customHeight="false" outlineLevel="0" collapsed="false">
      <c r="O811" s="24"/>
      <c r="P811" s="24"/>
      <c r="Q811" s="24"/>
      <c r="R811" s="24"/>
      <c r="S811" s="24"/>
      <c r="T811" s="0"/>
      <c r="U811" s="0"/>
    </row>
    <row r="812" customFormat="false" ht="12.75" hidden="false" customHeight="false" outlineLevel="0" collapsed="false">
      <c r="O812" s="24"/>
      <c r="P812" s="24"/>
      <c r="Q812" s="24"/>
      <c r="R812" s="24"/>
      <c r="S812" s="24"/>
      <c r="T812" s="0"/>
      <c r="U812" s="0"/>
    </row>
    <row r="813" customFormat="false" ht="12.75" hidden="false" customHeight="false" outlineLevel="0" collapsed="false">
      <c r="O813" s="24"/>
      <c r="P813" s="24"/>
      <c r="Q813" s="24"/>
      <c r="R813" s="24"/>
      <c r="S813" s="24"/>
      <c r="T813" s="0"/>
      <c r="U813" s="0"/>
    </row>
    <row r="814" customFormat="false" ht="12.75" hidden="false" customHeight="false" outlineLevel="0" collapsed="false">
      <c r="O814" s="24"/>
      <c r="P814" s="24"/>
      <c r="Q814" s="24"/>
      <c r="R814" s="24"/>
      <c r="S814" s="24"/>
      <c r="T814" s="0"/>
      <c r="U814" s="0"/>
    </row>
    <row r="815" customFormat="false" ht="12.75" hidden="false" customHeight="false" outlineLevel="0" collapsed="false">
      <c r="O815" s="24"/>
      <c r="P815" s="24"/>
      <c r="Q815" s="24"/>
      <c r="R815" s="24"/>
      <c r="S815" s="24"/>
      <c r="T815" s="0"/>
      <c r="U815" s="0"/>
    </row>
    <row r="816" customFormat="false" ht="12.75" hidden="false" customHeight="false" outlineLevel="0" collapsed="false">
      <c r="O816" s="24"/>
      <c r="P816" s="24"/>
      <c r="Q816" s="24"/>
      <c r="R816" s="24"/>
      <c r="S816" s="24"/>
      <c r="T816" s="0"/>
      <c r="U816" s="0"/>
    </row>
    <row r="817" customFormat="false" ht="12.75" hidden="false" customHeight="false" outlineLevel="0" collapsed="false">
      <c r="O817" s="24"/>
      <c r="P817" s="24"/>
      <c r="Q817" s="24"/>
      <c r="R817" s="24"/>
      <c r="S817" s="24"/>
      <c r="T817" s="0"/>
      <c r="U817" s="0"/>
    </row>
    <row r="818" customFormat="false" ht="12.75" hidden="false" customHeight="false" outlineLevel="0" collapsed="false">
      <c r="O818" s="24"/>
      <c r="P818" s="24"/>
      <c r="Q818" s="24"/>
      <c r="R818" s="24"/>
      <c r="S818" s="24"/>
      <c r="T818" s="0"/>
      <c r="U818" s="0"/>
    </row>
    <row r="819" customFormat="false" ht="12.75" hidden="false" customHeight="false" outlineLevel="0" collapsed="false">
      <c r="O819" s="24"/>
      <c r="P819" s="24"/>
      <c r="Q819" s="24"/>
      <c r="R819" s="24"/>
      <c r="S819" s="24"/>
      <c r="T819" s="0"/>
      <c r="U819" s="0"/>
    </row>
    <row r="820" customFormat="false" ht="12.75" hidden="false" customHeight="false" outlineLevel="0" collapsed="false">
      <c r="O820" s="24"/>
      <c r="P820" s="24"/>
      <c r="Q820" s="24"/>
      <c r="R820" s="24"/>
      <c r="S820" s="24"/>
      <c r="T820" s="0"/>
      <c r="U820" s="0"/>
    </row>
    <row r="821" customFormat="false" ht="12.75" hidden="false" customHeight="false" outlineLevel="0" collapsed="false">
      <c r="O821" s="24"/>
      <c r="P821" s="24"/>
      <c r="Q821" s="24"/>
      <c r="R821" s="24"/>
      <c r="S821" s="24"/>
      <c r="T821" s="0"/>
      <c r="U821" s="0"/>
    </row>
    <row r="822" customFormat="false" ht="12.75" hidden="false" customHeight="false" outlineLevel="0" collapsed="false">
      <c r="O822" s="24"/>
      <c r="P822" s="24"/>
      <c r="Q822" s="24"/>
      <c r="R822" s="24"/>
      <c r="S822" s="24"/>
      <c r="T822" s="0"/>
      <c r="U822" s="0"/>
    </row>
    <row r="823" customFormat="false" ht="12.75" hidden="false" customHeight="false" outlineLevel="0" collapsed="false">
      <c r="O823" s="24"/>
      <c r="P823" s="24"/>
      <c r="Q823" s="24"/>
      <c r="R823" s="24"/>
      <c r="S823" s="24"/>
      <c r="T823" s="0"/>
      <c r="U823" s="0"/>
    </row>
    <row r="824" customFormat="false" ht="12.75" hidden="false" customHeight="false" outlineLevel="0" collapsed="false">
      <c r="O824" s="24"/>
      <c r="P824" s="24"/>
      <c r="Q824" s="24"/>
      <c r="R824" s="24"/>
      <c r="S824" s="24"/>
      <c r="T824" s="0"/>
      <c r="U824" s="0"/>
    </row>
    <row r="825" customFormat="false" ht="12.75" hidden="false" customHeight="false" outlineLevel="0" collapsed="false">
      <c r="O825" s="24"/>
      <c r="P825" s="24"/>
      <c r="Q825" s="24"/>
      <c r="R825" s="24"/>
      <c r="S825" s="24"/>
      <c r="T825" s="0"/>
      <c r="U825" s="0"/>
    </row>
    <row r="826" customFormat="false" ht="12.75" hidden="false" customHeight="false" outlineLevel="0" collapsed="false">
      <c r="O826" s="24"/>
      <c r="P826" s="24"/>
      <c r="Q826" s="24"/>
      <c r="R826" s="24"/>
      <c r="S826" s="24"/>
      <c r="T826" s="0"/>
      <c r="U826" s="0"/>
    </row>
    <row r="827" customFormat="false" ht="12.75" hidden="false" customHeight="false" outlineLevel="0" collapsed="false">
      <c r="O827" s="24"/>
      <c r="P827" s="24"/>
      <c r="Q827" s="24"/>
      <c r="R827" s="24"/>
      <c r="S827" s="24"/>
      <c r="T827" s="0"/>
      <c r="U827" s="0"/>
    </row>
    <row r="828" customFormat="false" ht="12.75" hidden="false" customHeight="false" outlineLevel="0" collapsed="false">
      <c r="O828" s="24"/>
      <c r="P828" s="24"/>
      <c r="Q828" s="24"/>
      <c r="R828" s="24"/>
      <c r="S828" s="24"/>
      <c r="T828" s="0"/>
      <c r="U828" s="0"/>
    </row>
    <row r="829" customFormat="false" ht="12.75" hidden="false" customHeight="false" outlineLevel="0" collapsed="false">
      <c r="O829" s="24"/>
      <c r="P829" s="24"/>
      <c r="Q829" s="24"/>
      <c r="R829" s="24"/>
      <c r="S829" s="24"/>
      <c r="T829" s="0"/>
      <c r="U829" s="0"/>
    </row>
    <row r="830" customFormat="false" ht="12.75" hidden="false" customHeight="false" outlineLevel="0" collapsed="false">
      <c r="O830" s="24"/>
      <c r="P830" s="24"/>
      <c r="Q830" s="24"/>
      <c r="R830" s="24"/>
      <c r="S830" s="24"/>
      <c r="T830" s="0"/>
      <c r="U830" s="0"/>
    </row>
    <row r="831" customFormat="false" ht="12.75" hidden="false" customHeight="false" outlineLevel="0" collapsed="false">
      <c r="O831" s="24"/>
      <c r="P831" s="24"/>
      <c r="Q831" s="24"/>
      <c r="R831" s="24"/>
      <c r="S831" s="24"/>
      <c r="T831" s="0"/>
      <c r="U831" s="0"/>
    </row>
    <row r="832" customFormat="false" ht="12.75" hidden="false" customHeight="false" outlineLevel="0" collapsed="false">
      <c r="O832" s="24"/>
      <c r="P832" s="24"/>
      <c r="Q832" s="24"/>
      <c r="R832" s="24"/>
      <c r="S832" s="24"/>
      <c r="T832" s="0"/>
      <c r="U832" s="0"/>
    </row>
    <row r="833" customFormat="false" ht="12.75" hidden="false" customHeight="false" outlineLevel="0" collapsed="false">
      <c r="O833" s="24"/>
      <c r="P833" s="24"/>
      <c r="Q833" s="24"/>
      <c r="R833" s="24"/>
      <c r="S833" s="24"/>
      <c r="T833" s="0"/>
      <c r="U833" s="0"/>
    </row>
    <row r="834" customFormat="false" ht="12.75" hidden="false" customHeight="false" outlineLevel="0" collapsed="false">
      <c r="O834" s="24"/>
      <c r="P834" s="24"/>
      <c r="Q834" s="24"/>
      <c r="R834" s="24"/>
      <c r="S834" s="24"/>
      <c r="T834" s="0"/>
      <c r="U834" s="0"/>
    </row>
    <row r="835" customFormat="false" ht="12.75" hidden="false" customHeight="false" outlineLevel="0" collapsed="false">
      <c r="O835" s="24"/>
      <c r="P835" s="24"/>
      <c r="Q835" s="24"/>
      <c r="R835" s="24"/>
      <c r="S835" s="24"/>
      <c r="T835" s="0"/>
      <c r="U835" s="0"/>
    </row>
    <row r="836" customFormat="false" ht="12.75" hidden="false" customHeight="false" outlineLevel="0" collapsed="false">
      <c r="O836" s="24"/>
      <c r="P836" s="24"/>
      <c r="Q836" s="24"/>
      <c r="R836" s="24"/>
      <c r="S836" s="24"/>
      <c r="T836" s="0"/>
      <c r="U836" s="0"/>
    </row>
    <row r="837" customFormat="false" ht="12.75" hidden="false" customHeight="false" outlineLevel="0" collapsed="false">
      <c r="O837" s="24"/>
      <c r="P837" s="24"/>
      <c r="Q837" s="24"/>
      <c r="R837" s="24"/>
      <c r="S837" s="24"/>
      <c r="T837" s="0"/>
      <c r="U837" s="0"/>
    </row>
    <row r="838" customFormat="false" ht="12.75" hidden="false" customHeight="false" outlineLevel="0" collapsed="false">
      <c r="O838" s="24"/>
      <c r="P838" s="24"/>
      <c r="Q838" s="24"/>
      <c r="R838" s="24"/>
      <c r="S838" s="24"/>
      <c r="T838" s="0"/>
      <c r="U838" s="0"/>
    </row>
    <row r="839" customFormat="false" ht="12.75" hidden="false" customHeight="false" outlineLevel="0" collapsed="false">
      <c r="O839" s="24"/>
      <c r="P839" s="24"/>
      <c r="Q839" s="24"/>
      <c r="R839" s="24"/>
      <c r="S839" s="24"/>
      <c r="T839" s="0"/>
      <c r="U839" s="0"/>
    </row>
    <row r="840" customFormat="false" ht="12.75" hidden="false" customHeight="false" outlineLevel="0" collapsed="false">
      <c r="O840" s="24"/>
      <c r="P840" s="24"/>
      <c r="Q840" s="24"/>
      <c r="R840" s="24"/>
      <c r="S840" s="24"/>
      <c r="T840" s="0"/>
      <c r="U840" s="0"/>
    </row>
    <row r="841" customFormat="false" ht="12.75" hidden="false" customHeight="false" outlineLevel="0" collapsed="false">
      <c r="O841" s="24"/>
      <c r="P841" s="24"/>
      <c r="Q841" s="24"/>
      <c r="R841" s="24"/>
      <c r="S841" s="24"/>
      <c r="T841" s="0"/>
      <c r="U841" s="0"/>
    </row>
    <row r="842" customFormat="false" ht="12.75" hidden="false" customHeight="false" outlineLevel="0" collapsed="false">
      <c r="O842" s="24"/>
      <c r="P842" s="24"/>
      <c r="Q842" s="24"/>
      <c r="R842" s="24"/>
      <c r="S842" s="24"/>
      <c r="T842" s="0"/>
      <c r="U842" s="0"/>
    </row>
    <row r="843" customFormat="false" ht="12.75" hidden="false" customHeight="false" outlineLevel="0" collapsed="false">
      <c r="O843" s="24"/>
      <c r="P843" s="24"/>
      <c r="Q843" s="24"/>
      <c r="R843" s="24"/>
      <c r="S843" s="24"/>
      <c r="T843" s="0"/>
      <c r="U843" s="0"/>
    </row>
    <row r="844" customFormat="false" ht="12.75" hidden="false" customHeight="false" outlineLevel="0" collapsed="false">
      <c r="O844" s="24"/>
      <c r="P844" s="24"/>
      <c r="Q844" s="24"/>
      <c r="R844" s="24"/>
      <c r="S844" s="24"/>
      <c r="T844" s="0"/>
      <c r="U844" s="0"/>
    </row>
    <row r="845" customFormat="false" ht="12.75" hidden="false" customHeight="false" outlineLevel="0" collapsed="false">
      <c r="O845" s="24"/>
      <c r="P845" s="24"/>
      <c r="Q845" s="24"/>
      <c r="R845" s="24"/>
      <c r="S845" s="24"/>
      <c r="T845" s="0"/>
      <c r="U845" s="0"/>
    </row>
    <row r="846" customFormat="false" ht="12.75" hidden="false" customHeight="false" outlineLevel="0" collapsed="false">
      <c r="O846" s="24"/>
      <c r="P846" s="24"/>
      <c r="Q846" s="24"/>
      <c r="R846" s="24"/>
      <c r="S846" s="24"/>
      <c r="T846" s="0"/>
      <c r="U846" s="0"/>
    </row>
    <row r="847" customFormat="false" ht="12.75" hidden="false" customHeight="false" outlineLevel="0" collapsed="false">
      <c r="O847" s="24"/>
      <c r="P847" s="24"/>
      <c r="Q847" s="24"/>
      <c r="R847" s="24"/>
      <c r="S847" s="24"/>
      <c r="T847" s="0"/>
      <c r="U847" s="0"/>
    </row>
    <row r="848" customFormat="false" ht="12.75" hidden="false" customHeight="false" outlineLevel="0" collapsed="false">
      <c r="O848" s="24"/>
      <c r="P848" s="24"/>
      <c r="Q848" s="24"/>
      <c r="R848" s="24"/>
      <c r="S848" s="24"/>
      <c r="T848" s="0"/>
      <c r="U848" s="0"/>
    </row>
    <row r="849" customFormat="false" ht="12.75" hidden="false" customHeight="false" outlineLevel="0" collapsed="false">
      <c r="O849" s="24"/>
      <c r="P849" s="24"/>
      <c r="Q849" s="24"/>
      <c r="R849" s="24"/>
      <c r="S849" s="24"/>
      <c r="T849" s="0"/>
      <c r="U849" s="0"/>
    </row>
    <row r="850" customFormat="false" ht="12.75" hidden="false" customHeight="false" outlineLevel="0" collapsed="false">
      <c r="O850" s="24"/>
      <c r="P850" s="24"/>
      <c r="Q850" s="24"/>
      <c r="R850" s="24"/>
      <c r="S850" s="24"/>
      <c r="T850" s="0"/>
      <c r="U850" s="0"/>
    </row>
    <row r="851" customFormat="false" ht="12.75" hidden="false" customHeight="false" outlineLevel="0" collapsed="false">
      <c r="O851" s="24"/>
      <c r="P851" s="24"/>
      <c r="Q851" s="24"/>
      <c r="R851" s="24"/>
      <c r="S851" s="24"/>
      <c r="T851" s="0"/>
      <c r="U851" s="0"/>
    </row>
    <row r="852" customFormat="false" ht="12.75" hidden="false" customHeight="false" outlineLevel="0" collapsed="false">
      <c r="O852" s="24"/>
      <c r="P852" s="24"/>
      <c r="Q852" s="24"/>
      <c r="R852" s="24"/>
      <c r="S852" s="24"/>
      <c r="T852" s="0"/>
      <c r="U852" s="0"/>
    </row>
    <row r="853" customFormat="false" ht="12.75" hidden="false" customHeight="false" outlineLevel="0" collapsed="false">
      <c r="O853" s="24"/>
      <c r="P853" s="24"/>
      <c r="Q853" s="24"/>
      <c r="R853" s="24"/>
      <c r="S853" s="24"/>
      <c r="T853" s="0"/>
      <c r="U853" s="0"/>
    </row>
    <row r="854" customFormat="false" ht="12.75" hidden="false" customHeight="false" outlineLevel="0" collapsed="false">
      <c r="O854" s="24"/>
      <c r="P854" s="24"/>
      <c r="Q854" s="24"/>
      <c r="R854" s="24"/>
      <c r="S854" s="24"/>
      <c r="T854" s="0"/>
      <c r="U854" s="0"/>
    </row>
    <row r="855" customFormat="false" ht="12.75" hidden="false" customHeight="false" outlineLevel="0" collapsed="false">
      <c r="O855" s="24"/>
      <c r="P855" s="24"/>
      <c r="Q855" s="24"/>
      <c r="R855" s="24"/>
      <c r="S855" s="24"/>
      <c r="T855" s="0"/>
      <c r="U855" s="0"/>
    </row>
    <row r="856" customFormat="false" ht="12.75" hidden="false" customHeight="false" outlineLevel="0" collapsed="false">
      <c r="O856" s="24"/>
      <c r="P856" s="24"/>
      <c r="Q856" s="24"/>
      <c r="R856" s="24"/>
      <c r="S856" s="24"/>
      <c r="T856" s="0"/>
      <c r="U856" s="0"/>
    </row>
    <row r="857" customFormat="false" ht="12.75" hidden="false" customHeight="false" outlineLevel="0" collapsed="false">
      <c r="O857" s="24"/>
      <c r="P857" s="24"/>
      <c r="Q857" s="24"/>
      <c r="R857" s="24"/>
      <c r="S857" s="24"/>
      <c r="T857" s="0"/>
      <c r="U857" s="0"/>
    </row>
    <row r="858" customFormat="false" ht="12.75" hidden="false" customHeight="false" outlineLevel="0" collapsed="false">
      <c r="O858" s="24"/>
      <c r="P858" s="24"/>
      <c r="Q858" s="24"/>
      <c r="R858" s="24"/>
      <c r="S858" s="24"/>
      <c r="T858" s="0"/>
      <c r="U858" s="0"/>
    </row>
    <row r="859" customFormat="false" ht="12.75" hidden="false" customHeight="false" outlineLevel="0" collapsed="false">
      <c r="O859" s="24"/>
      <c r="P859" s="24"/>
      <c r="Q859" s="24"/>
      <c r="R859" s="24"/>
      <c r="S859" s="24"/>
      <c r="T859" s="0"/>
      <c r="U859" s="0"/>
    </row>
    <row r="860" customFormat="false" ht="12.75" hidden="false" customHeight="false" outlineLevel="0" collapsed="false">
      <c r="O860" s="24"/>
      <c r="P860" s="24"/>
      <c r="Q860" s="24"/>
      <c r="R860" s="24"/>
      <c r="S860" s="24"/>
      <c r="T860" s="0"/>
      <c r="U860" s="0"/>
    </row>
    <row r="861" customFormat="false" ht="12.75" hidden="false" customHeight="false" outlineLevel="0" collapsed="false">
      <c r="O861" s="24"/>
      <c r="P861" s="24"/>
      <c r="Q861" s="24"/>
      <c r="R861" s="24"/>
      <c r="S861" s="24"/>
      <c r="T861" s="0"/>
      <c r="U861" s="0"/>
    </row>
    <row r="862" customFormat="false" ht="12.75" hidden="false" customHeight="false" outlineLevel="0" collapsed="false">
      <c r="O862" s="24"/>
      <c r="P862" s="24"/>
      <c r="Q862" s="24"/>
      <c r="R862" s="24"/>
      <c r="S862" s="24"/>
      <c r="T862" s="0"/>
      <c r="U862" s="0"/>
    </row>
    <row r="863" customFormat="false" ht="12.75" hidden="false" customHeight="false" outlineLevel="0" collapsed="false">
      <c r="O863" s="24"/>
      <c r="P863" s="24"/>
      <c r="Q863" s="24"/>
      <c r="R863" s="24"/>
      <c r="S863" s="24"/>
      <c r="T863" s="0"/>
      <c r="U863" s="0"/>
    </row>
    <row r="864" customFormat="false" ht="12.75" hidden="false" customHeight="false" outlineLevel="0" collapsed="false">
      <c r="O864" s="24"/>
      <c r="P864" s="24"/>
      <c r="Q864" s="24"/>
      <c r="R864" s="24"/>
      <c r="S864" s="24"/>
      <c r="T864" s="0"/>
      <c r="U864" s="0"/>
    </row>
    <row r="865" customFormat="false" ht="12.75" hidden="false" customHeight="false" outlineLevel="0" collapsed="false">
      <c r="O865" s="24"/>
      <c r="P865" s="24"/>
      <c r="Q865" s="24"/>
      <c r="R865" s="24"/>
      <c r="S865" s="24"/>
      <c r="T865" s="0"/>
      <c r="U865" s="0"/>
    </row>
    <row r="866" customFormat="false" ht="12.75" hidden="false" customHeight="false" outlineLevel="0" collapsed="false">
      <c r="O866" s="24"/>
      <c r="P866" s="24"/>
      <c r="Q866" s="24"/>
      <c r="R866" s="24"/>
      <c r="S866" s="24"/>
      <c r="T866" s="0"/>
      <c r="U866" s="0"/>
    </row>
    <row r="867" customFormat="false" ht="12.75" hidden="false" customHeight="false" outlineLevel="0" collapsed="false">
      <c r="O867" s="24"/>
      <c r="P867" s="24"/>
      <c r="Q867" s="24"/>
      <c r="R867" s="24"/>
      <c r="S867" s="24"/>
      <c r="T867" s="0"/>
      <c r="U867" s="0"/>
    </row>
    <row r="868" customFormat="false" ht="12.75" hidden="false" customHeight="false" outlineLevel="0" collapsed="false">
      <c r="O868" s="24"/>
      <c r="P868" s="24"/>
      <c r="Q868" s="24"/>
      <c r="R868" s="24"/>
      <c r="S868" s="24"/>
      <c r="T868" s="0"/>
      <c r="U868" s="0"/>
    </row>
    <row r="869" customFormat="false" ht="12.75" hidden="false" customHeight="false" outlineLevel="0" collapsed="false">
      <c r="O869" s="24"/>
      <c r="P869" s="24"/>
      <c r="Q869" s="24"/>
      <c r="R869" s="24"/>
      <c r="S869" s="24"/>
      <c r="T869" s="0"/>
      <c r="U869" s="0"/>
    </row>
    <row r="870" customFormat="false" ht="12.75" hidden="false" customHeight="false" outlineLevel="0" collapsed="false">
      <c r="O870" s="24"/>
      <c r="P870" s="24"/>
      <c r="Q870" s="24"/>
      <c r="R870" s="24"/>
      <c r="S870" s="24"/>
      <c r="T870" s="0"/>
      <c r="U870" s="0"/>
    </row>
    <row r="871" customFormat="false" ht="12.75" hidden="false" customHeight="false" outlineLevel="0" collapsed="false">
      <c r="O871" s="24"/>
      <c r="P871" s="24"/>
      <c r="Q871" s="24"/>
      <c r="R871" s="24"/>
      <c r="S871" s="24"/>
      <c r="T871" s="0"/>
      <c r="U871" s="0"/>
    </row>
    <row r="872" customFormat="false" ht="12.75" hidden="false" customHeight="false" outlineLevel="0" collapsed="false">
      <c r="O872" s="24"/>
      <c r="P872" s="24"/>
      <c r="Q872" s="24"/>
      <c r="R872" s="24"/>
      <c r="S872" s="24"/>
      <c r="T872" s="0"/>
      <c r="U872" s="0"/>
    </row>
    <row r="873" customFormat="false" ht="12.75" hidden="false" customHeight="false" outlineLevel="0" collapsed="false">
      <c r="O873" s="24"/>
      <c r="P873" s="24"/>
      <c r="Q873" s="24"/>
      <c r="R873" s="24"/>
      <c r="S873" s="24"/>
      <c r="T873" s="0"/>
      <c r="U873" s="0"/>
    </row>
    <row r="874" customFormat="false" ht="12.75" hidden="false" customHeight="false" outlineLevel="0" collapsed="false">
      <c r="O874" s="24"/>
      <c r="P874" s="24"/>
      <c r="Q874" s="24"/>
      <c r="R874" s="24"/>
      <c r="S874" s="24"/>
      <c r="T874" s="0"/>
      <c r="U874" s="0"/>
    </row>
    <row r="875" customFormat="false" ht="12.75" hidden="false" customHeight="false" outlineLevel="0" collapsed="false">
      <c r="O875" s="24"/>
      <c r="P875" s="24"/>
      <c r="Q875" s="24"/>
      <c r="R875" s="24"/>
      <c r="S875" s="24"/>
      <c r="T875" s="0"/>
      <c r="U875" s="0"/>
    </row>
    <row r="876" customFormat="false" ht="12.75" hidden="false" customHeight="false" outlineLevel="0" collapsed="false">
      <c r="O876" s="24"/>
      <c r="P876" s="24"/>
      <c r="Q876" s="24"/>
      <c r="R876" s="24"/>
      <c r="S876" s="24"/>
      <c r="T876" s="0"/>
      <c r="U876" s="0"/>
    </row>
    <row r="877" customFormat="false" ht="12.75" hidden="false" customHeight="false" outlineLevel="0" collapsed="false">
      <c r="O877" s="24"/>
      <c r="P877" s="24"/>
      <c r="Q877" s="24"/>
      <c r="R877" s="24"/>
      <c r="S877" s="24"/>
      <c r="T877" s="0"/>
      <c r="U877" s="0"/>
    </row>
    <row r="878" customFormat="false" ht="12.75" hidden="false" customHeight="false" outlineLevel="0" collapsed="false">
      <c r="O878" s="24"/>
      <c r="P878" s="24"/>
      <c r="Q878" s="24"/>
      <c r="R878" s="24"/>
      <c r="S878" s="24"/>
      <c r="T878" s="0"/>
      <c r="U878" s="0"/>
    </row>
    <row r="879" customFormat="false" ht="12.75" hidden="false" customHeight="false" outlineLevel="0" collapsed="false">
      <c r="O879" s="24"/>
      <c r="P879" s="24"/>
      <c r="Q879" s="24"/>
      <c r="R879" s="24"/>
      <c r="S879" s="24"/>
      <c r="T879" s="0"/>
      <c r="U879" s="0"/>
    </row>
    <row r="880" customFormat="false" ht="12.75" hidden="false" customHeight="false" outlineLevel="0" collapsed="false">
      <c r="O880" s="24"/>
      <c r="P880" s="24"/>
      <c r="Q880" s="24"/>
      <c r="R880" s="24"/>
      <c r="S880" s="24"/>
      <c r="T880" s="0"/>
      <c r="U880" s="0"/>
    </row>
    <row r="881" customFormat="false" ht="12.75" hidden="false" customHeight="false" outlineLevel="0" collapsed="false">
      <c r="O881" s="24"/>
      <c r="P881" s="24"/>
      <c r="Q881" s="24"/>
      <c r="R881" s="24"/>
      <c r="S881" s="24"/>
      <c r="T881" s="0"/>
      <c r="U881" s="0"/>
    </row>
    <row r="882" customFormat="false" ht="12.75" hidden="false" customHeight="false" outlineLevel="0" collapsed="false">
      <c r="O882" s="24"/>
      <c r="P882" s="24"/>
      <c r="Q882" s="24"/>
      <c r="R882" s="24"/>
      <c r="S882" s="24"/>
      <c r="T882" s="0"/>
      <c r="U882" s="0"/>
    </row>
    <row r="883" customFormat="false" ht="12.75" hidden="false" customHeight="false" outlineLevel="0" collapsed="false">
      <c r="O883" s="24"/>
      <c r="P883" s="24"/>
      <c r="Q883" s="24"/>
      <c r="R883" s="24"/>
      <c r="S883" s="24"/>
      <c r="T883" s="0"/>
      <c r="U883" s="0"/>
    </row>
    <row r="884" customFormat="false" ht="12.75" hidden="false" customHeight="false" outlineLevel="0" collapsed="false">
      <c r="O884" s="24"/>
      <c r="P884" s="24"/>
      <c r="Q884" s="24"/>
      <c r="R884" s="24"/>
      <c r="S884" s="24"/>
      <c r="T884" s="0"/>
      <c r="U884" s="0"/>
    </row>
    <row r="885" customFormat="false" ht="12.75" hidden="false" customHeight="false" outlineLevel="0" collapsed="false">
      <c r="O885" s="24"/>
      <c r="P885" s="24"/>
      <c r="Q885" s="24"/>
      <c r="R885" s="24"/>
      <c r="S885" s="24"/>
      <c r="T885" s="0"/>
      <c r="U885" s="0"/>
    </row>
    <row r="886" customFormat="false" ht="12.75" hidden="false" customHeight="false" outlineLevel="0" collapsed="false">
      <c r="O886" s="24"/>
      <c r="P886" s="24"/>
      <c r="Q886" s="24"/>
      <c r="R886" s="24"/>
      <c r="S886" s="24"/>
      <c r="T886" s="0"/>
      <c r="U886" s="0"/>
    </row>
    <row r="887" customFormat="false" ht="12.75" hidden="false" customHeight="false" outlineLevel="0" collapsed="false">
      <c r="O887" s="24"/>
      <c r="P887" s="24"/>
      <c r="Q887" s="24"/>
      <c r="R887" s="24"/>
      <c r="S887" s="24"/>
      <c r="T887" s="0"/>
      <c r="U887" s="0"/>
    </row>
    <row r="888" customFormat="false" ht="12.75" hidden="false" customHeight="false" outlineLevel="0" collapsed="false">
      <c r="O888" s="24"/>
      <c r="P888" s="24"/>
      <c r="Q888" s="24"/>
      <c r="R888" s="24"/>
      <c r="S888" s="24"/>
      <c r="T888" s="0"/>
      <c r="U888" s="0"/>
    </row>
    <row r="889" customFormat="false" ht="12.75" hidden="false" customHeight="false" outlineLevel="0" collapsed="false">
      <c r="O889" s="24"/>
      <c r="P889" s="24"/>
      <c r="Q889" s="24"/>
      <c r="R889" s="24"/>
      <c r="S889" s="24"/>
      <c r="T889" s="0"/>
      <c r="U889" s="0"/>
    </row>
    <row r="890" customFormat="false" ht="12.75" hidden="false" customHeight="false" outlineLevel="0" collapsed="false">
      <c r="O890" s="24"/>
      <c r="P890" s="24"/>
      <c r="Q890" s="24"/>
      <c r="R890" s="24"/>
      <c r="S890" s="24"/>
      <c r="T890" s="0"/>
      <c r="U890" s="0"/>
    </row>
    <row r="891" customFormat="false" ht="12.75" hidden="false" customHeight="false" outlineLevel="0" collapsed="false">
      <c r="O891" s="24"/>
      <c r="P891" s="24"/>
      <c r="Q891" s="24"/>
      <c r="R891" s="24"/>
      <c r="S891" s="24"/>
      <c r="T891" s="0"/>
      <c r="U891" s="0"/>
    </row>
    <row r="892" customFormat="false" ht="12.75" hidden="false" customHeight="false" outlineLevel="0" collapsed="false">
      <c r="O892" s="24"/>
      <c r="P892" s="24"/>
      <c r="Q892" s="24"/>
      <c r="R892" s="24"/>
      <c r="S892" s="24"/>
      <c r="T892" s="0"/>
      <c r="U892" s="0"/>
    </row>
    <row r="893" customFormat="false" ht="12.75" hidden="false" customHeight="false" outlineLevel="0" collapsed="false">
      <c r="O893" s="24"/>
      <c r="P893" s="24"/>
      <c r="Q893" s="24"/>
      <c r="R893" s="24"/>
      <c r="S893" s="24"/>
      <c r="T893" s="0"/>
      <c r="U893" s="0"/>
    </row>
    <row r="894" customFormat="false" ht="12.75" hidden="false" customHeight="false" outlineLevel="0" collapsed="false">
      <c r="O894" s="24"/>
      <c r="P894" s="24"/>
      <c r="Q894" s="24"/>
      <c r="R894" s="24"/>
      <c r="S894" s="24"/>
      <c r="T894" s="0"/>
      <c r="U894" s="0"/>
    </row>
    <row r="895" customFormat="false" ht="12.75" hidden="false" customHeight="false" outlineLevel="0" collapsed="false">
      <c r="O895" s="24"/>
      <c r="P895" s="24"/>
      <c r="Q895" s="24"/>
      <c r="R895" s="24"/>
      <c r="S895" s="24"/>
      <c r="T895" s="0"/>
      <c r="U895" s="0"/>
    </row>
    <row r="896" customFormat="false" ht="12.75" hidden="false" customHeight="false" outlineLevel="0" collapsed="false">
      <c r="O896" s="24"/>
      <c r="P896" s="24"/>
      <c r="Q896" s="24"/>
      <c r="R896" s="24"/>
      <c r="S896" s="24"/>
      <c r="T896" s="0"/>
      <c r="U896" s="0"/>
    </row>
    <row r="897" customFormat="false" ht="12.75" hidden="false" customHeight="false" outlineLevel="0" collapsed="false">
      <c r="O897" s="24"/>
      <c r="P897" s="24"/>
      <c r="Q897" s="24"/>
      <c r="R897" s="24"/>
      <c r="S897" s="24"/>
      <c r="T897" s="0"/>
      <c r="U897" s="0"/>
    </row>
    <row r="898" customFormat="false" ht="12.75" hidden="false" customHeight="false" outlineLevel="0" collapsed="false">
      <c r="O898" s="24"/>
      <c r="P898" s="24"/>
      <c r="Q898" s="24"/>
      <c r="R898" s="24"/>
      <c r="S898" s="24"/>
      <c r="T898" s="0"/>
      <c r="U898" s="0"/>
    </row>
    <row r="899" customFormat="false" ht="12.75" hidden="false" customHeight="false" outlineLevel="0" collapsed="false">
      <c r="O899" s="24"/>
      <c r="P899" s="24"/>
      <c r="Q899" s="24"/>
      <c r="R899" s="24"/>
      <c r="S899" s="24"/>
      <c r="T899" s="0"/>
      <c r="U899" s="0"/>
    </row>
    <row r="900" customFormat="false" ht="12.75" hidden="false" customHeight="false" outlineLevel="0" collapsed="false">
      <c r="O900" s="24"/>
      <c r="P900" s="24"/>
      <c r="Q900" s="24"/>
      <c r="R900" s="24"/>
      <c r="S900" s="24"/>
      <c r="T900" s="0"/>
      <c r="U900" s="0"/>
    </row>
    <row r="901" customFormat="false" ht="12.75" hidden="false" customHeight="false" outlineLevel="0" collapsed="false">
      <c r="O901" s="24"/>
      <c r="P901" s="24"/>
      <c r="Q901" s="24"/>
      <c r="R901" s="24"/>
      <c r="S901" s="24"/>
      <c r="T901" s="0"/>
      <c r="U901" s="0"/>
    </row>
    <row r="902" customFormat="false" ht="12.75" hidden="false" customHeight="false" outlineLevel="0" collapsed="false">
      <c r="O902" s="24"/>
      <c r="P902" s="24"/>
      <c r="Q902" s="24"/>
      <c r="R902" s="24"/>
      <c r="S902" s="24"/>
      <c r="T902" s="0"/>
      <c r="U902" s="0"/>
    </row>
    <row r="903" customFormat="false" ht="12.75" hidden="false" customHeight="false" outlineLevel="0" collapsed="false">
      <c r="O903" s="24"/>
      <c r="P903" s="24"/>
      <c r="Q903" s="24"/>
      <c r="R903" s="24"/>
      <c r="S903" s="24"/>
      <c r="T903" s="0"/>
      <c r="U903" s="0"/>
    </row>
    <row r="904" customFormat="false" ht="12.75" hidden="false" customHeight="false" outlineLevel="0" collapsed="false">
      <c r="O904" s="24"/>
      <c r="P904" s="24"/>
      <c r="Q904" s="24"/>
      <c r="R904" s="24"/>
      <c r="S904" s="24"/>
      <c r="T904" s="0"/>
      <c r="U904" s="0"/>
    </row>
    <row r="905" customFormat="false" ht="12.75" hidden="false" customHeight="false" outlineLevel="0" collapsed="false">
      <c r="O905" s="24"/>
      <c r="P905" s="24"/>
      <c r="Q905" s="24"/>
      <c r="R905" s="24"/>
      <c r="S905" s="24"/>
      <c r="T905" s="0"/>
      <c r="U905" s="0"/>
    </row>
    <row r="906" customFormat="false" ht="12.75" hidden="false" customHeight="false" outlineLevel="0" collapsed="false">
      <c r="O906" s="24"/>
      <c r="P906" s="24"/>
      <c r="Q906" s="24"/>
      <c r="R906" s="24"/>
      <c r="S906" s="24"/>
      <c r="T906" s="0"/>
      <c r="U906" s="0"/>
    </row>
    <row r="907" customFormat="false" ht="12.75" hidden="false" customHeight="false" outlineLevel="0" collapsed="false">
      <c r="O907" s="24"/>
      <c r="P907" s="24"/>
      <c r="Q907" s="24"/>
      <c r="R907" s="24"/>
      <c r="S907" s="24"/>
      <c r="T907" s="0"/>
      <c r="U907" s="0"/>
    </row>
    <row r="908" customFormat="false" ht="12.75" hidden="false" customHeight="false" outlineLevel="0" collapsed="false">
      <c r="O908" s="24"/>
      <c r="P908" s="24"/>
      <c r="Q908" s="24"/>
      <c r="R908" s="24"/>
      <c r="S908" s="24"/>
      <c r="T908" s="0"/>
      <c r="U908" s="0"/>
    </row>
    <row r="909" customFormat="false" ht="12.75" hidden="false" customHeight="false" outlineLevel="0" collapsed="false">
      <c r="O909" s="24"/>
      <c r="P909" s="24"/>
      <c r="Q909" s="24"/>
      <c r="R909" s="24"/>
      <c r="S909" s="24"/>
      <c r="T909" s="0"/>
      <c r="U909" s="0"/>
    </row>
    <row r="910" customFormat="false" ht="12.75" hidden="false" customHeight="false" outlineLevel="0" collapsed="false">
      <c r="O910" s="24"/>
      <c r="P910" s="24"/>
      <c r="Q910" s="24"/>
      <c r="R910" s="24"/>
      <c r="S910" s="24"/>
      <c r="T910" s="0"/>
      <c r="U910" s="0"/>
    </row>
    <row r="911" customFormat="false" ht="12.75" hidden="false" customHeight="false" outlineLevel="0" collapsed="false">
      <c r="O911" s="24"/>
      <c r="P911" s="24"/>
      <c r="Q911" s="24"/>
      <c r="R911" s="24"/>
      <c r="S911" s="24"/>
      <c r="T911" s="0"/>
      <c r="U911" s="0"/>
    </row>
    <row r="912" customFormat="false" ht="12.75" hidden="false" customHeight="false" outlineLevel="0" collapsed="false">
      <c r="O912" s="24"/>
      <c r="P912" s="24"/>
      <c r="Q912" s="24"/>
      <c r="R912" s="24"/>
      <c r="S912" s="24"/>
      <c r="T912" s="0"/>
      <c r="U912" s="0"/>
    </row>
    <row r="913" customFormat="false" ht="12.75" hidden="false" customHeight="false" outlineLevel="0" collapsed="false">
      <c r="O913" s="24"/>
      <c r="P913" s="24"/>
      <c r="Q913" s="24"/>
      <c r="R913" s="24"/>
      <c r="S913" s="24"/>
      <c r="T913" s="0"/>
      <c r="U913" s="0"/>
    </row>
    <row r="914" customFormat="false" ht="12.75" hidden="false" customHeight="false" outlineLevel="0" collapsed="false">
      <c r="O914" s="24"/>
      <c r="P914" s="24"/>
      <c r="Q914" s="24"/>
      <c r="R914" s="24"/>
      <c r="S914" s="24"/>
      <c r="T914" s="0"/>
      <c r="U914" s="0"/>
    </row>
    <row r="915" customFormat="false" ht="12.75" hidden="false" customHeight="false" outlineLevel="0" collapsed="false">
      <c r="O915" s="24"/>
      <c r="P915" s="24"/>
      <c r="Q915" s="24"/>
      <c r="R915" s="24"/>
      <c r="S915" s="24"/>
      <c r="T915" s="0"/>
      <c r="U915" s="0"/>
    </row>
    <row r="916" customFormat="false" ht="12.75" hidden="false" customHeight="false" outlineLevel="0" collapsed="false">
      <c r="O916" s="24"/>
      <c r="P916" s="24"/>
      <c r="Q916" s="24"/>
      <c r="R916" s="24"/>
      <c r="S916" s="24"/>
      <c r="T916" s="0"/>
      <c r="U916" s="0"/>
    </row>
    <row r="917" customFormat="false" ht="12.75" hidden="false" customHeight="false" outlineLevel="0" collapsed="false">
      <c r="O917" s="24"/>
      <c r="P917" s="24"/>
      <c r="Q917" s="24"/>
      <c r="R917" s="24"/>
      <c r="S917" s="24"/>
      <c r="T917" s="0"/>
      <c r="U917" s="0"/>
    </row>
    <row r="918" customFormat="false" ht="12.75" hidden="false" customHeight="false" outlineLevel="0" collapsed="false">
      <c r="O918" s="24"/>
      <c r="P918" s="24"/>
      <c r="Q918" s="24"/>
      <c r="R918" s="24"/>
      <c r="S918" s="24"/>
      <c r="T918" s="0"/>
      <c r="U918" s="0"/>
    </row>
    <row r="919" customFormat="false" ht="12.75" hidden="false" customHeight="false" outlineLevel="0" collapsed="false">
      <c r="O919" s="24"/>
      <c r="P919" s="24"/>
      <c r="Q919" s="24"/>
      <c r="R919" s="24"/>
      <c r="S919" s="24"/>
      <c r="T919" s="0"/>
      <c r="U919" s="0"/>
    </row>
    <row r="920" customFormat="false" ht="12.75" hidden="false" customHeight="false" outlineLevel="0" collapsed="false">
      <c r="O920" s="24"/>
      <c r="P920" s="24"/>
      <c r="Q920" s="24"/>
      <c r="R920" s="24"/>
      <c r="S920" s="24"/>
      <c r="T920" s="0"/>
      <c r="U920" s="0"/>
    </row>
    <row r="921" customFormat="false" ht="12.75" hidden="false" customHeight="false" outlineLevel="0" collapsed="false">
      <c r="O921" s="24"/>
      <c r="P921" s="24"/>
      <c r="Q921" s="24"/>
      <c r="R921" s="24"/>
      <c r="S921" s="24"/>
      <c r="T921" s="0"/>
      <c r="U921" s="0"/>
    </row>
    <row r="922" customFormat="false" ht="12.75" hidden="false" customHeight="false" outlineLevel="0" collapsed="false">
      <c r="O922" s="24"/>
      <c r="P922" s="24"/>
      <c r="Q922" s="24"/>
      <c r="R922" s="24"/>
      <c r="S922" s="24"/>
      <c r="T922" s="0"/>
      <c r="U922" s="0"/>
    </row>
    <row r="923" customFormat="false" ht="12.75" hidden="false" customHeight="false" outlineLevel="0" collapsed="false">
      <c r="O923" s="24"/>
      <c r="P923" s="24"/>
      <c r="Q923" s="24"/>
      <c r="R923" s="24"/>
      <c r="S923" s="24"/>
      <c r="T923" s="0"/>
      <c r="U923" s="0"/>
    </row>
    <row r="924" customFormat="false" ht="12.75" hidden="false" customHeight="false" outlineLevel="0" collapsed="false">
      <c r="O924" s="24"/>
      <c r="P924" s="24"/>
      <c r="Q924" s="24"/>
      <c r="R924" s="24"/>
      <c r="S924" s="24"/>
      <c r="T924" s="0"/>
      <c r="U924" s="0"/>
    </row>
    <row r="925" customFormat="false" ht="12.75" hidden="false" customHeight="false" outlineLevel="0" collapsed="false">
      <c r="O925" s="24"/>
      <c r="P925" s="24"/>
      <c r="Q925" s="24"/>
      <c r="R925" s="24"/>
      <c r="S925" s="24"/>
      <c r="T925" s="0"/>
      <c r="U925" s="0"/>
    </row>
    <row r="926" customFormat="false" ht="12.75" hidden="false" customHeight="false" outlineLevel="0" collapsed="false">
      <c r="O926" s="24"/>
      <c r="P926" s="24"/>
      <c r="Q926" s="24"/>
      <c r="R926" s="24"/>
      <c r="S926" s="24"/>
      <c r="T926" s="0"/>
      <c r="U926" s="0"/>
    </row>
    <row r="927" customFormat="false" ht="12.75" hidden="false" customHeight="false" outlineLevel="0" collapsed="false">
      <c r="O927" s="24"/>
      <c r="P927" s="24"/>
      <c r="Q927" s="24"/>
      <c r="R927" s="24"/>
      <c r="S927" s="24"/>
      <c r="T927" s="0"/>
      <c r="U927" s="0"/>
    </row>
    <row r="928" customFormat="false" ht="12.75" hidden="false" customHeight="false" outlineLevel="0" collapsed="false">
      <c r="O928" s="24"/>
      <c r="P928" s="24"/>
      <c r="Q928" s="24"/>
      <c r="R928" s="24"/>
      <c r="S928" s="24"/>
      <c r="T928" s="0"/>
      <c r="U928" s="0"/>
    </row>
    <row r="929" customFormat="false" ht="12.75" hidden="false" customHeight="false" outlineLevel="0" collapsed="false">
      <c r="O929" s="24"/>
      <c r="P929" s="24"/>
      <c r="Q929" s="24"/>
      <c r="R929" s="24"/>
      <c r="S929" s="24"/>
      <c r="T929" s="0"/>
      <c r="U929" s="0"/>
    </row>
    <row r="930" customFormat="false" ht="12.75" hidden="false" customHeight="false" outlineLevel="0" collapsed="false">
      <c r="O930" s="24"/>
      <c r="P930" s="24"/>
      <c r="Q930" s="24"/>
      <c r="R930" s="24"/>
      <c r="S930" s="24"/>
      <c r="T930" s="0"/>
      <c r="U930" s="0"/>
    </row>
    <row r="931" customFormat="false" ht="12.75" hidden="false" customHeight="false" outlineLevel="0" collapsed="false">
      <c r="O931" s="24"/>
      <c r="P931" s="24"/>
      <c r="Q931" s="24"/>
      <c r="R931" s="24"/>
      <c r="S931" s="24"/>
      <c r="T931" s="0"/>
      <c r="U931" s="0"/>
    </row>
    <row r="932" customFormat="false" ht="12.75" hidden="false" customHeight="false" outlineLevel="0" collapsed="false">
      <c r="O932" s="24"/>
      <c r="P932" s="24"/>
      <c r="Q932" s="24"/>
      <c r="R932" s="24"/>
      <c r="S932" s="24"/>
      <c r="T932" s="0"/>
      <c r="U932" s="0"/>
    </row>
    <row r="933" customFormat="false" ht="12.75" hidden="false" customHeight="false" outlineLevel="0" collapsed="false">
      <c r="O933" s="24"/>
      <c r="P933" s="24"/>
      <c r="Q933" s="24"/>
      <c r="R933" s="24"/>
      <c r="S933" s="24"/>
      <c r="T933" s="0"/>
      <c r="U933" s="0"/>
    </row>
    <row r="934" customFormat="false" ht="12.75" hidden="false" customHeight="false" outlineLevel="0" collapsed="false">
      <c r="O934" s="24"/>
      <c r="P934" s="24"/>
      <c r="Q934" s="24"/>
      <c r="R934" s="24"/>
      <c r="S934" s="24"/>
      <c r="T934" s="0"/>
      <c r="U934" s="0"/>
    </row>
    <row r="935" customFormat="false" ht="12.75" hidden="false" customHeight="false" outlineLevel="0" collapsed="false">
      <c r="O935" s="24"/>
      <c r="P935" s="24"/>
      <c r="Q935" s="24"/>
      <c r="R935" s="24"/>
      <c r="S935" s="24"/>
      <c r="T935" s="0"/>
      <c r="U935" s="0"/>
    </row>
    <row r="936" customFormat="false" ht="12.75" hidden="false" customHeight="false" outlineLevel="0" collapsed="false">
      <c r="O936" s="24"/>
      <c r="P936" s="24"/>
      <c r="Q936" s="24"/>
      <c r="R936" s="24"/>
      <c r="S936" s="24"/>
      <c r="T936" s="0"/>
      <c r="U936" s="0"/>
    </row>
    <row r="937" customFormat="false" ht="12.75" hidden="false" customHeight="false" outlineLevel="0" collapsed="false">
      <c r="O937" s="24"/>
      <c r="P937" s="24"/>
      <c r="Q937" s="24"/>
      <c r="R937" s="24"/>
      <c r="S937" s="24"/>
      <c r="T937" s="0"/>
      <c r="U937" s="0"/>
    </row>
    <row r="938" customFormat="false" ht="12.75" hidden="false" customHeight="false" outlineLevel="0" collapsed="false">
      <c r="O938" s="24"/>
      <c r="P938" s="24"/>
      <c r="Q938" s="24"/>
      <c r="R938" s="24"/>
      <c r="S938" s="24"/>
      <c r="T938" s="0"/>
      <c r="U938" s="0"/>
    </row>
    <row r="939" customFormat="false" ht="12.75" hidden="false" customHeight="false" outlineLevel="0" collapsed="false">
      <c r="O939" s="24"/>
      <c r="P939" s="24"/>
      <c r="Q939" s="24"/>
      <c r="R939" s="24"/>
      <c r="S939" s="24"/>
      <c r="T939" s="0"/>
      <c r="U939" s="0"/>
    </row>
    <row r="940" customFormat="false" ht="12.75" hidden="false" customHeight="false" outlineLevel="0" collapsed="false">
      <c r="O940" s="24"/>
      <c r="P940" s="24"/>
      <c r="Q940" s="24"/>
      <c r="R940" s="24"/>
      <c r="S940" s="24"/>
      <c r="T940" s="0"/>
      <c r="U940" s="0"/>
    </row>
    <row r="941" customFormat="false" ht="12.75" hidden="false" customHeight="false" outlineLevel="0" collapsed="false">
      <c r="O941" s="24"/>
      <c r="P941" s="24"/>
      <c r="Q941" s="24"/>
      <c r="R941" s="24"/>
      <c r="S941" s="24"/>
      <c r="T941" s="0"/>
      <c r="U941" s="0"/>
    </row>
    <row r="942" customFormat="false" ht="12.75" hidden="false" customHeight="false" outlineLevel="0" collapsed="false">
      <c r="O942" s="24"/>
      <c r="P942" s="24"/>
      <c r="Q942" s="24"/>
      <c r="R942" s="24"/>
      <c r="S942" s="24"/>
      <c r="T942" s="0"/>
      <c r="U942" s="0"/>
    </row>
    <row r="943" customFormat="false" ht="12.75" hidden="false" customHeight="false" outlineLevel="0" collapsed="false">
      <c r="O943" s="24"/>
      <c r="P943" s="24"/>
      <c r="Q943" s="24"/>
      <c r="R943" s="24"/>
      <c r="S943" s="24"/>
      <c r="T943" s="0"/>
      <c r="U943" s="0"/>
    </row>
    <row r="944" customFormat="false" ht="12.75" hidden="false" customHeight="false" outlineLevel="0" collapsed="false">
      <c r="O944" s="24"/>
      <c r="P944" s="24"/>
      <c r="Q944" s="24"/>
      <c r="R944" s="24"/>
      <c r="S944" s="24"/>
      <c r="T944" s="0"/>
      <c r="U944" s="0"/>
    </row>
    <row r="945" customFormat="false" ht="12.75" hidden="false" customHeight="false" outlineLevel="0" collapsed="false">
      <c r="O945" s="24"/>
      <c r="P945" s="24"/>
      <c r="Q945" s="24"/>
      <c r="R945" s="24"/>
      <c r="S945" s="24"/>
      <c r="T945" s="0"/>
      <c r="U945" s="0"/>
    </row>
    <row r="946" customFormat="false" ht="12.75" hidden="false" customHeight="false" outlineLevel="0" collapsed="false">
      <c r="O946" s="24"/>
      <c r="P946" s="24"/>
      <c r="Q946" s="24"/>
      <c r="R946" s="24"/>
      <c r="S946" s="24"/>
      <c r="T946" s="0"/>
      <c r="U946" s="0"/>
    </row>
    <row r="947" customFormat="false" ht="12.75" hidden="false" customHeight="false" outlineLevel="0" collapsed="false">
      <c r="O947" s="24"/>
      <c r="P947" s="24"/>
      <c r="Q947" s="24"/>
      <c r="R947" s="24"/>
      <c r="S947" s="24"/>
      <c r="T947" s="0"/>
      <c r="U947" s="0"/>
    </row>
    <row r="948" customFormat="false" ht="12.75" hidden="false" customHeight="false" outlineLevel="0" collapsed="false">
      <c r="O948" s="24"/>
      <c r="P948" s="24"/>
      <c r="Q948" s="24"/>
      <c r="R948" s="24"/>
      <c r="S948" s="24"/>
      <c r="T948" s="0"/>
      <c r="U948" s="0"/>
    </row>
    <row r="949" customFormat="false" ht="12.75" hidden="false" customHeight="false" outlineLevel="0" collapsed="false">
      <c r="O949" s="24"/>
      <c r="P949" s="24"/>
      <c r="Q949" s="24"/>
      <c r="R949" s="24"/>
      <c r="S949" s="24"/>
      <c r="T949" s="0"/>
      <c r="U949" s="0"/>
    </row>
    <row r="950" customFormat="false" ht="12.75" hidden="false" customHeight="false" outlineLevel="0" collapsed="false">
      <c r="O950" s="24"/>
      <c r="P950" s="24"/>
      <c r="Q950" s="24"/>
      <c r="R950" s="24"/>
      <c r="S950" s="24"/>
      <c r="T950" s="0"/>
      <c r="U950" s="0"/>
    </row>
    <row r="951" customFormat="false" ht="12.75" hidden="false" customHeight="false" outlineLevel="0" collapsed="false">
      <c r="O951" s="24"/>
      <c r="P951" s="24"/>
      <c r="Q951" s="24"/>
      <c r="R951" s="24"/>
      <c r="S951" s="24"/>
      <c r="T951" s="0"/>
      <c r="U951" s="0"/>
    </row>
    <row r="952" customFormat="false" ht="12.75" hidden="false" customHeight="false" outlineLevel="0" collapsed="false">
      <c r="O952" s="24"/>
      <c r="P952" s="24"/>
      <c r="Q952" s="24"/>
      <c r="R952" s="24"/>
      <c r="S952" s="24"/>
      <c r="T952" s="0"/>
      <c r="U952" s="0"/>
    </row>
    <row r="953" customFormat="false" ht="12.75" hidden="false" customHeight="false" outlineLevel="0" collapsed="false">
      <c r="O953" s="24"/>
      <c r="P953" s="24"/>
      <c r="Q953" s="24"/>
      <c r="R953" s="24"/>
      <c r="S953" s="24"/>
      <c r="T953" s="0"/>
      <c r="U953" s="0"/>
    </row>
    <row r="954" customFormat="false" ht="12.75" hidden="false" customHeight="false" outlineLevel="0" collapsed="false">
      <c r="O954" s="24"/>
      <c r="P954" s="24"/>
      <c r="Q954" s="24"/>
      <c r="R954" s="24"/>
      <c r="S954" s="24"/>
      <c r="T954" s="0"/>
      <c r="U954" s="0"/>
    </row>
    <row r="955" customFormat="false" ht="12.75" hidden="false" customHeight="false" outlineLevel="0" collapsed="false">
      <c r="O955" s="24"/>
      <c r="P955" s="24"/>
      <c r="Q955" s="24"/>
      <c r="R955" s="24"/>
      <c r="S955" s="24"/>
      <c r="T955" s="0"/>
      <c r="U955" s="0"/>
    </row>
    <row r="956" customFormat="false" ht="12.75" hidden="false" customHeight="false" outlineLevel="0" collapsed="false">
      <c r="O956" s="24"/>
      <c r="P956" s="24"/>
      <c r="Q956" s="24"/>
      <c r="R956" s="24"/>
      <c r="S956" s="24"/>
      <c r="T956" s="0"/>
      <c r="U956" s="0"/>
    </row>
    <row r="957" customFormat="false" ht="12.75" hidden="false" customHeight="false" outlineLevel="0" collapsed="false">
      <c r="O957" s="24"/>
      <c r="P957" s="24"/>
      <c r="Q957" s="24"/>
      <c r="R957" s="24"/>
      <c r="S957" s="24"/>
      <c r="T957" s="0"/>
      <c r="U957" s="0"/>
    </row>
    <row r="958" customFormat="false" ht="12.75" hidden="false" customHeight="false" outlineLevel="0" collapsed="false">
      <c r="O958" s="24"/>
      <c r="P958" s="24"/>
      <c r="Q958" s="24"/>
      <c r="R958" s="24"/>
      <c r="S958" s="24"/>
      <c r="T958" s="0"/>
      <c r="U958" s="0"/>
    </row>
    <row r="959" customFormat="false" ht="12.75" hidden="false" customHeight="false" outlineLevel="0" collapsed="false">
      <c r="O959" s="24"/>
      <c r="P959" s="24"/>
      <c r="Q959" s="24"/>
      <c r="R959" s="24"/>
      <c r="S959" s="24"/>
      <c r="T959" s="0"/>
      <c r="U959" s="0"/>
    </row>
    <row r="960" customFormat="false" ht="12.75" hidden="false" customHeight="false" outlineLevel="0" collapsed="false">
      <c r="O960" s="24"/>
      <c r="P960" s="24"/>
      <c r="Q960" s="24"/>
      <c r="R960" s="24"/>
      <c r="S960" s="24"/>
      <c r="T960" s="0"/>
      <c r="U960" s="0"/>
    </row>
    <row r="961" customFormat="false" ht="12.75" hidden="false" customHeight="false" outlineLevel="0" collapsed="false">
      <c r="O961" s="24"/>
      <c r="P961" s="24"/>
      <c r="Q961" s="24"/>
      <c r="R961" s="24"/>
      <c r="S961" s="24"/>
      <c r="T961" s="0"/>
      <c r="U961" s="0"/>
    </row>
    <row r="962" customFormat="false" ht="12.75" hidden="false" customHeight="false" outlineLevel="0" collapsed="false">
      <c r="O962" s="24"/>
      <c r="P962" s="24"/>
      <c r="Q962" s="24"/>
      <c r="R962" s="24"/>
      <c r="S962" s="24"/>
      <c r="T962" s="0"/>
      <c r="U962" s="0"/>
    </row>
    <row r="963" customFormat="false" ht="12.75" hidden="false" customHeight="false" outlineLevel="0" collapsed="false">
      <c r="O963" s="24"/>
      <c r="P963" s="24"/>
      <c r="Q963" s="24"/>
      <c r="R963" s="24"/>
      <c r="S963" s="24"/>
      <c r="T963" s="0"/>
      <c r="U963" s="0"/>
    </row>
    <row r="964" customFormat="false" ht="12.75" hidden="false" customHeight="false" outlineLevel="0" collapsed="false">
      <c r="O964" s="24"/>
      <c r="P964" s="24"/>
      <c r="Q964" s="24"/>
      <c r="R964" s="24"/>
      <c r="S964" s="24"/>
      <c r="T964" s="0"/>
      <c r="U964" s="0"/>
    </row>
    <row r="965" customFormat="false" ht="12.75" hidden="false" customHeight="false" outlineLevel="0" collapsed="false">
      <c r="O965" s="24"/>
      <c r="P965" s="24"/>
      <c r="Q965" s="24"/>
      <c r="R965" s="24"/>
      <c r="S965" s="24"/>
      <c r="T965" s="0"/>
      <c r="U965" s="0"/>
    </row>
    <row r="966" customFormat="false" ht="12.75" hidden="false" customHeight="false" outlineLevel="0" collapsed="false">
      <c r="O966" s="24"/>
      <c r="P966" s="24"/>
      <c r="Q966" s="24"/>
      <c r="R966" s="24"/>
      <c r="S966" s="24"/>
      <c r="T966" s="0"/>
      <c r="U966" s="0"/>
    </row>
    <row r="967" customFormat="false" ht="12.75" hidden="false" customHeight="false" outlineLevel="0" collapsed="false">
      <c r="O967" s="24"/>
      <c r="P967" s="24"/>
      <c r="Q967" s="24"/>
      <c r="R967" s="24"/>
      <c r="S967" s="24"/>
      <c r="T967" s="0"/>
      <c r="U967" s="0"/>
    </row>
    <row r="968" customFormat="false" ht="12.75" hidden="false" customHeight="false" outlineLevel="0" collapsed="false">
      <c r="O968" s="24"/>
      <c r="P968" s="24"/>
      <c r="Q968" s="24"/>
      <c r="R968" s="24"/>
      <c r="S968" s="24"/>
      <c r="T968" s="0"/>
      <c r="U968" s="0"/>
    </row>
    <row r="969" customFormat="false" ht="12.75" hidden="false" customHeight="false" outlineLevel="0" collapsed="false">
      <c r="O969" s="24"/>
      <c r="P969" s="24"/>
      <c r="Q969" s="24"/>
      <c r="R969" s="24"/>
      <c r="S969" s="24"/>
      <c r="T969" s="0"/>
      <c r="U969" s="0"/>
    </row>
    <row r="970" customFormat="false" ht="12.75" hidden="false" customHeight="false" outlineLevel="0" collapsed="false">
      <c r="O970" s="24"/>
      <c r="P970" s="24"/>
      <c r="Q970" s="24"/>
      <c r="R970" s="24"/>
      <c r="S970" s="24"/>
      <c r="T970" s="0"/>
      <c r="U970" s="0"/>
    </row>
    <row r="971" customFormat="false" ht="12.75" hidden="false" customHeight="false" outlineLevel="0" collapsed="false">
      <c r="O971" s="24"/>
      <c r="P971" s="24"/>
      <c r="Q971" s="24"/>
      <c r="R971" s="24"/>
      <c r="S971" s="24"/>
      <c r="T971" s="0"/>
      <c r="U971" s="0"/>
    </row>
    <row r="972" customFormat="false" ht="12.75" hidden="false" customHeight="false" outlineLevel="0" collapsed="false">
      <c r="O972" s="24"/>
      <c r="P972" s="24"/>
      <c r="Q972" s="24"/>
      <c r="R972" s="24"/>
      <c r="S972" s="24"/>
      <c r="T972" s="0"/>
      <c r="U972" s="0"/>
    </row>
    <row r="973" customFormat="false" ht="12.75" hidden="false" customHeight="false" outlineLevel="0" collapsed="false">
      <c r="O973" s="24"/>
      <c r="P973" s="24"/>
      <c r="Q973" s="24"/>
      <c r="R973" s="24"/>
      <c r="S973" s="24"/>
      <c r="T973" s="0"/>
      <c r="U973" s="0"/>
    </row>
    <row r="974" customFormat="false" ht="12.75" hidden="false" customHeight="false" outlineLevel="0" collapsed="false">
      <c r="O974" s="24"/>
      <c r="P974" s="24"/>
      <c r="Q974" s="24"/>
      <c r="R974" s="24"/>
      <c r="S974" s="24"/>
      <c r="T974" s="0"/>
      <c r="U974" s="0"/>
    </row>
    <row r="975" customFormat="false" ht="12.75" hidden="false" customHeight="false" outlineLevel="0" collapsed="false">
      <c r="O975" s="24"/>
      <c r="P975" s="24"/>
      <c r="Q975" s="24"/>
      <c r="R975" s="24"/>
      <c r="S975" s="24"/>
      <c r="T975" s="0"/>
      <c r="U975" s="0"/>
    </row>
    <row r="976" customFormat="false" ht="12.75" hidden="false" customHeight="false" outlineLevel="0" collapsed="false">
      <c r="O976" s="24"/>
      <c r="P976" s="24"/>
      <c r="Q976" s="24"/>
      <c r="R976" s="24"/>
      <c r="S976" s="24"/>
      <c r="T976" s="0"/>
      <c r="U976" s="0"/>
    </row>
    <row r="977" customFormat="false" ht="12.75" hidden="false" customHeight="false" outlineLevel="0" collapsed="false">
      <c r="O977" s="24"/>
      <c r="P977" s="24"/>
      <c r="Q977" s="24"/>
      <c r="R977" s="24"/>
      <c r="S977" s="24"/>
      <c r="T977" s="0"/>
      <c r="U977" s="0"/>
    </row>
    <row r="978" customFormat="false" ht="12.75" hidden="false" customHeight="false" outlineLevel="0" collapsed="false">
      <c r="O978" s="24"/>
      <c r="P978" s="24"/>
      <c r="Q978" s="24"/>
      <c r="R978" s="24"/>
      <c r="S978" s="24"/>
      <c r="T978" s="0"/>
      <c r="U978" s="0"/>
    </row>
    <row r="979" customFormat="false" ht="12.75" hidden="false" customHeight="false" outlineLevel="0" collapsed="false">
      <c r="O979" s="24"/>
      <c r="P979" s="24"/>
      <c r="Q979" s="24"/>
      <c r="R979" s="24"/>
      <c r="S979" s="24"/>
      <c r="T979" s="0"/>
      <c r="U979" s="0"/>
    </row>
    <row r="980" customFormat="false" ht="12.75" hidden="false" customHeight="false" outlineLevel="0" collapsed="false">
      <c r="O980" s="24"/>
      <c r="P980" s="24"/>
      <c r="Q980" s="24"/>
      <c r="R980" s="24"/>
      <c r="S980" s="24"/>
      <c r="T980" s="0"/>
      <c r="U980" s="0"/>
    </row>
    <row r="981" customFormat="false" ht="12.75" hidden="false" customHeight="false" outlineLevel="0" collapsed="false">
      <c r="O981" s="24"/>
      <c r="P981" s="24"/>
      <c r="Q981" s="24"/>
      <c r="R981" s="24"/>
      <c r="S981" s="24"/>
      <c r="T981" s="0"/>
      <c r="U981" s="0"/>
    </row>
    <row r="982" customFormat="false" ht="12.75" hidden="false" customHeight="false" outlineLevel="0" collapsed="false">
      <c r="O982" s="24"/>
      <c r="P982" s="24"/>
      <c r="Q982" s="24"/>
      <c r="R982" s="24"/>
      <c r="S982" s="24"/>
      <c r="T982" s="0"/>
      <c r="U982" s="0"/>
    </row>
    <row r="983" customFormat="false" ht="12.75" hidden="false" customHeight="false" outlineLevel="0" collapsed="false">
      <c r="O983" s="24"/>
      <c r="P983" s="24"/>
      <c r="Q983" s="24"/>
      <c r="R983" s="24"/>
      <c r="S983" s="24"/>
      <c r="T983" s="0"/>
      <c r="U983" s="0"/>
    </row>
    <row r="984" customFormat="false" ht="12.75" hidden="false" customHeight="false" outlineLevel="0" collapsed="false">
      <c r="O984" s="24"/>
      <c r="P984" s="24"/>
      <c r="Q984" s="24"/>
      <c r="R984" s="24"/>
      <c r="S984" s="24"/>
      <c r="T984" s="0"/>
      <c r="U984" s="0"/>
    </row>
    <row r="985" customFormat="false" ht="12.75" hidden="false" customHeight="false" outlineLevel="0" collapsed="false">
      <c r="O985" s="24"/>
      <c r="P985" s="24"/>
      <c r="Q985" s="24"/>
      <c r="R985" s="24"/>
      <c r="S985" s="24"/>
      <c r="T985" s="0"/>
      <c r="U985" s="0"/>
    </row>
    <row r="986" customFormat="false" ht="12.75" hidden="false" customHeight="false" outlineLevel="0" collapsed="false">
      <c r="O986" s="24"/>
      <c r="P986" s="24"/>
      <c r="Q986" s="24"/>
      <c r="R986" s="24"/>
      <c r="S986" s="24"/>
      <c r="T986" s="0"/>
      <c r="U986" s="0"/>
    </row>
    <row r="987" customFormat="false" ht="12.75" hidden="false" customHeight="false" outlineLevel="0" collapsed="false">
      <c r="O987" s="24"/>
      <c r="P987" s="24"/>
      <c r="Q987" s="24"/>
      <c r="R987" s="24"/>
      <c r="S987" s="24"/>
      <c r="T987" s="0"/>
      <c r="U987" s="0"/>
    </row>
    <row r="988" customFormat="false" ht="12.75" hidden="false" customHeight="false" outlineLevel="0" collapsed="false">
      <c r="O988" s="24"/>
      <c r="P988" s="24"/>
      <c r="Q988" s="24"/>
      <c r="R988" s="24"/>
      <c r="S988" s="24"/>
      <c r="T988" s="0"/>
      <c r="U988" s="0"/>
    </row>
    <row r="989" customFormat="false" ht="12.75" hidden="false" customHeight="false" outlineLevel="0" collapsed="false">
      <c r="O989" s="24"/>
      <c r="P989" s="24"/>
      <c r="Q989" s="24"/>
      <c r="R989" s="24"/>
      <c r="S989" s="24"/>
      <c r="T989" s="0"/>
      <c r="U989" s="0"/>
    </row>
    <row r="990" customFormat="false" ht="12.75" hidden="false" customHeight="false" outlineLevel="0" collapsed="false">
      <c r="O990" s="24"/>
      <c r="P990" s="24"/>
      <c r="Q990" s="24"/>
      <c r="R990" s="24"/>
      <c r="S990" s="24"/>
      <c r="T990" s="0"/>
      <c r="U990" s="0"/>
    </row>
    <row r="991" customFormat="false" ht="12.75" hidden="false" customHeight="false" outlineLevel="0" collapsed="false">
      <c r="O991" s="24"/>
      <c r="P991" s="24"/>
      <c r="Q991" s="24"/>
      <c r="R991" s="24"/>
      <c r="S991" s="24"/>
      <c r="T991" s="0"/>
      <c r="U991" s="0"/>
    </row>
    <row r="992" customFormat="false" ht="12.75" hidden="false" customHeight="false" outlineLevel="0" collapsed="false">
      <c r="O992" s="24"/>
      <c r="P992" s="24"/>
      <c r="Q992" s="24"/>
      <c r="R992" s="24"/>
      <c r="S992" s="24"/>
      <c r="T992" s="0"/>
      <c r="U992" s="0"/>
    </row>
    <row r="993" customFormat="false" ht="12.75" hidden="false" customHeight="false" outlineLevel="0" collapsed="false">
      <c r="O993" s="24"/>
      <c r="P993" s="24"/>
      <c r="Q993" s="24"/>
      <c r="R993" s="24"/>
      <c r="S993" s="24"/>
      <c r="T993" s="0"/>
      <c r="U993" s="0"/>
    </row>
    <row r="994" customFormat="false" ht="12.75" hidden="false" customHeight="false" outlineLevel="0" collapsed="false">
      <c r="O994" s="24"/>
      <c r="P994" s="24"/>
      <c r="Q994" s="24"/>
      <c r="R994" s="24"/>
      <c r="S994" s="24"/>
      <c r="T994" s="0"/>
      <c r="U994" s="0"/>
    </row>
    <row r="995" customFormat="false" ht="12.75" hidden="false" customHeight="false" outlineLevel="0" collapsed="false">
      <c r="O995" s="24"/>
      <c r="P995" s="24"/>
      <c r="Q995" s="24"/>
      <c r="R995" s="24"/>
      <c r="S995" s="24"/>
      <c r="T995" s="0"/>
      <c r="U995" s="0"/>
    </row>
    <row r="996" customFormat="false" ht="12.75" hidden="false" customHeight="false" outlineLevel="0" collapsed="false">
      <c r="O996" s="24"/>
      <c r="P996" s="24"/>
      <c r="Q996" s="24"/>
      <c r="R996" s="24"/>
      <c r="S996" s="24"/>
      <c r="T996" s="0"/>
      <c r="U996" s="0"/>
    </row>
    <row r="997" customFormat="false" ht="12.75" hidden="false" customHeight="false" outlineLevel="0" collapsed="false">
      <c r="O997" s="24"/>
      <c r="P997" s="24"/>
      <c r="Q997" s="24"/>
      <c r="R997" s="24"/>
      <c r="S997" s="24"/>
      <c r="T997" s="0"/>
      <c r="U997" s="0"/>
    </row>
    <row r="998" customFormat="false" ht="12.75" hidden="false" customHeight="false" outlineLevel="0" collapsed="false">
      <c r="O998" s="24"/>
      <c r="P998" s="24"/>
      <c r="Q998" s="24"/>
      <c r="R998" s="24"/>
      <c r="S998" s="24"/>
      <c r="T998" s="0"/>
      <c r="U998" s="0"/>
    </row>
    <row r="999" customFormat="false" ht="12.75" hidden="false" customHeight="false" outlineLevel="0" collapsed="false">
      <c r="O999" s="24"/>
      <c r="P999" s="24"/>
      <c r="Q999" s="24"/>
      <c r="R999" s="24"/>
      <c r="S999" s="24"/>
      <c r="T999" s="0"/>
      <c r="U999" s="0"/>
    </row>
    <row r="1000" customFormat="false" ht="12.75" hidden="false" customHeight="false" outlineLevel="0" collapsed="false">
      <c r="O1000" s="24"/>
      <c r="P1000" s="24"/>
      <c r="Q1000" s="24"/>
      <c r="R1000" s="24"/>
      <c r="S1000" s="24"/>
      <c r="T1000" s="0"/>
      <c r="U1000" s="0"/>
    </row>
    <row r="1001" customFormat="false" ht="12.75" hidden="false" customHeight="false" outlineLevel="0" collapsed="false">
      <c r="O1001" s="24"/>
      <c r="P1001" s="24"/>
      <c r="Q1001" s="24"/>
      <c r="R1001" s="24"/>
      <c r="S1001" s="24"/>
      <c r="T1001" s="0"/>
      <c r="U1001" s="0"/>
    </row>
    <row r="1002" customFormat="false" ht="12.75" hidden="false" customHeight="false" outlineLevel="0" collapsed="false">
      <c r="O1002" s="24"/>
      <c r="P1002" s="24"/>
      <c r="Q1002" s="24"/>
      <c r="R1002" s="24"/>
      <c r="S1002" s="24"/>
      <c r="T1002" s="0"/>
      <c r="U1002" s="0"/>
    </row>
    <row r="1003" customFormat="false" ht="12.75" hidden="false" customHeight="false" outlineLevel="0" collapsed="false">
      <c r="O1003" s="24"/>
      <c r="P1003" s="24"/>
      <c r="Q1003" s="24"/>
      <c r="R1003" s="24"/>
      <c r="S1003" s="24"/>
      <c r="T1003" s="0"/>
      <c r="U1003" s="0"/>
    </row>
    <row r="1004" customFormat="false" ht="12.75" hidden="false" customHeight="false" outlineLevel="0" collapsed="false">
      <c r="O1004" s="24"/>
      <c r="P1004" s="24"/>
      <c r="Q1004" s="24"/>
      <c r="R1004" s="24"/>
      <c r="S1004" s="24"/>
      <c r="T1004" s="0"/>
      <c r="U1004" s="0"/>
    </row>
    <row r="1005" customFormat="false" ht="12.75" hidden="false" customHeight="false" outlineLevel="0" collapsed="false">
      <c r="O1005" s="24"/>
      <c r="P1005" s="24"/>
      <c r="Q1005" s="24"/>
      <c r="R1005" s="24"/>
      <c r="S1005" s="24"/>
      <c r="T1005" s="0"/>
      <c r="U1005" s="0"/>
    </row>
    <row r="1006" customFormat="false" ht="12.75" hidden="false" customHeight="false" outlineLevel="0" collapsed="false">
      <c r="O1006" s="24"/>
      <c r="P1006" s="24"/>
      <c r="Q1006" s="24"/>
      <c r="R1006" s="24"/>
      <c r="S1006" s="24"/>
      <c r="T1006" s="0"/>
      <c r="U1006" s="0"/>
    </row>
    <row r="1007" customFormat="false" ht="12.75" hidden="false" customHeight="false" outlineLevel="0" collapsed="false">
      <c r="O1007" s="24"/>
      <c r="P1007" s="24"/>
      <c r="Q1007" s="24"/>
      <c r="R1007" s="24"/>
      <c r="S1007" s="24"/>
      <c r="T1007" s="0"/>
      <c r="U1007" s="0"/>
    </row>
    <row r="1008" customFormat="false" ht="12.75" hidden="false" customHeight="false" outlineLevel="0" collapsed="false">
      <c r="O1008" s="24"/>
      <c r="P1008" s="24"/>
      <c r="Q1008" s="24"/>
      <c r="R1008" s="24"/>
      <c r="S1008" s="24"/>
      <c r="T1008" s="0"/>
      <c r="U1008" s="0"/>
    </row>
    <row r="1009" customFormat="false" ht="12.75" hidden="false" customHeight="false" outlineLevel="0" collapsed="false">
      <c r="O1009" s="24"/>
      <c r="P1009" s="24"/>
      <c r="Q1009" s="24"/>
      <c r="R1009" s="24"/>
      <c r="S1009" s="24"/>
      <c r="T1009" s="0"/>
      <c r="U1009" s="0"/>
    </row>
    <row r="1010" customFormat="false" ht="12.75" hidden="false" customHeight="false" outlineLevel="0" collapsed="false">
      <c r="O1010" s="24"/>
      <c r="P1010" s="24"/>
      <c r="Q1010" s="24"/>
      <c r="R1010" s="24"/>
      <c r="S1010" s="24"/>
      <c r="T1010" s="0"/>
      <c r="U1010" s="0"/>
    </row>
    <row r="1011" customFormat="false" ht="12.75" hidden="false" customHeight="false" outlineLevel="0" collapsed="false">
      <c r="O1011" s="24"/>
      <c r="P1011" s="24"/>
      <c r="Q1011" s="24"/>
      <c r="R1011" s="24"/>
      <c r="S1011" s="24"/>
      <c r="T1011" s="0"/>
      <c r="U1011" s="0"/>
    </row>
    <row r="1012" customFormat="false" ht="12.75" hidden="false" customHeight="false" outlineLevel="0" collapsed="false">
      <c r="O1012" s="24"/>
      <c r="P1012" s="24"/>
      <c r="Q1012" s="24"/>
      <c r="R1012" s="24"/>
      <c r="S1012" s="24"/>
      <c r="T1012" s="0"/>
      <c r="U1012" s="0"/>
    </row>
    <row r="1013" customFormat="false" ht="12.75" hidden="false" customHeight="false" outlineLevel="0" collapsed="false">
      <c r="O1013" s="24"/>
      <c r="P1013" s="24"/>
      <c r="Q1013" s="24"/>
      <c r="R1013" s="24"/>
      <c r="S1013" s="24"/>
      <c r="T1013" s="0"/>
      <c r="U1013" s="0"/>
    </row>
    <row r="1014" customFormat="false" ht="12.75" hidden="false" customHeight="false" outlineLevel="0" collapsed="false">
      <c r="O1014" s="24"/>
      <c r="P1014" s="24"/>
      <c r="Q1014" s="24"/>
      <c r="R1014" s="24"/>
      <c r="S1014" s="24"/>
      <c r="T1014" s="0"/>
      <c r="U1014" s="0"/>
    </row>
    <row r="1015" customFormat="false" ht="12.75" hidden="false" customHeight="false" outlineLevel="0" collapsed="false">
      <c r="O1015" s="24"/>
      <c r="P1015" s="24"/>
      <c r="Q1015" s="24"/>
      <c r="R1015" s="24"/>
      <c r="S1015" s="24"/>
      <c r="T1015" s="0"/>
      <c r="U1015" s="0"/>
    </row>
    <row r="1016" customFormat="false" ht="12.75" hidden="false" customHeight="false" outlineLevel="0" collapsed="false">
      <c r="O1016" s="24"/>
      <c r="P1016" s="24"/>
      <c r="Q1016" s="24"/>
      <c r="R1016" s="24"/>
      <c r="S1016" s="24"/>
      <c r="T1016" s="0"/>
      <c r="U1016" s="0"/>
    </row>
    <row r="1017" customFormat="false" ht="12.75" hidden="false" customHeight="false" outlineLevel="0" collapsed="false">
      <c r="O1017" s="24"/>
      <c r="P1017" s="24"/>
      <c r="Q1017" s="24"/>
      <c r="R1017" s="24"/>
      <c r="S1017" s="24"/>
      <c r="T1017" s="0"/>
      <c r="U1017" s="0"/>
    </row>
    <row r="1018" customFormat="false" ht="12.75" hidden="false" customHeight="false" outlineLevel="0" collapsed="false">
      <c r="O1018" s="24"/>
      <c r="P1018" s="24"/>
      <c r="Q1018" s="24"/>
      <c r="R1018" s="24"/>
      <c r="S1018" s="24"/>
      <c r="T1018" s="0"/>
      <c r="U1018" s="0"/>
    </row>
    <row r="1019" customFormat="false" ht="12.75" hidden="false" customHeight="false" outlineLevel="0" collapsed="false">
      <c r="O1019" s="24"/>
      <c r="P1019" s="24"/>
      <c r="Q1019" s="24"/>
      <c r="R1019" s="24"/>
      <c r="S1019" s="24"/>
      <c r="T1019" s="0"/>
      <c r="U1019" s="0"/>
    </row>
    <row r="1020" customFormat="false" ht="12.75" hidden="false" customHeight="false" outlineLevel="0" collapsed="false">
      <c r="O1020" s="24"/>
      <c r="P1020" s="24"/>
      <c r="Q1020" s="24"/>
      <c r="R1020" s="24"/>
      <c r="S1020" s="24"/>
      <c r="T1020" s="0"/>
      <c r="U1020" s="0"/>
    </row>
    <row r="1021" customFormat="false" ht="12.75" hidden="false" customHeight="false" outlineLevel="0" collapsed="false">
      <c r="O1021" s="24"/>
      <c r="P1021" s="24"/>
      <c r="Q1021" s="24"/>
      <c r="R1021" s="24"/>
      <c r="S1021" s="24"/>
      <c r="T1021" s="0"/>
      <c r="U1021" s="0"/>
    </row>
    <row r="1022" customFormat="false" ht="12.75" hidden="false" customHeight="false" outlineLevel="0" collapsed="false">
      <c r="O1022" s="24"/>
      <c r="P1022" s="24"/>
      <c r="Q1022" s="24"/>
      <c r="R1022" s="24"/>
      <c r="S1022" s="24"/>
      <c r="T1022" s="0"/>
      <c r="U1022" s="0"/>
    </row>
    <row r="1023" customFormat="false" ht="12.75" hidden="false" customHeight="false" outlineLevel="0" collapsed="false">
      <c r="O1023" s="24"/>
      <c r="P1023" s="24"/>
      <c r="Q1023" s="24"/>
      <c r="R1023" s="24"/>
      <c r="S1023" s="24"/>
      <c r="T1023" s="0"/>
      <c r="U1023" s="0"/>
    </row>
    <row r="1024" customFormat="false" ht="12.75" hidden="false" customHeight="false" outlineLevel="0" collapsed="false">
      <c r="O1024" s="24"/>
      <c r="P1024" s="24"/>
      <c r="Q1024" s="24"/>
      <c r="R1024" s="24"/>
      <c r="S1024" s="24"/>
      <c r="T1024" s="0"/>
      <c r="U1024" s="0"/>
    </row>
    <row r="1025" customFormat="false" ht="12.75" hidden="false" customHeight="false" outlineLevel="0" collapsed="false">
      <c r="O1025" s="24"/>
      <c r="P1025" s="24"/>
      <c r="Q1025" s="24"/>
      <c r="R1025" s="24"/>
      <c r="S1025" s="24"/>
      <c r="T1025" s="0"/>
      <c r="U1025" s="0"/>
    </row>
    <row r="1026" customFormat="false" ht="12.75" hidden="false" customHeight="false" outlineLevel="0" collapsed="false">
      <c r="O1026" s="24"/>
      <c r="P1026" s="24"/>
      <c r="Q1026" s="24"/>
      <c r="R1026" s="24"/>
      <c r="S1026" s="24"/>
      <c r="T1026" s="0"/>
      <c r="U1026" s="0"/>
    </row>
    <row r="1027" customFormat="false" ht="12.75" hidden="false" customHeight="false" outlineLevel="0" collapsed="false">
      <c r="O1027" s="24"/>
      <c r="P1027" s="24"/>
      <c r="Q1027" s="24"/>
      <c r="R1027" s="24"/>
      <c r="S1027" s="24"/>
      <c r="T1027" s="0"/>
      <c r="U1027" s="0"/>
    </row>
    <row r="1028" customFormat="false" ht="12.75" hidden="false" customHeight="false" outlineLevel="0" collapsed="false">
      <c r="O1028" s="24"/>
      <c r="P1028" s="24"/>
      <c r="Q1028" s="24"/>
      <c r="R1028" s="24"/>
      <c r="S1028" s="24"/>
      <c r="T1028" s="0"/>
      <c r="U1028" s="0"/>
    </row>
    <row r="1029" customFormat="false" ht="12.75" hidden="false" customHeight="false" outlineLevel="0" collapsed="false">
      <c r="O1029" s="24"/>
      <c r="P1029" s="24"/>
      <c r="Q1029" s="24"/>
      <c r="R1029" s="24"/>
      <c r="S1029" s="24"/>
      <c r="T1029" s="0"/>
      <c r="U1029" s="0"/>
    </row>
    <row r="1030" customFormat="false" ht="12.75" hidden="false" customHeight="false" outlineLevel="0" collapsed="false">
      <c r="O1030" s="24"/>
      <c r="P1030" s="24"/>
      <c r="Q1030" s="24"/>
      <c r="R1030" s="24"/>
      <c r="S1030" s="24"/>
      <c r="T1030" s="0"/>
      <c r="U1030" s="0"/>
    </row>
    <row r="1031" customFormat="false" ht="12.75" hidden="false" customHeight="false" outlineLevel="0" collapsed="false">
      <c r="O1031" s="24"/>
      <c r="P1031" s="24"/>
      <c r="Q1031" s="24"/>
      <c r="R1031" s="24"/>
      <c r="S1031" s="24"/>
      <c r="T1031" s="0"/>
      <c r="U1031" s="0"/>
    </row>
    <row r="1032" customFormat="false" ht="12.75" hidden="false" customHeight="false" outlineLevel="0" collapsed="false">
      <c r="O1032" s="24"/>
      <c r="P1032" s="24"/>
      <c r="Q1032" s="24"/>
      <c r="R1032" s="24"/>
      <c r="S1032" s="24"/>
      <c r="T1032" s="0"/>
      <c r="U1032" s="0"/>
    </row>
    <row r="1033" customFormat="false" ht="12.75" hidden="false" customHeight="false" outlineLevel="0" collapsed="false">
      <c r="O1033" s="24"/>
      <c r="P1033" s="24"/>
      <c r="Q1033" s="24"/>
      <c r="R1033" s="24"/>
      <c r="S1033" s="24"/>
      <c r="T1033" s="0"/>
      <c r="U1033" s="0"/>
    </row>
    <row r="1034" customFormat="false" ht="12.75" hidden="false" customHeight="false" outlineLevel="0" collapsed="false">
      <c r="O1034" s="24"/>
      <c r="P1034" s="24"/>
      <c r="Q1034" s="24"/>
      <c r="R1034" s="24"/>
      <c r="S1034" s="24"/>
      <c r="T1034" s="0"/>
      <c r="U1034" s="0"/>
    </row>
    <row r="1035" customFormat="false" ht="12.75" hidden="false" customHeight="false" outlineLevel="0" collapsed="false">
      <c r="O1035" s="24"/>
      <c r="P1035" s="24"/>
      <c r="Q1035" s="24"/>
      <c r="R1035" s="24"/>
      <c r="S1035" s="24"/>
      <c r="T1035" s="0"/>
      <c r="U1035" s="0"/>
    </row>
    <row r="1036" customFormat="false" ht="12.75" hidden="false" customHeight="false" outlineLevel="0" collapsed="false">
      <c r="O1036" s="24"/>
      <c r="P1036" s="24"/>
      <c r="Q1036" s="24"/>
      <c r="R1036" s="24"/>
      <c r="S1036" s="24"/>
      <c r="T1036" s="0"/>
      <c r="U1036" s="0"/>
    </row>
    <row r="1037" customFormat="false" ht="12.75" hidden="false" customHeight="false" outlineLevel="0" collapsed="false">
      <c r="O1037" s="24"/>
      <c r="P1037" s="24"/>
      <c r="Q1037" s="24"/>
      <c r="R1037" s="24"/>
      <c r="S1037" s="24"/>
      <c r="T1037" s="0"/>
      <c r="U1037" s="0"/>
    </row>
    <row r="1038" customFormat="false" ht="12.75" hidden="false" customHeight="false" outlineLevel="0" collapsed="false">
      <c r="O1038" s="24"/>
      <c r="P1038" s="24"/>
      <c r="Q1038" s="24"/>
      <c r="R1038" s="24"/>
      <c r="S1038" s="24"/>
      <c r="T1038" s="0"/>
      <c r="U1038" s="0"/>
    </row>
    <row r="1039" customFormat="false" ht="12.75" hidden="false" customHeight="false" outlineLevel="0" collapsed="false">
      <c r="O1039" s="24"/>
      <c r="P1039" s="24"/>
      <c r="Q1039" s="24"/>
      <c r="R1039" s="24"/>
      <c r="S1039" s="24"/>
      <c r="T1039" s="0"/>
      <c r="U1039" s="0"/>
    </row>
    <row r="1040" customFormat="false" ht="12.75" hidden="false" customHeight="false" outlineLevel="0" collapsed="false">
      <c r="O1040" s="24"/>
      <c r="P1040" s="24"/>
      <c r="Q1040" s="24"/>
      <c r="R1040" s="24"/>
      <c r="S1040" s="24"/>
      <c r="T1040" s="0"/>
      <c r="U1040" s="0"/>
    </row>
    <row r="1041" customFormat="false" ht="12.75" hidden="false" customHeight="false" outlineLevel="0" collapsed="false">
      <c r="O1041" s="24"/>
      <c r="P1041" s="24"/>
      <c r="Q1041" s="24"/>
      <c r="R1041" s="24"/>
      <c r="S1041" s="24"/>
      <c r="T1041" s="0"/>
      <c r="U1041" s="0"/>
    </row>
    <row r="1042" customFormat="false" ht="12.75" hidden="false" customHeight="false" outlineLevel="0" collapsed="false">
      <c r="O1042" s="24"/>
      <c r="P1042" s="24"/>
      <c r="Q1042" s="24"/>
      <c r="R1042" s="24"/>
      <c r="S1042" s="24"/>
      <c r="T1042" s="0"/>
      <c r="U1042" s="0"/>
    </row>
    <row r="1043" customFormat="false" ht="12.75" hidden="false" customHeight="false" outlineLevel="0" collapsed="false">
      <c r="O1043" s="24"/>
      <c r="P1043" s="24"/>
      <c r="Q1043" s="24"/>
      <c r="R1043" s="24"/>
      <c r="S1043" s="24"/>
      <c r="T1043" s="0"/>
      <c r="U1043" s="0"/>
    </row>
    <row r="1044" customFormat="false" ht="12.75" hidden="false" customHeight="false" outlineLevel="0" collapsed="false">
      <c r="O1044" s="24"/>
      <c r="P1044" s="24"/>
      <c r="Q1044" s="24"/>
      <c r="R1044" s="24"/>
      <c r="S1044" s="24"/>
      <c r="T1044" s="0"/>
      <c r="U1044" s="0"/>
    </row>
    <row r="1045" customFormat="false" ht="12.75" hidden="false" customHeight="false" outlineLevel="0" collapsed="false">
      <c r="O1045" s="24"/>
      <c r="P1045" s="24"/>
      <c r="Q1045" s="24"/>
      <c r="R1045" s="24"/>
      <c r="S1045" s="24"/>
      <c r="T1045" s="0"/>
      <c r="U1045" s="0"/>
    </row>
    <row r="1046" customFormat="false" ht="12.75" hidden="false" customHeight="false" outlineLevel="0" collapsed="false">
      <c r="O1046" s="24"/>
      <c r="P1046" s="24"/>
      <c r="Q1046" s="24"/>
      <c r="R1046" s="24"/>
      <c r="S1046" s="24"/>
      <c r="T1046" s="0"/>
      <c r="U1046" s="0"/>
    </row>
    <row r="1047" customFormat="false" ht="12.75" hidden="false" customHeight="false" outlineLevel="0" collapsed="false">
      <c r="O1047" s="24"/>
      <c r="P1047" s="24"/>
      <c r="Q1047" s="24"/>
      <c r="R1047" s="24"/>
      <c r="S1047" s="24"/>
      <c r="T1047" s="0"/>
      <c r="U1047" s="0"/>
    </row>
    <row r="1048" customFormat="false" ht="12.75" hidden="false" customHeight="false" outlineLevel="0" collapsed="false">
      <c r="O1048" s="24"/>
      <c r="P1048" s="24"/>
      <c r="Q1048" s="24"/>
      <c r="R1048" s="24"/>
      <c r="S1048" s="24"/>
      <c r="T1048" s="0"/>
      <c r="U1048" s="0"/>
    </row>
    <row r="1049" customFormat="false" ht="12.75" hidden="false" customHeight="false" outlineLevel="0" collapsed="false">
      <c r="O1049" s="24"/>
      <c r="P1049" s="24"/>
      <c r="Q1049" s="24"/>
      <c r="R1049" s="24"/>
      <c r="S1049" s="24"/>
      <c r="T1049" s="0"/>
      <c r="U1049" s="0"/>
    </row>
    <row r="1050" customFormat="false" ht="12.75" hidden="false" customHeight="false" outlineLevel="0" collapsed="false">
      <c r="O1050" s="24"/>
      <c r="P1050" s="24"/>
      <c r="Q1050" s="24"/>
      <c r="R1050" s="24"/>
      <c r="S1050" s="24"/>
      <c r="T1050" s="0"/>
      <c r="U1050" s="0"/>
    </row>
    <row r="1051" customFormat="false" ht="12.75" hidden="false" customHeight="false" outlineLevel="0" collapsed="false">
      <c r="O1051" s="24"/>
      <c r="P1051" s="24"/>
      <c r="Q1051" s="24"/>
      <c r="R1051" s="24"/>
      <c r="S1051" s="24"/>
      <c r="T1051" s="0"/>
      <c r="U1051" s="0"/>
    </row>
    <row r="1052" customFormat="false" ht="12.75" hidden="false" customHeight="false" outlineLevel="0" collapsed="false">
      <c r="O1052" s="24"/>
      <c r="P1052" s="24"/>
      <c r="Q1052" s="24"/>
      <c r="R1052" s="24"/>
      <c r="S1052" s="24"/>
      <c r="T1052" s="0"/>
      <c r="U1052" s="0"/>
    </row>
    <row r="1053" customFormat="false" ht="12.75" hidden="false" customHeight="false" outlineLevel="0" collapsed="false">
      <c r="O1053" s="24"/>
      <c r="P1053" s="24"/>
      <c r="Q1053" s="24"/>
      <c r="R1053" s="24"/>
      <c r="S1053" s="24"/>
      <c r="T1053" s="0"/>
      <c r="U1053" s="0"/>
    </row>
    <row r="1054" customFormat="false" ht="12.75" hidden="false" customHeight="false" outlineLevel="0" collapsed="false">
      <c r="O1054" s="24"/>
      <c r="P1054" s="24"/>
      <c r="Q1054" s="24"/>
      <c r="R1054" s="24"/>
      <c r="S1054" s="24"/>
      <c r="T1054" s="0"/>
      <c r="U1054" s="0"/>
    </row>
    <row r="1055" customFormat="false" ht="12.75" hidden="false" customHeight="false" outlineLevel="0" collapsed="false">
      <c r="O1055" s="24"/>
      <c r="P1055" s="24"/>
      <c r="Q1055" s="24"/>
      <c r="R1055" s="24"/>
      <c r="S1055" s="24"/>
      <c r="T1055" s="0"/>
      <c r="U1055" s="0"/>
    </row>
    <row r="1056" customFormat="false" ht="12.75" hidden="false" customHeight="false" outlineLevel="0" collapsed="false">
      <c r="O1056" s="24"/>
      <c r="P1056" s="24"/>
      <c r="Q1056" s="24"/>
      <c r="R1056" s="24"/>
      <c r="S1056" s="24"/>
      <c r="T1056" s="0"/>
      <c r="U1056" s="0"/>
    </row>
    <row r="1057" customFormat="false" ht="12.75" hidden="false" customHeight="false" outlineLevel="0" collapsed="false">
      <c r="O1057" s="24"/>
      <c r="P1057" s="24"/>
      <c r="Q1057" s="24"/>
      <c r="R1057" s="24"/>
      <c r="S1057" s="24"/>
      <c r="T1057" s="0"/>
      <c r="U1057" s="0"/>
    </row>
    <row r="1058" customFormat="false" ht="12.75" hidden="false" customHeight="false" outlineLevel="0" collapsed="false">
      <c r="O1058" s="24"/>
      <c r="P1058" s="24"/>
      <c r="Q1058" s="24"/>
      <c r="R1058" s="24"/>
      <c r="S1058" s="24"/>
      <c r="T1058" s="0"/>
      <c r="U1058" s="0"/>
    </row>
    <row r="1059" customFormat="false" ht="12.75" hidden="false" customHeight="false" outlineLevel="0" collapsed="false">
      <c r="O1059" s="24"/>
      <c r="P1059" s="24"/>
      <c r="Q1059" s="24"/>
      <c r="R1059" s="24"/>
      <c r="S1059" s="24"/>
      <c r="T1059" s="0"/>
      <c r="U1059" s="0"/>
    </row>
    <row r="1060" customFormat="false" ht="12.75" hidden="false" customHeight="false" outlineLevel="0" collapsed="false">
      <c r="O1060" s="24"/>
      <c r="P1060" s="24"/>
      <c r="Q1060" s="24"/>
      <c r="R1060" s="24"/>
      <c r="S1060" s="24"/>
      <c r="T1060" s="0"/>
      <c r="U1060" s="0"/>
    </row>
    <row r="1061" customFormat="false" ht="12.75" hidden="false" customHeight="false" outlineLevel="0" collapsed="false">
      <c r="O1061" s="24"/>
      <c r="P1061" s="24"/>
      <c r="Q1061" s="24"/>
      <c r="R1061" s="24"/>
      <c r="S1061" s="24"/>
      <c r="T1061" s="0"/>
      <c r="U1061" s="0"/>
    </row>
    <row r="1062" customFormat="false" ht="12.75" hidden="false" customHeight="false" outlineLevel="0" collapsed="false">
      <c r="O1062" s="24"/>
      <c r="P1062" s="24"/>
      <c r="Q1062" s="24"/>
      <c r="R1062" s="24"/>
      <c r="S1062" s="24"/>
      <c r="T1062" s="0"/>
      <c r="U1062" s="0"/>
    </row>
    <row r="1063" customFormat="false" ht="12.75" hidden="false" customHeight="false" outlineLevel="0" collapsed="false">
      <c r="O1063" s="24"/>
      <c r="P1063" s="24"/>
      <c r="Q1063" s="24"/>
      <c r="R1063" s="24"/>
      <c r="S1063" s="24"/>
      <c r="T1063" s="0"/>
      <c r="U1063" s="0"/>
    </row>
    <row r="1064" customFormat="false" ht="12.75" hidden="false" customHeight="false" outlineLevel="0" collapsed="false">
      <c r="O1064" s="24"/>
      <c r="P1064" s="24"/>
      <c r="Q1064" s="24"/>
      <c r="R1064" s="24"/>
      <c r="S1064" s="24"/>
      <c r="T1064" s="0"/>
      <c r="U1064" s="0"/>
    </row>
    <row r="1065" customFormat="false" ht="12.75" hidden="false" customHeight="false" outlineLevel="0" collapsed="false">
      <c r="O1065" s="24"/>
      <c r="P1065" s="24"/>
      <c r="Q1065" s="24"/>
      <c r="R1065" s="24"/>
      <c r="S1065" s="24"/>
      <c r="T1065" s="0"/>
      <c r="U1065" s="0"/>
    </row>
    <row r="1066" customFormat="false" ht="12.75" hidden="false" customHeight="false" outlineLevel="0" collapsed="false">
      <c r="O1066" s="24"/>
      <c r="P1066" s="24"/>
      <c r="Q1066" s="24"/>
      <c r="R1066" s="24"/>
      <c r="S1066" s="24"/>
      <c r="T1066" s="0"/>
      <c r="U1066" s="0"/>
    </row>
    <row r="1067" customFormat="false" ht="12.75" hidden="false" customHeight="false" outlineLevel="0" collapsed="false">
      <c r="O1067" s="24"/>
      <c r="P1067" s="24"/>
      <c r="Q1067" s="24"/>
      <c r="R1067" s="24"/>
      <c r="S1067" s="24"/>
      <c r="T1067" s="0"/>
      <c r="U1067" s="0"/>
    </row>
    <row r="1068" customFormat="false" ht="12.75" hidden="false" customHeight="false" outlineLevel="0" collapsed="false">
      <c r="O1068" s="24"/>
      <c r="P1068" s="24"/>
      <c r="Q1068" s="24"/>
      <c r="R1068" s="24"/>
      <c r="S1068" s="24"/>
      <c r="T1068" s="0"/>
      <c r="U1068" s="0"/>
    </row>
    <row r="1069" customFormat="false" ht="12.75" hidden="false" customHeight="false" outlineLevel="0" collapsed="false">
      <c r="O1069" s="24"/>
      <c r="P1069" s="24"/>
      <c r="Q1069" s="24"/>
      <c r="R1069" s="24"/>
      <c r="S1069" s="24"/>
      <c r="T1069" s="0"/>
      <c r="U1069" s="0"/>
    </row>
    <row r="1070" customFormat="false" ht="12.75" hidden="false" customHeight="false" outlineLevel="0" collapsed="false">
      <c r="O1070" s="24"/>
      <c r="P1070" s="24"/>
      <c r="Q1070" s="24"/>
      <c r="R1070" s="24"/>
      <c r="S1070" s="24"/>
      <c r="T1070" s="0"/>
      <c r="U1070" s="0"/>
    </row>
    <row r="1071" customFormat="false" ht="12.75" hidden="false" customHeight="false" outlineLevel="0" collapsed="false">
      <c r="O1071" s="24"/>
      <c r="P1071" s="24"/>
      <c r="Q1071" s="24"/>
      <c r="R1071" s="24"/>
      <c r="S1071" s="24"/>
      <c r="T1071" s="0"/>
      <c r="U1071" s="0"/>
    </row>
    <row r="1072" customFormat="false" ht="12.75" hidden="false" customHeight="false" outlineLevel="0" collapsed="false">
      <c r="O1072" s="24"/>
      <c r="P1072" s="24"/>
      <c r="Q1072" s="24"/>
      <c r="R1072" s="24"/>
      <c r="S1072" s="24"/>
      <c r="T1072" s="0"/>
      <c r="U1072" s="0"/>
    </row>
    <row r="1073" customFormat="false" ht="12.75" hidden="false" customHeight="false" outlineLevel="0" collapsed="false">
      <c r="O1073" s="24"/>
      <c r="P1073" s="24"/>
      <c r="Q1073" s="24"/>
      <c r="R1073" s="24"/>
      <c r="S1073" s="24"/>
      <c r="T1073" s="0"/>
      <c r="U1073" s="0"/>
    </row>
    <row r="1074" customFormat="false" ht="12.75" hidden="false" customHeight="false" outlineLevel="0" collapsed="false">
      <c r="O1074" s="24"/>
      <c r="P1074" s="24"/>
      <c r="Q1074" s="24"/>
      <c r="R1074" s="24"/>
      <c r="S1074" s="24"/>
      <c r="T1074" s="0"/>
      <c r="U1074" s="0"/>
    </row>
    <row r="1075" customFormat="false" ht="12.75" hidden="false" customHeight="false" outlineLevel="0" collapsed="false">
      <c r="O1075" s="24"/>
      <c r="P1075" s="24"/>
      <c r="Q1075" s="24"/>
      <c r="R1075" s="24"/>
      <c r="S1075" s="24"/>
      <c r="T1075" s="0"/>
      <c r="U1075" s="0"/>
    </row>
    <row r="1076" customFormat="false" ht="12.75" hidden="false" customHeight="false" outlineLevel="0" collapsed="false">
      <c r="O1076" s="24"/>
      <c r="P1076" s="24"/>
      <c r="Q1076" s="24"/>
      <c r="R1076" s="24"/>
      <c r="S1076" s="24"/>
      <c r="T1076" s="0"/>
      <c r="U1076" s="0"/>
    </row>
    <row r="1077" customFormat="false" ht="12.75" hidden="false" customHeight="false" outlineLevel="0" collapsed="false">
      <c r="O1077" s="24"/>
      <c r="P1077" s="24"/>
      <c r="Q1077" s="24"/>
      <c r="R1077" s="24"/>
      <c r="S1077" s="24"/>
      <c r="T1077" s="0"/>
      <c r="U1077" s="0"/>
    </row>
    <row r="1078" customFormat="false" ht="12.75" hidden="false" customHeight="false" outlineLevel="0" collapsed="false">
      <c r="O1078" s="24"/>
      <c r="P1078" s="24"/>
      <c r="Q1078" s="24"/>
      <c r="R1078" s="24"/>
      <c r="S1078" s="24"/>
      <c r="T1078" s="0"/>
      <c r="U1078" s="0"/>
    </row>
    <row r="1079" customFormat="false" ht="12.75" hidden="false" customHeight="false" outlineLevel="0" collapsed="false">
      <c r="O1079" s="24"/>
      <c r="P1079" s="24"/>
      <c r="Q1079" s="24"/>
      <c r="R1079" s="24"/>
      <c r="S1079" s="24"/>
      <c r="T1079" s="0"/>
      <c r="U1079" s="0"/>
    </row>
    <row r="1080" customFormat="false" ht="12.75" hidden="false" customHeight="false" outlineLevel="0" collapsed="false">
      <c r="O1080" s="24"/>
      <c r="P1080" s="24"/>
      <c r="Q1080" s="24"/>
      <c r="R1080" s="24"/>
      <c r="S1080" s="24"/>
      <c r="T1080" s="0"/>
      <c r="U1080" s="0"/>
    </row>
    <row r="1081" customFormat="false" ht="12.75" hidden="false" customHeight="false" outlineLevel="0" collapsed="false">
      <c r="O1081" s="24"/>
      <c r="P1081" s="24"/>
      <c r="Q1081" s="24"/>
      <c r="R1081" s="24"/>
      <c r="S1081" s="24"/>
      <c r="T1081" s="0"/>
      <c r="U1081" s="0"/>
    </row>
    <row r="1082" customFormat="false" ht="12.75" hidden="false" customHeight="false" outlineLevel="0" collapsed="false">
      <c r="O1082" s="24"/>
      <c r="P1082" s="24"/>
      <c r="Q1082" s="24"/>
      <c r="R1082" s="24"/>
      <c r="S1082" s="24"/>
      <c r="T1082" s="0"/>
      <c r="U1082" s="0"/>
    </row>
    <row r="1083" customFormat="false" ht="12.75" hidden="false" customHeight="false" outlineLevel="0" collapsed="false">
      <c r="O1083" s="24"/>
      <c r="P1083" s="24"/>
      <c r="Q1083" s="24"/>
      <c r="R1083" s="24"/>
      <c r="S1083" s="24"/>
      <c r="T1083" s="0"/>
      <c r="U1083" s="0"/>
    </row>
    <row r="1084" customFormat="false" ht="12.75" hidden="false" customHeight="false" outlineLevel="0" collapsed="false">
      <c r="O1084" s="24"/>
      <c r="P1084" s="24"/>
      <c r="Q1084" s="24"/>
      <c r="R1084" s="24"/>
      <c r="S1084" s="24"/>
      <c r="T1084" s="0"/>
      <c r="U1084" s="0"/>
    </row>
    <row r="1085" customFormat="false" ht="12.75" hidden="false" customHeight="false" outlineLevel="0" collapsed="false">
      <c r="O1085" s="24"/>
      <c r="P1085" s="24"/>
      <c r="Q1085" s="24"/>
      <c r="R1085" s="24"/>
      <c r="S1085" s="24"/>
      <c r="T1085" s="0"/>
      <c r="U1085" s="0"/>
    </row>
    <row r="1086" customFormat="false" ht="12.75" hidden="false" customHeight="false" outlineLevel="0" collapsed="false">
      <c r="O1086" s="24"/>
      <c r="P1086" s="24"/>
      <c r="Q1086" s="24"/>
      <c r="R1086" s="24"/>
      <c r="S1086" s="24"/>
      <c r="T1086" s="0"/>
      <c r="U1086" s="0"/>
    </row>
    <row r="1087" customFormat="false" ht="12.75" hidden="false" customHeight="false" outlineLevel="0" collapsed="false">
      <c r="O1087" s="24"/>
      <c r="P1087" s="24"/>
      <c r="Q1087" s="24"/>
      <c r="R1087" s="24"/>
      <c r="S1087" s="24"/>
      <c r="T1087" s="0"/>
      <c r="U1087" s="0"/>
    </row>
    <row r="1088" customFormat="false" ht="12.75" hidden="false" customHeight="false" outlineLevel="0" collapsed="false">
      <c r="O1088" s="24"/>
      <c r="P1088" s="24"/>
      <c r="Q1088" s="24"/>
      <c r="R1088" s="24"/>
      <c r="S1088" s="24"/>
      <c r="T1088" s="0"/>
      <c r="U1088" s="0"/>
    </row>
    <row r="1089" customFormat="false" ht="12.75" hidden="false" customHeight="false" outlineLevel="0" collapsed="false">
      <c r="O1089" s="24"/>
      <c r="P1089" s="24"/>
      <c r="Q1089" s="24"/>
      <c r="R1089" s="24"/>
      <c r="S1089" s="24"/>
      <c r="T1089" s="0"/>
      <c r="U1089" s="0"/>
    </row>
    <row r="1090" customFormat="false" ht="12.75" hidden="false" customHeight="false" outlineLevel="0" collapsed="false">
      <c r="O1090" s="24"/>
      <c r="P1090" s="24"/>
      <c r="Q1090" s="24"/>
      <c r="R1090" s="24"/>
      <c r="S1090" s="24"/>
      <c r="T1090" s="0"/>
      <c r="U1090" s="0"/>
    </row>
    <row r="1091" customFormat="false" ht="12.75" hidden="false" customHeight="false" outlineLevel="0" collapsed="false">
      <c r="O1091" s="24"/>
      <c r="P1091" s="24"/>
      <c r="Q1091" s="24"/>
      <c r="R1091" s="24"/>
      <c r="S1091" s="24"/>
      <c r="T1091" s="0"/>
      <c r="U1091" s="0"/>
    </row>
    <row r="1092" customFormat="false" ht="12.75" hidden="false" customHeight="false" outlineLevel="0" collapsed="false">
      <c r="O1092" s="24"/>
      <c r="P1092" s="24"/>
      <c r="Q1092" s="24"/>
      <c r="R1092" s="24"/>
      <c r="S1092" s="24"/>
      <c r="T1092" s="0"/>
      <c r="U1092" s="0"/>
    </row>
    <row r="1093" customFormat="false" ht="12.75" hidden="false" customHeight="false" outlineLevel="0" collapsed="false">
      <c r="O1093" s="24"/>
      <c r="P1093" s="24"/>
      <c r="Q1093" s="24"/>
      <c r="R1093" s="24"/>
      <c r="S1093" s="24"/>
      <c r="T1093" s="0"/>
      <c r="U1093" s="0"/>
    </row>
    <row r="1094" customFormat="false" ht="12.75" hidden="false" customHeight="false" outlineLevel="0" collapsed="false">
      <c r="O1094" s="24"/>
      <c r="P1094" s="24"/>
      <c r="Q1094" s="24"/>
      <c r="R1094" s="24"/>
      <c r="S1094" s="24"/>
      <c r="T1094" s="0"/>
      <c r="U1094" s="0"/>
    </row>
    <row r="1095" customFormat="false" ht="12.75" hidden="false" customHeight="false" outlineLevel="0" collapsed="false">
      <c r="O1095" s="24"/>
      <c r="P1095" s="24"/>
      <c r="Q1095" s="24"/>
      <c r="R1095" s="24"/>
      <c r="S1095" s="24"/>
      <c r="T1095" s="0"/>
      <c r="U1095" s="0"/>
    </row>
    <row r="1096" customFormat="false" ht="12.75" hidden="false" customHeight="false" outlineLevel="0" collapsed="false">
      <c r="O1096" s="24"/>
      <c r="P1096" s="24"/>
      <c r="Q1096" s="24"/>
      <c r="R1096" s="24"/>
      <c r="S1096" s="24"/>
      <c r="T1096" s="0"/>
      <c r="U1096" s="0"/>
    </row>
    <row r="1097" customFormat="false" ht="12.75" hidden="false" customHeight="false" outlineLevel="0" collapsed="false">
      <c r="O1097" s="24"/>
      <c r="P1097" s="24"/>
      <c r="Q1097" s="24"/>
      <c r="R1097" s="24"/>
      <c r="S1097" s="24"/>
      <c r="T1097" s="0"/>
      <c r="U1097" s="0"/>
    </row>
    <row r="1098" customFormat="false" ht="12.75" hidden="false" customHeight="false" outlineLevel="0" collapsed="false">
      <c r="O1098" s="24"/>
      <c r="P1098" s="24"/>
      <c r="Q1098" s="24"/>
      <c r="R1098" s="24"/>
      <c r="S1098" s="24"/>
      <c r="T1098" s="0"/>
      <c r="U1098" s="0"/>
    </row>
    <row r="1099" customFormat="false" ht="12.75" hidden="false" customHeight="false" outlineLevel="0" collapsed="false">
      <c r="O1099" s="24"/>
      <c r="P1099" s="24"/>
      <c r="Q1099" s="24"/>
      <c r="R1099" s="24"/>
      <c r="S1099" s="24"/>
      <c r="T1099" s="0"/>
      <c r="U1099" s="0"/>
    </row>
    <row r="1100" customFormat="false" ht="12.75" hidden="false" customHeight="false" outlineLevel="0" collapsed="false">
      <c r="O1100" s="24"/>
      <c r="P1100" s="24"/>
      <c r="Q1100" s="24"/>
      <c r="R1100" s="24"/>
      <c r="S1100" s="24"/>
      <c r="T1100" s="0"/>
      <c r="U1100" s="0"/>
    </row>
    <row r="1101" customFormat="false" ht="12.75" hidden="false" customHeight="false" outlineLevel="0" collapsed="false">
      <c r="O1101" s="24"/>
      <c r="P1101" s="24"/>
      <c r="Q1101" s="24"/>
      <c r="R1101" s="24"/>
      <c r="S1101" s="24"/>
      <c r="T1101" s="0"/>
      <c r="U1101" s="0"/>
    </row>
    <row r="1102" customFormat="false" ht="12.75" hidden="false" customHeight="false" outlineLevel="0" collapsed="false">
      <c r="O1102" s="24"/>
      <c r="P1102" s="24"/>
      <c r="Q1102" s="24"/>
      <c r="R1102" s="24"/>
      <c r="S1102" s="24"/>
      <c r="T1102" s="0"/>
      <c r="U1102" s="0"/>
    </row>
    <row r="1103" customFormat="false" ht="12.75" hidden="false" customHeight="false" outlineLevel="0" collapsed="false">
      <c r="O1103" s="24"/>
      <c r="P1103" s="24"/>
      <c r="Q1103" s="24"/>
      <c r="R1103" s="24"/>
      <c r="S1103" s="24"/>
      <c r="T1103" s="0"/>
      <c r="U1103" s="0"/>
    </row>
    <row r="1104" customFormat="false" ht="12.75" hidden="false" customHeight="false" outlineLevel="0" collapsed="false">
      <c r="O1104" s="24"/>
      <c r="P1104" s="24"/>
      <c r="Q1104" s="24"/>
      <c r="R1104" s="24"/>
      <c r="S1104" s="24"/>
      <c r="T1104" s="0"/>
      <c r="U1104" s="0"/>
    </row>
    <row r="1105" customFormat="false" ht="12.75" hidden="false" customHeight="false" outlineLevel="0" collapsed="false">
      <c r="O1105" s="24"/>
      <c r="P1105" s="24"/>
      <c r="Q1105" s="24"/>
      <c r="R1105" s="24"/>
      <c r="S1105" s="24"/>
      <c r="T1105" s="0"/>
      <c r="U1105" s="0"/>
    </row>
    <row r="1106" customFormat="false" ht="12.75" hidden="false" customHeight="false" outlineLevel="0" collapsed="false">
      <c r="O1106" s="24"/>
      <c r="P1106" s="24"/>
      <c r="Q1106" s="24"/>
      <c r="R1106" s="24"/>
      <c r="S1106" s="24"/>
      <c r="T1106" s="0"/>
      <c r="U1106" s="0"/>
    </row>
    <row r="1107" customFormat="false" ht="12.75" hidden="false" customHeight="false" outlineLevel="0" collapsed="false">
      <c r="O1107" s="24"/>
      <c r="P1107" s="24"/>
      <c r="Q1107" s="24"/>
      <c r="R1107" s="24"/>
      <c r="S1107" s="24"/>
      <c r="T1107" s="0"/>
      <c r="U1107" s="0"/>
    </row>
    <row r="1108" customFormat="false" ht="12.75" hidden="false" customHeight="false" outlineLevel="0" collapsed="false">
      <c r="O1108" s="24"/>
      <c r="P1108" s="24"/>
      <c r="Q1108" s="24"/>
      <c r="R1108" s="24"/>
      <c r="S1108" s="24"/>
      <c r="T1108" s="0"/>
      <c r="U1108" s="0"/>
    </row>
    <row r="1109" customFormat="false" ht="12.75" hidden="false" customHeight="false" outlineLevel="0" collapsed="false">
      <c r="O1109" s="24"/>
      <c r="P1109" s="24"/>
      <c r="Q1109" s="24"/>
      <c r="R1109" s="24"/>
      <c r="S1109" s="24"/>
      <c r="T1109" s="0"/>
      <c r="U1109" s="0"/>
    </row>
    <row r="1110" customFormat="false" ht="12.75" hidden="false" customHeight="false" outlineLevel="0" collapsed="false">
      <c r="O1110" s="24"/>
      <c r="P1110" s="24"/>
      <c r="Q1110" s="24"/>
      <c r="R1110" s="24"/>
      <c r="S1110" s="24"/>
      <c r="T1110" s="0"/>
      <c r="U1110" s="0"/>
    </row>
    <row r="1111" customFormat="false" ht="12.75" hidden="false" customHeight="false" outlineLevel="0" collapsed="false">
      <c r="O1111" s="24"/>
      <c r="P1111" s="24"/>
      <c r="Q1111" s="24"/>
      <c r="R1111" s="24"/>
      <c r="S1111" s="24"/>
      <c r="T1111" s="0"/>
      <c r="U1111" s="0"/>
    </row>
    <row r="1112" customFormat="false" ht="12.75" hidden="false" customHeight="false" outlineLevel="0" collapsed="false">
      <c r="O1112" s="24"/>
      <c r="P1112" s="24"/>
      <c r="Q1112" s="24"/>
      <c r="R1112" s="24"/>
      <c r="S1112" s="24"/>
      <c r="T1112" s="0"/>
      <c r="U1112" s="0"/>
    </row>
    <row r="1113" customFormat="false" ht="12.75" hidden="false" customHeight="false" outlineLevel="0" collapsed="false">
      <c r="O1113" s="24"/>
      <c r="P1113" s="24"/>
      <c r="Q1113" s="24"/>
      <c r="R1113" s="24"/>
      <c r="S1113" s="24"/>
      <c r="T1113" s="0"/>
      <c r="U1113" s="0"/>
    </row>
    <row r="1114" customFormat="false" ht="12.75" hidden="false" customHeight="false" outlineLevel="0" collapsed="false">
      <c r="O1114" s="24"/>
      <c r="P1114" s="24"/>
      <c r="Q1114" s="24"/>
      <c r="R1114" s="24"/>
      <c r="S1114" s="24"/>
      <c r="T1114" s="0"/>
      <c r="U1114" s="0"/>
    </row>
    <row r="1115" customFormat="false" ht="12.75" hidden="false" customHeight="false" outlineLevel="0" collapsed="false">
      <c r="O1115" s="24"/>
      <c r="P1115" s="24"/>
      <c r="Q1115" s="24"/>
      <c r="R1115" s="24"/>
      <c r="S1115" s="24"/>
      <c r="T1115" s="0"/>
      <c r="U1115" s="0"/>
    </row>
    <row r="1116" customFormat="false" ht="12.75" hidden="false" customHeight="false" outlineLevel="0" collapsed="false">
      <c r="O1116" s="24"/>
      <c r="P1116" s="24"/>
      <c r="Q1116" s="24"/>
      <c r="R1116" s="24"/>
      <c r="S1116" s="24"/>
      <c r="T1116" s="0"/>
      <c r="U1116" s="0"/>
    </row>
    <row r="1117" customFormat="false" ht="12.75" hidden="false" customHeight="false" outlineLevel="0" collapsed="false">
      <c r="O1117" s="24"/>
      <c r="P1117" s="24"/>
      <c r="Q1117" s="24"/>
      <c r="R1117" s="24"/>
      <c r="S1117" s="24"/>
      <c r="T1117" s="0"/>
      <c r="U1117" s="0"/>
    </row>
    <row r="1118" customFormat="false" ht="12.75" hidden="false" customHeight="false" outlineLevel="0" collapsed="false">
      <c r="O1118" s="24"/>
      <c r="P1118" s="24"/>
      <c r="Q1118" s="24"/>
      <c r="R1118" s="24"/>
      <c r="S1118" s="24"/>
      <c r="T1118" s="0"/>
      <c r="U1118" s="0"/>
    </row>
    <row r="1119" customFormat="false" ht="12.75" hidden="false" customHeight="false" outlineLevel="0" collapsed="false">
      <c r="O1119" s="24"/>
      <c r="P1119" s="24"/>
      <c r="Q1119" s="24"/>
      <c r="R1119" s="24"/>
      <c r="S1119" s="24"/>
      <c r="T1119" s="0"/>
      <c r="U1119" s="0"/>
    </row>
    <row r="1120" customFormat="false" ht="12.75" hidden="false" customHeight="false" outlineLevel="0" collapsed="false">
      <c r="O1120" s="24"/>
      <c r="P1120" s="24"/>
      <c r="Q1120" s="24"/>
      <c r="R1120" s="24"/>
      <c r="S1120" s="24"/>
      <c r="T1120" s="0"/>
      <c r="U1120" s="0"/>
    </row>
    <row r="1121" customFormat="false" ht="12.75" hidden="false" customHeight="false" outlineLevel="0" collapsed="false">
      <c r="O1121" s="24"/>
      <c r="P1121" s="24"/>
      <c r="Q1121" s="24"/>
      <c r="R1121" s="24"/>
      <c r="S1121" s="24"/>
      <c r="T1121" s="0"/>
      <c r="U1121" s="0"/>
    </row>
    <row r="1122" customFormat="false" ht="12.75" hidden="false" customHeight="false" outlineLevel="0" collapsed="false">
      <c r="O1122" s="24"/>
      <c r="P1122" s="24"/>
      <c r="Q1122" s="24"/>
      <c r="R1122" s="24"/>
      <c r="S1122" s="24"/>
      <c r="T1122" s="0"/>
      <c r="U1122" s="0"/>
    </row>
    <row r="1123" customFormat="false" ht="12.75" hidden="false" customHeight="false" outlineLevel="0" collapsed="false">
      <c r="O1123" s="24"/>
      <c r="P1123" s="24"/>
      <c r="Q1123" s="24"/>
      <c r="R1123" s="24"/>
      <c r="S1123" s="24"/>
      <c r="T1123" s="0"/>
      <c r="U1123" s="0"/>
    </row>
    <row r="1124" customFormat="false" ht="12.75" hidden="false" customHeight="false" outlineLevel="0" collapsed="false">
      <c r="O1124" s="24"/>
      <c r="P1124" s="24"/>
      <c r="Q1124" s="24"/>
      <c r="R1124" s="24"/>
      <c r="S1124" s="24"/>
      <c r="T1124" s="0"/>
      <c r="U1124" s="0"/>
    </row>
    <row r="1125" customFormat="false" ht="12.75" hidden="false" customHeight="false" outlineLevel="0" collapsed="false">
      <c r="O1125" s="24"/>
      <c r="P1125" s="24"/>
      <c r="Q1125" s="24"/>
      <c r="R1125" s="24"/>
      <c r="S1125" s="24"/>
      <c r="T1125" s="0"/>
      <c r="U1125" s="0"/>
    </row>
    <row r="1126" customFormat="false" ht="12.75" hidden="false" customHeight="false" outlineLevel="0" collapsed="false">
      <c r="O1126" s="24"/>
      <c r="P1126" s="24"/>
      <c r="Q1126" s="24"/>
      <c r="R1126" s="24"/>
      <c r="S1126" s="24"/>
      <c r="T1126" s="0"/>
      <c r="U1126" s="0"/>
    </row>
    <row r="1127" customFormat="false" ht="12.75" hidden="false" customHeight="false" outlineLevel="0" collapsed="false">
      <c r="O1127" s="24"/>
      <c r="P1127" s="24"/>
      <c r="Q1127" s="24"/>
      <c r="R1127" s="24"/>
      <c r="S1127" s="24"/>
      <c r="T1127" s="0"/>
      <c r="U1127" s="0"/>
    </row>
    <row r="1128" customFormat="false" ht="12.75" hidden="false" customHeight="false" outlineLevel="0" collapsed="false">
      <c r="O1128" s="24"/>
      <c r="P1128" s="24"/>
      <c r="Q1128" s="24"/>
      <c r="R1128" s="24"/>
      <c r="S1128" s="24"/>
      <c r="T1128" s="0"/>
      <c r="U1128" s="0"/>
    </row>
    <row r="1129" customFormat="false" ht="12.75" hidden="false" customHeight="false" outlineLevel="0" collapsed="false">
      <c r="O1129" s="24"/>
      <c r="P1129" s="24"/>
      <c r="Q1129" s="24"/>
      <c r="R1129" s="24"/>
      <c r="S1129" s="24"/>
      <c r="T1129" s="0"/>
      <c r="U1129" s="0"/>
    </row>
    <row r="1130" customFormat="false" ht="12.75" hidden="false" customHeight="false" outlineLevel="0" collapsed="false">
      <c r="O1130" s="24"/>
      <c r="P1130" s="24"/>
      <c r="Q1130" s="24"/>
      <c r="R1130" s="24"/>
      <c r="S1130" s="24"/>
      <c r="T1130" s="0"/>
      <c r="U1130" s="0"/>
    </row>
    <row r="1131" customFormat="false" ht="12.75" hidden="false" customHeight="false" outlineLevel="0" collapsed="false">
      <c r="O1131" s="24"/>
      <c r="P1131" s="24"/>
      <c r="Q1131" s="24"/>
      <c r="R1131" s="24"/>
      <c r="S1131" s="24"/>
      <c r="T1131" s="0"/>
      <c r="U1131" s="0"/>
    </row>
    <row r="1132" customFormat="false" ht="12.75" hidden="false" customHeight="false" outlineLevel="0" collapsed="false">
      <c r="O1132" s="24"/>
      <c r="P1132" s="24"/>
      <c r="Q1132" s="24"/>
      <c r="R1132" s="24"/>
      <c r="S1132" s="24"/>
      <c r="T1132" s="0"/>
      <c r="U1132" s="0"/>
    </row>
    <row r="1133" customFormat="false" ht="12.75" hidden="false" customHeight="false" outlineLevel="0" collapsed="false">
      <c r="O1133" s="24"/>
      <c r="P1133" s="24"/>
      <c r="Q1133" s="24"/>
      <c r="R1133" s="24"/>
      <c r="S1133" s="24"/>
      <c r="T1133" s="0"/>
      <c r="U1133" s="0"/>
    </row>
    <row r="1134" customFormat="false" ht="12.75" hidden="false" customHeight="false" outlineLevel="0" collapsed="false">
      <c r="O1134" s="24"/>
      <c r="P1134" s="24"/>
      <c r="Q1134" s="24"/>
      <c r="R1134" s="24"/>
      <c r="S1134" s="24"/>
      <c r="T1134" s="0"/>
      <c r="U1134" s="0"/>
    </row>
    <row r="1135" customFormat="false" ht="12.75" hidden="false" customHeight="false" outlineLevel="0" collapsed="false">
      <c r="O1135" s="24"/>
      <c r="P1135" s="24"/>
      <c r="Q1135" s="24"/>
      <c r="R1135" s="24"/>
      <c r="S1135" s="24"/>
      <c r="T1135" s="0"/>
      <c r="U1135" s="0"/>
    </row>
    <row r="1136" customFormat="false" ht="12.75" hidden="false" customHeight="false" outlineLevel="0" collapsed="false">
      <c r="O1136" s="24"/>
      <c r="P1136" s="24"/>
      <c r="Q1136" s="24"/>
      <c r="R1136" s="24"/>
      <c r="S1136" s="24"/>
      <c r="T1136" s="0"/>
      <c r="U1136" s="0"/>
    </row>
    <row r="1137" customFormat="false" ht="12.75" hidden="false" customHeight="false" outlineLevel="0" collapsed="false">
      <c r="O1137" s="24"/>
      <c r="P1137" s="24"/>
      <c r="Q1137" s="24"/>
      <c r="R1137" s="24"/>
      <c r="S1137" s="24"/>
      <c r="T1137" s="0"/>
      <c r="U1137" s="0"/>
    </row>
    <row r="1138" customFormat="false" ht="12.75" hidden="false" customHeight="false" outlineLevel="0" collapsed="false">
      <c r="O1138" s="24"/>
      <c r="P1138" s="24"/>
      <c r="Q1138" s="24"/>
      <c r="R1138" s="24"/>
      <c r="S1138" s="24"/>
      <c r="T1138" s="0"/>
      <c r="U1138" s="0"/>
    </row>
    <row r="1139" customFormat="false" ht="12.75" hidden="false" customHeight="false" outlineLevel="0" collapsed="false">
      <c r="O1139" s="24"/>
      <c r="P1139" s="24"/>
      <c r="Q1139" s="24"/>
      <c r="R1139" s="24"/>
      <c r="S1139" s="24"/>
      <c r="T1139" s="0"/>
      <c r="U1139" s="0"/>
    </row>
    <row r="1140" customFormat="false" ht="12.75" hidden="false" customHeight="false" outlineLevel="0" collapsed="false">
      <c r="O1140" s="24"/>
      <c r="P1140" s="24"/>
      <c r="Q1140" s="24"/>
      <c r="R1140" s="24"/>
      <c r="S1140" s="24"/>
      <c r="T1140" s="0"/>
      <c r="U1140" s="0"/>
    </row>
    <row r="1141" customFormat="false" ht="12.75" hidden="false" customHeight="false" outlineLevel="0" collapsed="false">
      <c r="O1141" s="24"/>
      <c r="P1141" s="24"/>
      <c r="Q1141" s="24"/>
      <c r="R1141" s="24"/>
      <c r="S1141" s="24"/>
      <c r="T1141" s="0"/>
      <c r="U1141" s="0"/>
    </row>
    <row r="1142" customFormat="false" ht="12.75" hidden="false" customHeight="false" outlineLevel="0" collapsed="false">
      <c r="O1142" s="24"/>
      <c r="P1142" s="24"/>
      <c r="Q1142" s="24"/>
      <c r="R1142" s="24"/>
      <c r="S1142" s="24"/>
      <c r="T1142" s="0"/>
      <c r="U1142" s="0"/>
    </row>
    <row r="1143" customFormat="false" ht="12.75" hidden="false" customHeight="false" outlineLevel="0" collapsed="false">
      <c r="O1143" s="24"/>
      <c r="P1143" s="24"/>
      <c r="Q1143" s="24"/>
      <c r="R1143" s="24"/>
      <c r="S1143" s="24"/>
      <c r="T1143" s="0"/>
      <c r="U1143" s="0"/>
    </row>
    <row r="1144" customFormat="false" ht="12.75" hidden="false" customHeight="false" outlineLevel="0" collapsed="false">
      <c r="O1144" s="24"/>
      <c r="P1144" s="24"/>
      <c r="Q1144" s="24"/>
      <c r="R1144" s="24"/>
      <c r="S1144" s="24"/>
      <c r="T1144" s="0"/>
      <c r="U1144" s="0"/>
    </row>
    <row r="1145" customFormat="false" ht="12.75" hidden="false" customHeight="false" outlineLevel="0" collapsed="false">
      <c r="O1145" s="24"/>
      <c r="P1145" s="24"/>
      <c r="Q1145" s="24"/>
      <c r="R1145" s="24"/>
      <c r="S1145" s="24"/>
      <c r="T1145" s="0"/>
      <c r="U1145" s="0"/>
    </row>
    <row r="1146" customFormat="false" ht="12.75" hidden="false" customHeight="false" outlineLevel="0" collapsed="false">
      <c r="O1146" s="24"/>
      <c r="P1146" s="24"/>
      <c r="Q1146" s="24"/>
      <c r="R1146" s="24"/>
      <c r="S1146" s="24"/>
      <c r="T1146" s="0"/>
      <c r="U1146" s="0"/>
    </row>
    <row r="1147" customFormat="false" ht="12.75" hidden="false" customHeight="false" outlineLevel="0" collapsed="false">
      <c r="O1147" s="24"/>
      <c r="P1147" s="24"/>
      <c r="Q1147" s="24"/>
      <c r="R1147" s="24"/>
      <c r="S1147" s="24"/>
      <c r="T1147" s="0"/>
      <c r="U1147" s="0"/>
    </row>
    <row r="1148" customFormat="false" ht="12.75" hidden="false" customHeight="false" outlineLevel="0" collapsed="false">
      <c r="O1148" s="24"/>
      <c r="P1148" s="24"/>
      <c r="Q1148" s="24"/>
      <c r="R1148" s="24"/>
      <c r="S1148" s="24"/>
      <c r="T1148" s="0"/>
      <c r="U1148" s="0"/>
    </row>
    <row r="1149" customFormat="false" ht="12.75" hidden="false" customHeight="false" outlineLevel="0" collapsed="false">
      <c r="O1149" s="24"/>
      <c r="P1149" s="24"/>
      <c r="Q1149" s="24"/>
      <c r="R1149" s="24"/>
      <c r="S1149" s="24"/>
      <c r="T1149" s="0"/>
      <c r="U1149" s="0"/>
    </row>
    <row r="1150" customFormat="false" ht="12.75" hidden="false" customHeight="false" outlineLevel="0" collapsed="false">
      <c r="O1150" s="24"/>
      <c r="P1150" s="24"/>
      <c r="Q1150" s="24"/>
      <c r="R1150" s="24"/>
      <c r="S1150" s="24"/>
      <c r="T1150" s="0"/>
      <c r="U1150" s="0"/>
    </row>
    <row r="1151" customFormat="false" ht="12.75" hidden="false" customHeight="false" outlineLevel="0" collapsed="false">
      <c r="O1151" s="24"/>
      <c r="P1151" s="24"/>
      <c r="Q1151" s="24"/>
      <c r="R1151" s="24"/>
      <c r="S1151" s="24"/>
      <c r="T1151" s="0"/>
      <c r="U1151" s="0"/>
    </row>
    <row r="1152" customFormat="false" ht="12.75" hidden="false" customHeight="false" outlineLevel="0" collapsed="false">
      <c r="O1152" s="24"/>
      <c r="P1152" s="24"/>
      <c r="Q1152" s="24"/>
      <c r="R1152" s="24"/>
      <c r="S1152" s="24"/>
      <c r="T1152" s="0"/>
      <c r="U1152" s="0"/>
    </row>
    <row r="1153" customFormat="false" ht="12.75" hidden="false" customHeight="false" outlineLevel="0" collapsed="false">
      <c r="O1153" s="24"/>
      <c r="P1153" s="24"/>
      <c r="Q1153" s="24"/>
      <c r="R1153" s="24"/>
      <c r="S1153" s="24"/>
      <c r="T1153" s="0"/>
      <c r="U1153" s="0"/>
    </row>
    <row r="1154" customFormat="false" ht="12.75" hidden="false" customHeight="false" outlineLevel="0" collapsed="false">
      <c r="O1154" s="24"/>
      <c r="P1154" s="24"/>
      <c r="Q1154" s="24"/>
      <c r="R1154" s="24"/>
      <c r="S1154" s="24"/>
      <c r="T1154" s="0"/>
      <c r="U1154" s="0"/>
    </row>
    <row r="1155" customFormat="false" ht="12.75" hidden="false" customHeight="false" outlineLevel="0" collapsed="false">
      <c r="O1155" s="24"/>
      <c r="P1155" s="24"/>
      <c r="Q1155" s="24"/>
      <c r="R1155" s="24"/>
      <c r="S1155" s="24"/>
      <c r="T1155" s="0"/>
      <c r="U1155" s="0"/>
    </row>
    <row r="1156" customFormat="false" ht="12.75" hidden="false" customHeight="false" outlineLevel="0" collapsed="false">
      <c r="O1156" s="24"/>
      <c r="P1156" s="24"/>
      <c r="Q1156" s="24"/>
      <c r="R1156" s="24"/>
      <c r="S1156" s="24"/>
      <c r="T1156" s="0"/>
      <c r="U1156" s="0"/>
    </row>
    <row r="1157" customFormat="false" ht="12.75" hidden="false" customHeight="false" outlineLevel="0" collapsed="false">
      <c r="O1157" s="24"/>
      <c r="P1157" s="24"/>
      <c r="Q1157" s="24"/>
      <c r="R1157" s="24"/>
      <c r="S1157" s="24"/>
      <c r="T1157" s="0"/>
      <c r="U1157" s="0"/>
    </row>
    <row r="1158" customFormat="false" ht="12.75" hidden="false" customHeight="false" outlineLevel="0" collapsed="false">
      <c r="O1158" s="24"/>
      <c r="P1158" s="24"/>
      <c r="Q1158" s="24"/>
      <c r="R1158" s="24"/>
      <c r="S1158" s="24"/>
      <c r="T1158" s="0"/>
      <c r="U1158" s="0"/>
    </row>
    <row r="1159" customFormat="false" ht="12.75" hidden="false" customHeight="false" outlineLevel="0" collapsed="false">
      <c r="O1159" s="24"/>
      <c r="P1159" s="24"/>
      <c r="Q1159" s="24"/>
      <c r="R1159" s="24"/>
      <c r="S1159" s="24"/>
      <c r="T1159" s="0"/>
      <c r="U1159" s="0"/>
    </row>
    <row r="1160" customFormat="false" ht="12.75" hidden="false" customHeight="false" outlineLevel="0" collapsed="false">
      <c r="O1160" s="24"/>
      <c r="P1160" s="24"/>
      <c r="Q1160" s="24"/>
      <c r="R1160" s="24"/>
      <c r="S1160" s="24"/>
      <c r="T1160" s="0"/>
      <c r="U1160" s="0"/>
    </row>
    <row r="1161" customFormat="false" ht="12.75" hidden="false" customHeight="false" outlineLevel="0" collapsed="false">
      <c r="O1161" s="24"/>
      <c r="P1161" s="24"/>
      <c r="Q1161" s="24"/>
      <c r="R1161" s="24"/>
      <c r="S1161" s="24"/>
      <c r="T1161" s="0"/>
      <c r="U1161" s="0"/>
    </row>
    <row r="1162" customFormat="false" ht="12.75" hidden="false" customHeight="false" outlineLevel="0" collapsed="false">
      <c r="O1162" s="24"/>
      <c r="P1162" s="24"/>
      <c r="Q1162" s="24"/>
      <c r="R1162" s="24"/>
      <c r="S1162" s="24"/>
      <c r="T1162" s="0"/>
      <c r="U1162" s="0"/>
    </row>
    <row r="1163" customFormat="false" ht="12.75" hidden="false" customHeight="false" outlineLevel="0" collapsed="false">
      <c r="O1163" s="24"/>
      <c r="P1163" s="24"/>
      <c r="Q1163" s="24"/>
      <c r="R1163" s="24"/>
      <c r="S1163" s="24"/>
      <c r="T1163" s="0"/>
      <c r="U1163" s="0"/>
    </row>
    <row r="1164" customFormat="false" ht="12.75" hidden="false" customHeight="false" outlineLevel="0" collapsed="false">
      <c r="O1164" s="24"/>
      <c r="P1164" s="24"/>
      <c r="Q1164" s="24"/>
      <c r="R1164" s="24"/>
      <c r="S1164" s="24"/>
      <c r="T1164" s="0"/>
      <c r="U1164" s="0"/>
    </row>
    <row r="1165" customFormat="false" ht="12.75" hidden="false" customHeight="false" outlineLevel="0" collapsed="false">
      <c r="O1165" s="24"/>
      <c r="P1165" s="24"/>
      <c r="Q1165" s="24"/>
      <c r="R1165" s="24"/>
      <c r="S1165" s="24"/>
      <c r="T1165" s="0"/>
      <c r="U1165" s="0"/>
    </row>
    <row r="1166" customFormat="false" ht="12.75" hidden="false" customHeight="false" outlineLevel="0" collapsed="false">
      <c r="O1166" s="24"/>
      <c r="P1166" s="24"/>
      <c r="Q1166" s="24"/>
      <c r="R1166" s="24"/>
      <c r="S1166" s="24"/>
      <c r="T1166" s="0"/>
      <c r="U1166" s="0"/>
    </row>
    <row r="1167" customFormat="false" ht="12.75" hidden="false" customHeight="false" outlineLevel="0" collapsed="false">
      <c r="O1167" s="24"/>
      <c r="P1167" s="24"/>
      <c r="Q1167" s="24"/>
      <c r="R1167" s="24"/>
      <c r="S1167" s="24"/>
      <c r="T1167" s="0"/>
      <c r="U1167" s="0"/>
    </row>
    <row r="1168" customFormat="false" ht="12.75" hidden="false" customHeight="false" outlineLevel="0" collapsed="false">
      <c r="O1168" s="24"/>
      <c r="P1168" s="24"/>
      <c r="Q1168" s="24"/>
      <c r="R1168" s="24"/>
      <c r="S1168" s="24"/>
      <c r="T1168" s="0"/>
      <c r="U1168" s="0"/>
    </row>
    <row r="1169" customFormat="false" ht="12.75" hidden="false" customHeight="false" outlineLevel="0" collapsed="false">
      <c r="O1169" s="24"/>
      <c r="P1169" s="24"/>
      <c r="Q1169" s="24"/>
      <c r="R1169" s="24"/>
      <c r="S1169" s="24"/>
      <c r="T1169" s="0"/>
      <c r="U1169" s="0"/>
    </row>
    <row r="1170" customFormat="false" ht="12.75" hidden="false" customHeight="false" outlineLevel="0" collapsed="false">
      <c r="O1170" s="24"/>
      <c r="P1170" s="24"/>
      <c r="Q1170" s="24"/>
      <c r="R1170" s="24"/>
      <c r="S1170" s="24"/>
      <c r="T1170" s="0"/>
      <c r="U1170" s="0"/>
    </row>
    <row r="1171" customFormat="false" ht="12.75" hidden="false" customHeight="false" outlineLevel="0" collapsed="false">
      <c r="O1171" s="24"/>
      <c r="P1171" s="24"/>
      <c r="Q1171" s="24"/>
      <c r="R1171" s="24"/>
      <c r="S1171" s="24"/>
      <c r="T1171" s="0"/>
      <c r="U1171" s="0"/>
    </row>
    <row r="1172" customFormat="false" ht="12.75" hidden="false" customHeight="false" outlineLevel="0" collapsed="false">
      <c r="O1172" s="24"/>
      <c r="P1172" s="24"/>
      <c r="Q1172" s="24"/>
      <c r="R1172" s="24"/>
      <c r="S1172" s="24"/>
      <c r="T1172" s="0"/>
      <c r="U1172" s="0"/>
    </row>
    <row r="1173" customFormat="false" ht="12.75" hidden="false" customHeight="false" outlineLevel="0" collapsed="false">
      <c r="O1173" s="24"/>
      <c r="P1173" s="24"/>
      <c r="Q1173" s="24"/>
      <c r="R1173" s="24"/>
      <c r="S1173" s="24"/>
      <c r="T1173" s="0"/>
      <c r="U1173" s="0"/>
    </row>
    <row r="1174" customFormat="false" ht="12.75" hidden="false" customHeight="false" outlineLevel="0" collapsed="false">
      <c r="O1174" s="24"/>
      <c r="P1174" s="24"/>
      <c r="Q1174" s="24"/>
      <c r="R1174" s="24"/>
      <c r="S1174" s="24"/>
      <c r="T1174" s="0"/>
      <c r="U1174" s="0"/>
    </row>
    <row r="1175" customFormat="false" ht="12.75" hidden="false" customHeight="false" outlineLevel="0" collapsed="false">
      <c r="O1175" s="24"/>
      <c r="P1175" s="24"/>
      <c r="Q1175" s="24"/>
      <c r="R1175" s="24"/>
      <c r="S1175" s="24"/>
      <c r="T1175" s="0"/>
      <c r="U1175" s="0"/>
    </row>
    <row r="1176" customFormat="false" ht="12.75" hidden="false" customHeight="false" outlineLevel="0" collapsed="false">
      <c r="O1176" s="24"/>
      <c r="P1176" s="24"/>
      <c r="Q1176" s="24"/>
      <c r="R1176" s="24"/>
      <c r="S1176" s="24"/>
      <c r="T1176" s="0"/>
      <c r="U1176" s="0"/>
    </row>
    <row r="1177" customFormat="false" ht="12.75" hidden="false" customHeight="false" outlineLevel="0" collapsed="false">
      <c r="O1177" s="24"/>
      <c r="P1177" s="24"/>
      <c r="Q1177" s="24"/>
      <c r="R1177" s="24"/>
      <c r="S1177" s="24"/>
      <c r="T1177" s="0"/>
      <c r="U1177" s="0"/>
    </row>
    <row r="1178" customFormat="false" ht="12.75" hidden="false" customHeight="false" outlineLevel="0" collapsed="false">
      <c r="O1178" s="24"/>
      <c r="P1178" s="24"/>
      <c r="Q1178" s="24"/>
      <c r="R1178" s="24"/>
      <c r="S1178" s="24"/>
      <c r="T1178" s="0"/>
      <c r="U1178" s="0"/>
    </row>
    <row r="1179" customFormat="false" ht="12.75" hidden="false" customHeight="false" outlineLevel="0" collapsed="false">
      <c r="O1179" s="24"/>
      <c r="P1179" s="24"/>
      <c r="Q1179" s="24"/>
      <c r="R1179" s="24"/>
      <c r="S1179" s="24"/>
      <c r="T1179" s="0"/>
      <c r="U1179" s="0"/>
    </row>
    <row r="1180" customFormat="false" ht="12.75" hidden="false" customHeight="false" outlineLevel="0" collapsed="false">
      <c r="O1180" s="24"/>
      <c r="P1180" s="24"/>
      <c r="Q1180" s="24"/>
      <c r="R1180" s="24"/>
      <c r="S1180" s="24"/>
      <c r="T1180" s="0"/>
      <c r="U1180" s="0"/>
    </row>
    <row r="1181" customFormat="false" ht="12.75" hidden="false" customHeight="false" outlineLevel="0" collapsed="false">
      <c r="O1181" s="24"/>
      <c r="P1181" s="24"/>
      <c r="Q1181" s="24"/>
      <c r="R1181" s="24"/>
      <c r="S1181" s="24"/>
      <c r="T1181" s="0"/>
      <c r="U1181" s="0"/>
    </row>
    <row r="1182" customFormat="false" ht="12.75" hidden="false" customHeight="false" outlineLevel="0" collapsed="false">
      <c r="O1182" s="24"/>
      <c r="P1182" s="24"/>
      <c r="Q1182" s="24"/>
      <c r="R1182" s="24"/>
      <c r="S1182" s="24"/>
      <c r="T1182" s="0"/>
      <c r="U1182" s="0"/>
    </row>
    <row r="1183" customFormat="false" ht="12.75" hidden="false" customHeight="false" outlineLevel="0" collapsed="false">
      <c r="O1183" s="24"/>
      <c r="P1183" s="24"/>
      <c r="Q1183" s="24"/>
      <c r="R1183" s="24"/>
      <c r="S1183" s="24"/>
      <c r="T1183" s="0"/>
      <c r="U1183" s="0"/>
    </row>
    <row r="1184" customFormat="false" ht="12.75" hidden="false" customHeight="false" outlineLevel="0" collapsed="false">
      <c r="O1184" s="24"/>
      <c r="P1184" s="24"/>
      <c r="Q1184" s="24"/>
      <c r="R1184" s="24"/>
      <c r="S1184" s="24"/>
      <c r="T1184" s="0"/>
      <c r="U1184" s="0"/>
    </row>
    <row r="1185" customFormat="false" ht="12.75" hidden="false" customHeight="false" outlineLevel="0" collapsed="false">
      <c r="O1185" s="24"/>
      <c r="P1185" s="24"/>
      <c r="Q1185" s="24"/>
      <c r="R1185" s="24"/>
      <c r="S1185" s="24"/>
      <c r="T1185" s="0"/>
      <c r="U1185" s="0"/>
    </row>
    <row r="1186" customFormat="false" ht="12.75" hidden="false" customHeight="false" outlineLevel="0" collapsed="false">
      <c r="O1186" s="24"/>
      <c r="P1186" s="24"/>
      <c r="Q1186" s="24"/>
      <c r="R1186" s="24"/>
      <c r="S1186" s="24"/>
      <c r="T1186" s="0"/>
      <c r="U1186" s="0"/>
    </row>
    <row r="1187" customFormat="false" ht="12.75" hidden="false" customHeight="false" outlineLevel="0" collapsed="false">
      <c r="O1187" s="24"/>
      <c r="P1187" s="24"/>
      <c r="Q1187" s="24"/>
      <c r="R1187" s="24"/>
      <c r="S1187" s="24"/>
      <c r="T1187" s="0"/>
      <c r="U1187" s="0"/>
    </row>
    <row r="1188" customFormat="false" ht="12.75" hidden="false" customHeight="false" outlineLevel="0" collapsed="false">
      <c r="O1188" s="24"/>
      <c r="P1188" s="24"/>
      <c r="Q1188" s="24"/>
      <c r="R1188" s="24"/>
      <c r="S1188" s="24"/>
      <c r="T1188" s="0"/>
      <c r="U1188" s="0"/>
    </row>
    <row r="1189" customFormat="false" ht="12.75" hidden="false" customHeight="false" outlineLevel="0" collapsed="false">
      <c r="O1189" s="24"/>
      <c r="P1189" s="24"/>
      <c r="Q1189" s="24"/>
      <c r="R1189" s="24"/>
      <c r="S1189" s="24"/>
      <c r="T1189" s="0"/>
      <c r="U1189" s="0"/>
    </row>
    <row r="1190" customFormat="false" ht="12.75" hidden="false" customHeight="false" outlineLevel="0" collapsed="false">
      <c r="O1190" s="24"/>
      <c r="P1190" s="24"/>
      <c r="Q1190" s="24"/>
      <c r="R1190" s="24"/>
      <c r="S1190" s="24"/>
      <c r="T1190" s="0"/>
      <c r="U1190" s="0"/>
    </row>
    <row r="1191" customFormat="false" ht="12.75" hidden="false" customHeight="false" outlineLevel="0" collapsed="false">
      <c r="O1191" s="24"/>
      <c r="P1191" s="24"/>
      <c r="Q1191" s="24"/>
      <c r="R1191" s="24"/>
      <c r="S1191" s="24"/>
      <c r="T1191" s="0"/>
      <c r="U1191" s="0"/>
    </row>
    <row r="1192" customFormat="false" ht="12.75" hidden="false" customHeight="false" outlineLevel="0" collapsed="false">
      <c r="O1192" s="24"/>
      <c r="P1192" s="24"/>
      <c r="Q1192" s="24"/>
      <c r="R1192" s="24"/>
      <c r="S1192" s="24"/>
      <c r="T1192" s="0"/>
      <c r="U1192" s="0"/>
    </row>
    <row r="1193" customFormat="false" ht="12.75" hidden="false" customHeight="false" outlineLevel="0" collapsed="false">
      <c r="O1193" s="24"/>
      <c r="P1193" s="24"/>
      <c r="Q1193" s="24"/>
      <c r="R1193" s="24"/>
      <c r="S1193" s="24"/>
      <c r="T1193" s="0"/>
      <c r="U1193" s="0"/>
    </row>
    <row r="1194" customFormat="false" ht="12.75" hidden="false" customHeight="false" outlineLevel="0" collapsed="false">
      <c r="O1194" s="24"/>
      <c r="P1194" s="24"/>
      <c r="Q1194" s="24"/>
      <c r="R1194" s="24"/>
      <c r="S1194" s="24"/>
      <c r="T1194" s="0"/>
      <c r="U1194" s="0"/>
    </row>
    <row r="1195" customFormat="false" ht="12.75" hidden="false" customHeight="false" outlineLevel="0" collapsed="false">
      <c r="O1195" s="24"/>
      <c r="P1195" s="24"/>
      <c r="Q1195" s="24"/>
      <c r="R1195" s="24"/>
      <c r="S1195" s="24"/>
      <c r="T1195" s="0"/>
      <c r="U1195" s="0"/>
    </row>
    <row r="1196" customFormat="false" ht="12.75" hidden="false" customHeight="false" outlineLevel="0" collapsed="false">
      <c r="O1196" s="24"/>
      <c r="P1196" s="24"/>
      <c r="Q1196" s="24"/>
      <c r="R1196" s="24"/>
      <c r="S1196" s="24"/>
      <c r="T1196" s="0"/>
      <c r="U1196" s="0"/>
    </row>
    <row r="1197" customFormat="false" ht="12.75" hidden="false" customHeight="false" outlineLevel="0" collapsed="false">
      <c r="O1197" s="24"/>
      <c r="P1197" s="24"/>
      <c r="Q1197" s="24"/>
      <c r="R1197" s="24"/>
      <c r="S1197" s="24"/>
      <c r="T1197" s="0"/>
      <c r="U1197" s="0"/>
    </row>
    <row r="1198" customFormat="false" ht="12.75" hidden="false" customHeight="false" outlineLevel="0" collapsed="false">
      <c r="O1198" s="24"/>
      <c r="P1198" s="24"/>
      <c r="Q1198" s="24"/>
      <c r="R1198" s="24"/>
      <c r="S1198" s="24"/>
      <c r="T1198" s="0"/>
      <c r="U1198" s="0"/>
    </row>
    <row r="1199" customFormat="false" ht="12.75" hidden="false" customHeight="false" outlineLevel="0" collapsed="false">
      <c r="O1199" s="24"/>
      <c r="P1199" s="24"/>
      <c r="Q1199" s="24"/>
      <c r="R1199" s="24"/>
      <c r="S1199" s="24"/>
      <c r="T1199" s="0"/>
      <c r="U1199" s="0"/>
    </row>
    <row r="1200" customFormat="false" ht="12.75" hidden="false" customHeight="false" outlineLevel="0" collapsed="false">
      <c r="O1200" s="24"/>
      <c r="P1200" s="24"/>
      <c r="Q1200" s="24"/>
      <c r="R1200" s="24"/>
      <c r="S1200" s="24"/>
      <c r="T1200" s="0"/>
      <c r="U1200" s="0"/>
    </row>
    <row r="1201" customFormat="false" ht="12.75" hidden="false" customHeight="false" outlineLevel="0" collapsed="false">
      <c r="O1201" s="24"/>
      <c r="P1201" s="24"/>
      <c r="Q1201" s="24"/>
      <c r="R1201" s="24"/>
      <c r="S1201" s="24"/>
      <c r="T1201" s="0"/>
      <c r="U1201" s="0"/>
    </row>
    <row r="1202" customFormat="false" ht="12.75" hidden="false" customHeight="false" outlineLevel="0" collapsed="false">
      <c r="O1202" s="24"/>
      <c r="P1202" s="24"/>
      <c r="Q1202" s="24"/>
      <c r="R1202" s="24"/>
      <c r="S1202" s="24"/>
      <c r="T1202" s="0"/>
      <c r="U1202" s="0"/>
    </row>
    <row r="1203" customFormat="false" ht="12.75" hidden="false" customHeight="false" outlineLevel="0" collapsed="false">
      <c r="O1203" s="24"/>
      <c r="P1203" s="24"/>
      <c r="Q1203" s="24"/>
      <c r="R1203" s="24"/>
      <c r="S1203" s="24"/>
      <c r="T1203" s="0"/>
      <c r="U1203" s="0"/>
    </row>
    <row r="1204" customFormat="false" ht="12.75" hidden="false" customHeight="false" outlineLevel="0" collapsed="false">
      <c r="O1204" s="24"/>
      <c r="P1204" s="24"/>
      <c r="Q1204" s="24"/>
      <c r="R1204" s="24"/>
      <c r="S1204" s="24"/>
      <c r="T1204" s="0"/>
      <c r="U1204" s="0"/>
    </row>
    <row r="1205" customFormat="false" ht="12.75" hidden="false" customHeight="false" outlineLevel="0" collapsed="false">
      <c r="O1205" s="24"/>
      <c r="P1205" s="24"/>
      <c r="Q1205" s="24"/>
      <c r="R1205" s="24"/>
      <c r="S1205" s="24"/>
      <c r="T1205" s="0"/>
      <c r="U1205" s="0"/>
    </row>
    <row r="1206" customFormat="false" ht="12.75" hidden="false" customHeight="false" outlineLevel="0" collapsed="false">
      <c r="O1206" s="24"/>
      <c r="P1206" s="24"/>
      <c r="Q1206" s="24"/>
      <c r="R1206" s="24"/>
      <c r="S1206" s="24"/>
      <c r="T1206" s="0"/>
      <c r="U1206" s="0"/>
    </row>
    <row r="1207" customFormat="false" ht="12.75" hidden="false" customHeight="false" outlineLevel="0" collapsed="false">
      <c r="O1207" s="24"/>
      <c r="P1207" s="24"/>
      <c r="Q1207" s="24"/>
      <c r="R1207" s="24"/>
      <c r="S1207" s="24"/>
      <c r="T1207" s="0"/>
      <c r="U1207" s="0"/>
    </row>
    <row r="1208" customFormat="false" ht="12.75" hidden="false" customHeight="false" outlineLevel="0" collapsed="false">
      <c r="O1208" s="24"/>
      <c r="P1208" s="24"/>
      <c r="Q1208" s="24"/>
      <c r="R1208" s="24"/>
      <c r="S1208" s="24"/>
      <c r="T1208" s="0"/>
      <c r="U1208" s="0"/>
    </row>
    <row r="1209" customFormat="false" ht="12.75" hidden="false" customHeight="false" outlineLevel="0" collapsed="false">
      <c r="O1209" s="24"/>
      <c r="P1209" s="24"/>
      <c r="Q1209" s="24"/>
      <c r="R1209" s="24"/>
      <c r="S1209" s="24"/>
      <c r="T1209" s="0"/>
      <c r="U1209" s="0"/>
    </row>
    <row r="1210" customFormat="false" ht="12.75" hidden="false" customHeight="false" outlineLevel="0" collapsed="false">
      <c r="O1210" s="24"/>
      <c r="P1210" s="24"/>
      <c r="Q1210" s="24"/>
      <c r="R1210" s="24"/>
      <c r="S1210" s="24"/>
      <c r="T1210" s="0"/>
      <c r="U1210" s="0"/>
    </row>
    <row r="1211" customFormat="false" ht="12.75" hidden="false" customHeight="false" outlineLevel="0" collapsed="false">
      <c r="O1211" s="24"/>
      <c r="P1211" s="24"/>
      <c r="Q1211" s="24"/>
      <c r="R1211" s="24"/>
      <c r="S1211" s="24"/>
      <c r="T1211" s="0"/>
      <c r="U1211" s="0"/>
    </row>
    <row r="1212" customFormat="false" ht="12.75" hidden="false" customHeight="false" outlineLevel="0" collapsed="false">
      <c r="O1212" s="24"/>
      <c r="P1212" s="24"/>
      <c r="Q1212" s="24"/>
      <c r="R1212" s="24"/>
      <c r="S1212" s="24"/>
      <c r="T1212" s="0"/>
      <c r="U1212" s="0"/>
    </row>
    <row r="1213" customFormat="false" ht="12.75" hidden="false" customHeight="false" outlineLevel="0" collapsed="false">
      <c r="O1213" s="24"/>
      <c r="P1213" s="24"/>
      <c r="Q1213" s="24"/>
      <c r="R1213" s="24"/>
      <c r="S1213" s="24"/>
      <c r="T1213" s="0"/>
      <c r="U1213" s="0"/>
    </row>
    <row r="1214" customFormat="false" ht="12.75" hidden="false" customHeight="false" outlineLevel="0" collapsed="false">
      <c r="O1214" s="24"/>
      <c r="P1214" s="24"/>
      <c r="Q1214" s="24"/>
      <c r="R1214" s="24"/>
      <c r="S1214" s="24"/>
      <c r="T1214" s="0"/>
      <c r="U1214" s="0"/>
    </row>
    <row r="1215" customFormat="false" ht="12.75" hidden="false" customHeight="false" outlineLevel="0" collapsed="false">
      <c r="O1215" s="24"/>
      <c r="P1215" s="24"/>
      <c r="Q1215" s="24"/>
      <c r="R1215" s="24"/>
      <c r="S1215" s="24"/>
      <c r="T1215" s="0"/>
      <c r="U1215" s="0"/>
    </row>
    <row r="1216" customFormat="false" ht="12.75" hidden="false" customHeight="false" outlineLevel="0" collapsed="false">
      <c r="O1216" s="24"/>
      <c r="P1216" s="24"/>
      <c r="Q1216" s="24"/>
      <c r="R1216" s="24"/>
      <c r="S1216" s="24"/>
      <c r="T1216" s="0"/>
      <c r="U1216" s="0"/>
    </row>
    <row r="1217" customFormat="false" ht="12.75" hidden="false" customHeight="false" outlineLevel="0" collapsed="false">
      <c r="O1217" s="24"/>
      <c r="P1217" s="24"/>
      <c r="Q1217" s="24"/>
      <c r="R1217" s="24"/>
      <c r="S1217" s="24"/>
      <c r="T1217" s="0"/>
      <c r="U1217" s="0"/>
    </row>
    <row r="1218" customFormat="false" ht="12.75" hidden="false" customHeight="false" outlineLevel="0" collapsed="false">
      <c r="O1218" s="24"/>
      <c r="P1218" s="24"/>
      <c r="Q1218" s="24"/>
      <c r="R1218" s="24"/>
      <c r="S1218" s="24"/>
      <c r="T1218" s="0"/>
      <c r="U1218" s="0"/>
    </row>
    <row r="1219" customFormat="false" ht="12.75" hidden="false" customHeight="false" outlineLevel="0" collapsed="false">
      <c r="O1219" s="24"/>
      <c r="P1219" s="24"/>
      <c r="Q1219" s="24"/>
      <c r="R1219" s="24"/>
      <c r="S1219" s="24"/>
      <c r="T1219" s="0"/>
      <c r="U1219" s="0"/>
    </row>
    <row r="1220" customFormat="false" ht="12.75" hidden="false" customHeight="false" outlineLevel="0" collapsed="false">
      <c r="O1220" s="24"/>
      <c r="P1220" s="24"/>
      <c r="Q1220" s="24"/>
      <c r="R1220" s="24"/>
      <c r="S1220" s="24"/>
      <c r="T1220" s="0"/>
      <c r="U1220" s="0"/>
    </row>
    <row r="1221" customFormat="false" ht="12.75" hidden="false" customHeight="false" outlineLevel="0" collapsed="false">
      <c r="O1221" s="24"/>
      <c r="P1221" s="24"/>
      <c r="Q1221" s="24"/>
      <c r="R1221" s="24"/>
      <c r="S1221" s="24"/>
      <c r="T1221" s="0"/>
      <c r="U1221" s="0"/>
    </row>
    <row r="1222" customFormat="false" ht="12.75" hidden="false" customHeight="false" outlineLevel="0" collapsed="false">
      <c r="O1222" s="24"/>
      <c r="P1222" s="24"/>
      <c r="Q1222" s="24"/>
      <c r="R1222" s="24"/>
      <c r="S1222" s="24"/>
      <c r="T1222" s="0"/>
      <c r="U1222" s="0"/>
    </row>
    <row r="1223" customFormat="false" ht="12.75" hidden="false" customHeight="false" outlineLevel="0" collapsed="false">
      <c r="O1223" s="24"/>
      <c r="P1223" s="24"/>
      <c r="Q1223" s="24"/>
      <c r="R1223" s="24"/>
      <c r="S1223" s="24"/>
      <c r="T1223" s="0"/>
      <c r="U1223" s="0"/>
    </row>
    <row r="1224" customFormat="false" ht="12.75" hidden="false" customHeight="false" outlineLevel="0" collapsed="false">
      <c r="O1224" s="24"/>
      <c r="P1224" s="24"/>
      <c r="Q1224" s="24"/>
      <c r="R1224" s="24"/>
      <c r="S1224" s="24"/>
      <c r="T1224" s="0"/>
      <c r="U1224" s="0"/>
    </row>
    <row r="1225" customFormat="false" ht="12.75" hidden="false" customHeight="false" outlineLevel="0" collapsed="false">
      <c r="O1225" s="24"/>
      <c r="P1225" s="24"/>
      <c r="Q1225" s="24"/>
      <c r="R1225" s="24"/>
      <c r="S1225" s="24"/>
      <c r="T1225" s="0"/>
      <c r="U1225" s="0"/>
    </row>
    <row r="1226" customFormat="false" ht="12.75" hidden="false" customHeight="false" outlineLevel="0" collapsed="false">
      <c r="O1226" s="24"/>
      <c r="P1226" s="24"/>
      <c r="Q1226" s="24"/>
      <c r="R1226" s="24"/>
      <c r="S1226" s="24"/>
      <c r="T1226" s="0"/>
      <c r="U1226" s="0"/>
    </row>
    <row r="1227" customFormat="false" ht="12.75" hidden="false" customHeight="false" outlineLevel="0" collapsed="false">
      <c r="O1227" s="24"/>
      <c r="P1227" s="24"/>
      <c r="Q1227" s="24"/>
      <c r="R1227" s="24"/>
      <c r="S1227" s="24"/>
      <c r="T1227" s="0"/>
      <c r="U1227" s="0"/>
    </row>
    <row r="1228" customFormat="false" ht="12.75" hidden="false" customHeight="false" outlineLevel="0" collapsed="false">
      <c r="O1228" s="24"/>
      <c r="P1228" s="24"/>
      <c r="Q1228" s="24"/>
      <c r="R1228" s="24"/>
      <c r="S1228" s="24"/>
      <c r="T1228" s="0"/>
      <c r="U1228" s="0"/>
    </row>
    <row r="1229" customFormat="false" ht="12.75" hidden="false" customHeight="false" outlineLevel="0" collapsed="false">
      <c r="O1229" s="24"/>
      <c r="P1229" s="24"/>
      <c r="Q1229" s="24"/>
      <c r="R1229" s="24"/>
      <c r="S1229" s="24"/>
      <c r="T1229" s="0"/>
      <c r="U1229" s="0"/>
    </row>
    <row r="1230" customFormat="false" ht="12.75" hidden="false" customHeight="false" outlineLevel="0" collapsed="false">
      <c r="O1230" s="24"/>
      <c r="P1230" s="24"/>
      <c r="Q1230" s="24"/>
      <c r="R1230" s="24"/>
      <c r="S1230" s="24"/>
      <c r="T1230" s="0"/>
      <c r="U1230" s="0"/>
    </row>
    <row r="1231" customFormat="false" ht="12.75" hidden="false" customHeight="false" outlineLevel="0" collapsed="false">
      <c r="O1231" s="24"/>
      <c r="P1231" s="24"/>
      <c r="Q1231" s="24"/>
      <c r="R1231" s="24"/>
      <c r="S1231" s="24"/>
      <c r="T1231" s="0"/>
      <c r="U1231" s="0"/>
    </row>
    <row r="1232" customFormat="false" ht="12.75" hidden="false" customHeight="false" outlineLevel="0" collapsed="false">
      <c r="O1232" s="24"/>
      <c r="P1232" s="24"/>
      <c r="Q1232" s="24"/>
      <c r="R1232" s="24"/>
      <c r="S1232" s="24"/>
      <c r="T1232" s="0"/>
      <c r="U1232" s="0"/>
    </row>
    <row r="1233" customFormat="false" ht="12.75" hidden="false" customHeight="false" outlineLevel="0" collapsed="false">
      <c r="O1233" s="24"/>
      <c r="P1233" s="24"/>
      <c r="Q1233" s="24"/>
      <c r="R1233" s="24"/>
      <c r="S1233" s="24"/>
      <c r="T1233" s="0"/>
      <c r="U1233" s="0"/>
    </row>
    <row r="1234" customFormat="false" ht="12.75" hidden="false" customHeight="false" outlineLevel="0" collapsed="false">
      <c r="O1234" s="24"/>
      <c r="P1234" s="24"/>
      <c r="Q1234" s="24"/>
      <c r="R1234" s="24"/>
      <c r="S1234" s="24"/>
      <c r="T1234" s="0"/>
      <c r="U1234" s="0"/>
    </row>
    <row r="1235" customFormat="false" ht="12.75" hidden="false" customHeight="false" outlineLevel="0" collapsed="false">
      <c r="O1235" s="24"/>
      <c r="P1235" s="24"/>
      <c r="Q1235" s="24"/>
      <c r="R1235" s="24"/>
      <c r="S1235" s="24"/>
      <c r="T1235" s="0"/>
      <c r="U1235" s="0"/>
    </row>
    <row r="1236" customFormat="false" ht="12.75" hidden="false" customHeight="false" outlineLevel="0" collapsed="false">
      <c r="O1236" s="24"/>
      <c r="P1236" s="24"/>
      <c r="Q1236" s="24"/>
      <c r="R1236" s="24"/>
      <c r="S1236" s="24"/>
      <c r="T1236" s="0"/>
      <c r="U1236" s="0"/>
    </row>
    <row r="1237" customFormat="false" ht="12.75" hidden="false" customHeight="false" outlineLevel="0" collapsed="false">
      <c r="O1237" s="24"/>
      <c r="P1237" s="24"/>
      <c r="Q1237" s="24"/>
      <c r="R1237" s="24"/>
      <c r="S1237" s="24"/>
      <c r="T1237" s="0"/>
      <c r="U1237" s="0"/>
    </row>
    <row r="1238" customFormat="false" ht="12.75" hidden="false" customHeight="false" outlineLevel="0" collapsed="false">
      <c r="O1238" s="24"/>
      <c r="P1238" s="24"/>
      <c r="Q1238" s="24"/>
      <c r="R1238" s="24"/>
      <c r="S1238" s="24"/>
      <c r="T1238" s="0"/>
      <c r="U1238" s="0"/>
    </row>
    <row r="1239" customFormat="false" ht="12.75" hidden="false" customHeight="false" outlineLevel="0" collapsed="false">
      <c r="O1239" s="24"/>
      <c r="P1239" s="24"/>
      <c r="Q1239" s="24"/>
      <c r="R1239" s="24"/>
      <c r="S1239" s="24"/>
      <c r="T1239" s="0"/>
      <c r="U1239" s="0"/>
    </row>
    <row r="1240" customFormat="false" ht="12.75" hidden="false" customHeight="false" outlineLevel="0" collapsed="false">
      <c r="O1240" s="24"/>
      <c r="P1240" s="24"/>
      <c r="Q1240" s="24"/>
      <c r="R1240" s="24"/>
      <c r="S1240" s="24"/>
      <c r="T1240" s="0"/>
      <c r="U1240" s="0"/>
    </row>
    <row r="1241" customFormat="false" ht="12.75" hidden="false" customHeight="false" outlineLevel="0" collapsed="false">
      <c r="O1241" s="24"/>
      <c r="P1241" s="24"/>
      <c r="Q1241" s="24"/>
      <c r="R1241" s="24"/>
      <c r="S1241" s="24"/>
      <c r="T1241" s="0"/>
      <c r="U1241" s="0"/>
    </row>
    <row r="1242" customFormat="false" ht="12.75" hidden="false" customHeight="false" outlineLevel="0" collapsed="false">
      <c r="O1242" s="24"/>
      <c r="P1242" s="24"/>
      <c r="Q1242" s="24"/>
      <c r="R1242" s="24"/>
      <c r="S1242" s="24"/>
      <c r="T1242" s="0"/>
      <c r="U1242" s="0"/>
    </row>
    <row r="1243" customFormat="false" ht="12.75" hidden="false" customHeight="false" outlineLevel="0" collapsed="false">
      <c r="O1243" s="24"/>
      <c r="P1243" s="24"/>
      <c r="Q1243" s="24"/>
      <c r="R1243" s="24"/>
      <c r="S1243" s="24"/>
      <c r="T1243" s="0"/>
      <c r="U1243" s="0"/>
    </row>
    <row r="1244" customFormat="false" ht="12.75" hidden="false" customHeight="false" outlineLevel="0" collapsed="false">
      <c r="O1244" s="24"/>
      <c r="P1244" s="24"/>
      <c r="Q1244" s="24"/>
      <c r="R1244" s="24"/>
      <c r="S1244" s="24"/>
      <c r="T1244" s="0"/>
      <c r="U1244" s="0"/>
    </row>
    <row r="1245" customFormat="false" ht="12.75" hidden="false" customHeight="false" outlineLevel="0" collapsed="false">
      <c r="O1245" s="24"/>
      <c r="P1245" s="24"/>
      <c r="Q1245" s="24"/>
      <c r="R1245" s="24"/>
      <c r="S1245" s="24"/>
      <c r="T1245" s="0"/>
      <c r="U1245" s="0"/>
    </row>
    <row r="1246" customFormat="false" ht="12.75" hidden="false" customHeight="false" outlineLevel="0" collapsed="false">
      <c r="O1246" s="24"/>
      <c r="P1246" s="24"/>
      <c r="Q1246" s="24"/>
      <c r="R1246" s="24"/>
      <c r="S1246" s="24"/>
      <c r="T1246" s="0"/>
      <c r="U1246" s="0"/>
    </row>
    <row r="1247" customFormat="false" ht="12.75" hidden="false" customHeight="false" outlineLevel="0" collapsed="false">
      <c r="O1247" s="24"/>
      <c r="P1247" s="24"/>
      <c r="Q1247" s="24"/>
      <c r="R1247" s="24"/>
      <c r="S1247" s="24"/>
      <c r="T1247" s="0"/>
      <c r="U1247" s="0"/>
    </row>
    <row r="1248" customFormat="false" ht="12.75" hidden="false" customHeight="false" outlineLevel="0" collapsed="false">
      <c r="O1248" s="24"/>
      <c r="P1248" s="24"/>
      <c r="Q1248" s="24"/>
      <c r="R1248" s="24"/>
      <c r="S1248" s="24"/>
      <c r="T1248" s="0"/>
      <c r="U1248" s="0"/>
    </row>
    <row r="1249" customFormat="false" ht="12.75" hidden="false" customHeight="false" outlineLevel="0" collapsed="false">
      <c r="O1249" s="24"/>
      <c r="P1249" s="24"/>
      <c r="Q1249" s="24"/>
      <c r="R1249" s="24"/>
      <c r="S1249" s="24"/>
      <c r="T1249" s="0"/>
      <c r="U1249" s="0"/>
    </row>
    <row r="1250" customFormat="false" ht="12.75" hidden="false" customHeight="false" outlineLevel="0" collapsed="false">
      <c r="O1250" s="24"/>
      <c r="P1250" s="24"/>
      <c r="Q1250" s="24"/>
      <c r="R1250" s="24"/>
      <c r="S1250" s="24"/>
      <c r="T1250" s="0"/>
      <c r="U1250" s="0"/>
    </row>
    <row r="1251" customFormat="false" ht="12.75" hidden="false" customHeight="false" outlineLevel="0" collapsed="false">
      <c r="O1251" s="24"/>
      <c r="P1251" s="24"/>
      <c r="Q1251" s="24"/>
      <c r="R1251" s="24"/>
      <c r="S1251" s="24"/>
      <c r="T1251" s="0"/>
      <c r="U1251" s="0"/>
    </row>
    <row r="1252" customFormat="false" ht="12.75" hidden="false" customHeight="false" outlineLevel="0" collapsed="false">
      <c r="O1252" s="24"/>
      <c r="P1252" s="24"/>
      <c r="Q1252" s="24"/>
      <c r="R1252" s="24"/>
      <c r="S1252" s="24"/>
      <c r="T1252" s="0"/>
      <c r="U1252" s="0"/>
    </row>
    <row r="1253" customFormat="false" ht="12.75" hidden="false" customHeight="false" outlineLevel="0" collapsed="false">
      <c r="O1253" s="24"/>
      <c r="P1253" s="24"/>
      <c r="Q1253" s="24"/>
      <c r="R1253" s="24"/>
      <c r="S1253" s="24"/>
      <c r="T1253" s="0"/>
      <c r="U1253" s="0"/>
    </row>
    <row r="1254" customFormat="false" ht="12.75" hidden="false" customHeight="false" outlineLevel="0" collapsed="false">
      <c r="O1254" s="24"/>
      <c r="P1254" s="24"/>
      <c r="Q1254" s="24"/>
      <c r="R1254" s="24"/>
      <c r="S1254" s="24"/>
      <c r="T1254" s="0"/>
      <c r="U1254" s="0"/>
    </row>
    <row r="1255" customFormat="false" ht="12.75" hidden="false" customHeight="false" outlineLevel="0" collapsed="false">
      <c r="O1255" s="24"/>
      <c r="P1255" s="24"/>
      <c r="Q1255" s="24"/>
      <c r="R1255" s="24"/>
      <c r="S1255" s="24"/>
      <c r="T1255" s="0"/>
      <c r="U1255" s="0"/>
    </row>
    <row r="1256" customFormat="false" ht="12.75" hidden="false" customHeight="false" outlineLevel="0" collapsed="false">
      <c r="O1256" s="24"/>
      <c r="P1256" s="24"/>
      <c r="Q1256" s="24"/>
      <c r="R1256" s="24"/>
      <c r="S1256" s="24"/>
      <c r="T1256" s="0"/>
      <c r="U1256" s="0"/>
    </row>
    <row r="1257" customFormat="false" ht="12.75" hidden="false" customHeight="false" outlineLevel="0" collapsed="false">
      <c r="O1257" s="24"/>
      <c r="P1257" s="24"/>
      <c r="Q1257" s="24"/>
      <c r="R1257" s="24"/>
      <c r="S1257" s="24"/>
      <c r="T1257" s="0"/>
      <c r="U1257" s="0"/>
    </row>
    <row r="1258" customFormat="false" ht="12.75" hidden="false" customHeight="false" outlineLevel="0" collapsed="false">
      <c r="O1258" s="24"/>
      <c r="P1258" s="24"/>
      <c r="Q1258" s="24"/>
      <c r="R1258" s="24"/>
      <c r="S1258" s="24"/>
      <c r="T1258" s="0"/>
      <c r="U1258" s="0"/>
    </row>
    <row r="1259" customFormat="false" ht="12.75" hidden="false" customHeight="false" outlineLevel="0" collapsed="false">
      <c r="O1259" s="24"/>
      <c r="P1259" s="24"/>
      <c r="Q1259" s="24"/>
      <c r="R1259" s="24"/>
      <c r="S1259" s="24"/>
      <c r="T1259" s="0"/>
      <c r="U1259" s="0"/>
    </row>
    <row r="1260" customFormat="false" ht="12.75" hidden="false" customHeight="false" outlineLevel="0" collapsed="false">
      <c r="O1260" s="24"/>
      <c r="P1260" s="24"/>
      <c r="Q1260" s="24"/>
      <c r="R1260" s="24"/>
      <c r="S1260" s="24"/>
      <c r="T1260" s="0"/>
      <c r="U1260" s="0"/>
    </row>
    <row r="1261" customFormat="false" ht="12.75" hidden="false" customHeight="false" outlineLevel="0" collapsed="false">
      <c r="O1261" s="24"/>
      <c r="P1261" s="24"/>
      <c r="Q1261" s="24"/>
      <c r="R1261" s="24"/>
      <c r="S1261" s="24"/>
      <c r="T1261" s="0"/>
      <c r="U1261" s="0"/>
    </row>
    <row r="1262" customFormat="false" ht="12.75" hidden="false" customHeight="false" outlineLevel="0" collapsed="false">
      <c r="O1262" s="24"/>
      <c r="P1262" s="24"/>
      <c r="Q1262" s="24"/>
      <c r="R1262" s="24"/>
      <c r="S1262" s="24"/>
      <c r="T1262" s="0"/>
      <c r="U1262" s="0"/>
    </row>
    <row r="1263" customFormat="false" ht="12.75" hidden="false" customHeight="false" outlineLevel="0" collapsed="false">
      <c r="O1263" s="24"/>
      <c r="P1263" s="24"/>
      <c r="Q1263" s="24"/>
      <c r="R1263" s="24"/>
      <c r="S1263" s="24"/>
      <c r="T1263" s="0"/>
      <c r="U1263" s="0"/>
    </row>
    <row r="1264" customFormat="false" ht="12.75" hidden="false" customHeight="false" outlineLevel="0" collapsed="false">
      <c r="O1264" s="24"/>
      <c r="P1264" s="24"/>
      <c r="Q1264" s="24"/>
      <c r="R1264" s="24"/>
      <c r="S1264" s="24"/>
      <c r="T1264" s="0"/>
      <c r="U1264" s="0"/>
    </row>
    <row r="1265" customFormat="false" ht="12.75" hidden="false" customHeight="false" outlineLevel="0" collapsed="false">
      <c r="O1265" s="24"/>
      <c r="P1265" s="24"/>
      <c r="Q1265" s="24"/>
      <c r="R1265" s="24"/>
      <c r="S1265" s="24"/>
      <c r="T1265" s="0"/>
      <c r="U1265" s="0"/>
    </row>
    <row r="1266" customFormat="false" ht="12.75" hidden="false" customHeight="false" outlineLevel="0" collapsed="false">
      <c r="O1266" s="24"/>
      <c r="P1266" s="24"/>
      <c r="Q1266" s="24"/>
      <c r="R1266" s="24"/>
      <c r="S1266" s="24"/>
      <c r="T1266" s="0"/>
      <c r="U1266" s="0"/>
    </row>
    <row r="1267" customFormat="false" ht="12.75" hidden="false" customHeight="false" outlineLevel="0" collapsed="false">
      <c r="O1267" s="24"/>
      <c r="P1267" s="24"/>
      <c r="Q1267" s="24"/>
      <c r="R1267" s="24"/>
      <c r="S1267" s="24"/>
      <c r="T1267" s="0"/>
      <c r="U1267" s="0"/>
    </row>
    <row r="1268" customFormat="false" ht="12.75" hidden="false" customHeight="false" outlineLevel="0" collapsed="false">
      <c r="O1268" s="24"/>
      <c r="P1268" s="24"/>
      <c r="Q1268" s="24"/>
      <c r="R1268" s="24"/>
      <c r="S1268" s="24"/>
      <c r="T1268" s="0"/>
      <c r="U1268" s="0"/>
    </row>
    <row r="1269" customFormat="false" ht="12.75" hidden="false" customHeight="false" outlineLevel="0" collapsed="false">
      <c r="O1269" s="24"/>
      <c r="P1269" s="24"/>
      <c r="Q1269" s="24"/>
      <c r="R1269" s="24"/>
      <c r="S1269" s="24"/>
      <c r="T1269" s="0"/>
      <c r="U1269" s="0"/>
    </row>
    <row r="1270" customFormat="false" ht="12.75" hidden="false" customHeight="false" outlineLevel="0" collapsed="false">
      <c r="O1270" s="24"/>
      <c r="P1270" s="24"/>
      <c r="Q1270" s="24"/>
      <c r="R1270" s="24"/>
      <c r="S1270" s="24"/>
      <c r="T1270" s="0"/>
      <c r="U1270" s="0"/>
    </row>
    <row r="1271" customFormat="false" ht="12.75" hidden="false" customHeight="false" outlineLevel="0" collapsed="false">
      <c r="O1271" s="24"/>
      <c r="P1271" s="24"/>
      <c r="Q1271" s="24"/>
      <c r="R1271" s="24"/>
      <c r="S1271" s="24"/>
      <c r="T1271" s="0"/>
      <c r="U1271" s="0"/>
    </row>
    <row r="1272" customFormat="false" ht="12.75" hidden="false" customHeight="false" outlineLevel="0" collapsed="false">
      <c r="O1272" s="24"/>
      <c r="P1272" s="24"/>
      <c r="Q1272" s="24"/>
      <c r="R1272" s="24"/>
      <c r="S1272" s="24"/>
      <c r="T1272" s="0"/>
      <c r="U1272" s="0"/>
    </row>
    <row r="1273" customFormat="false" ht="12.75" hidden="false" customHeight="false" outlineLevel="0" collapsed="false">
      <c r="O1273" s="24"/>
      <c r="P1273" s="24"/>
      <c r="Q1273" s="24"/>
      <c r="R1273" s="24"/>
      <c r="S1273" s="24"/>
      <c r="T1273" s="0"/>
      <c r="U1273" s="0"/>
    </row>
    <row r="1274" customFormat="false" ht="12.75" hidden="false" customHeight="false" outlineLevel="0" collapsed="false">
      <c r="O1274" s="24"/>
      <c r="P1274" s="24"/>
      <c r="Q1274" s="24"/>
      <c r="R1274" s="24"/>
      <c r="S1274" s="24"/>
      <c r="T1274" s="0"/>
      <c r="U1274" s="0"/>
    </row>
    <row r="1275" customFormat="false" ht="12.75" hidden="false" customHeight="false" outlineLevel="0" collapsed="false">
      <c r="O1275" s="24"/>
      <c r="P1275" s="24"/>
      <c r="Q1275" s="24"/>
      <c r="R1275" s="24"/>
      <c r="S1275" s="24"/>
      <c r="T1275" s="0"/>
      <c r="U1275" s="0"/>
    </row>
    <row r="1276" customFormat="false" ht="12.75" hidden="false" customHeight="false" outlineLevel="0" collapsed="false">
      <c r="O1276" s="24"/>
      <c r="P1276" s="24"/>
      <c r="Q1276" s="24"/>
      <c r="R1276" s="24"/>
      <c r="S1276" s="24"/>
      <c r="T1276" s="0"/>
      <c r="U1276" s="0"/>
    </row>
    <row r="1277" customFormat="false" ht="12.75" hidden="false" customHeight="false" outlineLevel="0" collapsed="false">
      <c r="O1277" s="24"/>
      <c r="P1277" s="24"/>
      <c r="Q1277" s="24"/>
      <c r="R1277" s="24"/>
      <c r="S1277" s="24"/>
      <c r="T1277" s="0"/>
      <c r="U1277" s="0"/>
    </row>
    <row r="1278" customFormat="false" ht="12.75" hidden="false" customHeight="false" outlineLevel="0" collapsed="false">
      <c r="O1278" s="24"/>
      <c r="P1278" s="24"/>
      <c r="Q1278" s="24"/>
      <c r="R1278" s="24"/>
      <c r="S1278" s="24"/>
      <c r="T1278" s="0"/>
      <c r="U1278" s="0"/>
    </row>
    <row r="1279" customFormat="false" ht="12.75" hidden="false" customHeight="false" outlineLevel="0" collapsed="false">
      <c r="O1279" s="24"/>
      <c r="P1279" s="24"/>
      <c r="Q1279" s="24"/>
      <c r="R1279" s="24"/>
      <c r="S1279" s="24"/>
      <c r="T1279" s="0"/>
      <c r="U1279" s="0"/>
    </row>
    <row r="1280" customFormat="false" ht="12.75" hidden="false" customHeight="false" outlineLevel="0" collapsed="false">
      <c r="O1280" s="24"/>
      <c r="P1280" s="24"/>
      <c r="Q1280" s="24"/>
      <c r="R1280" s="24"/>
      <c r="S1280" s="24"/>
      <c r="T1280" s="0"/>
      <c r="U1280" s="0"/>
    </row>
    <row r="1281" customFormat="false" ht="12.75" hidden="false" customHeight="false" outlineLevel="0" collapsed="false">
      <c r="O1281" s="24"/>
      <c r="P1281" s="24"/>
      <c r="Q1281" s="24"/>
      <c r="R1281" s="24"/>
      <c r="S1281" s="24"/>
      <c r="T1281" s="0"/>
      <c r="U1281" s="0"/>
    </row>
    <row r="1282" customFormat="false" ht="12.75" hidden="false" customHeight="false" outlineLevel="0" collapsed="false">
      <c r="O1282" s="24"/>
      <c r="P1282" s="24"/>
      <c r="Q1282" s="24"/>
      <c r="R1282" s="24"/>
      <c r="S1282" s="24"/>
      <c r="T1282" s="0"/>
      <c r="U1282" s="0"/>
    </row>
    <row r="1283" customFormat="false" ht="12.75" hidden="false" customHeight="false" outlineLevel="0" collapsed="false">
      <c r="O1283" s="24"/>
      <c r="P1283" s="24"/>
      <c r="Q1283" s="24"/>
      <c r="R1283" s="24"/>
      <c r="S1283" s="24"/>
      <c r="T1283" s="0"/>
      <c r="U1283" s="0"/>
    </row>
    <row r="1284" customFormat="false" ht="12.75" hidden="false" customHeight="false" outlineLevel="0" collapsed="false">
      <c r="O1284" s="24"/>
      <c r="P1284" s="24"/>
      <c r="Q1284" s="24"/>
      <c r="R1284" s="24"/>
      <c r="S1284" s="24"/>
      <c r="T1284" s="0"/>
      <c r="U1284" s="0"/>
    </row>
    <row r="1285" customFormat="false" ht="12.75" hidden="false" customHeight="false" outlineLevel="0" collapsed="false">
      <c r="O1285" s="24"/>
      <c r="P1285" s="24"/>
      <c r="Q1285" s="24"/>
      <c r="R1285" s="24"/>
      <c r="S1285" s="24"/>
      <c r="T1285" s="0"/>
      <c r="U1285" s="0"/>
    </row>
    <row r="1286" customFormat="false" ht="12.75" hidden="false" customHeight="false" outlineLevel="0" collapsed="false">
      <c r="O1286" s="24"/>
      <c r="P1286" s="24"/>
      <c r="Q1286" s="24"/>
      <c r="R1286" s="24"/>
      <c r="S1286" s="24"/>
      <c r="T1286" s="0"/>
      <c r="U1286" s="0"/>
    </row>
    <row r="1287" customFormat="false" ht="12.75" hidden="false" customHeight="false" outlineLevel="0" collapsed="false">
      <c r="O1287" s="24"/>
      <c r="P1287" s="24"/>
      <c r="Q1287" s="24"/>
      <c r="R1287" s="24"/>
      <c r="S1287" s="24"/>
      <c r="T1287" s="0"/>
      <c r="U1287" s="0"/>
    </row>
    <row r="1288" customFormat="false" ht="12.75" hidden="false" customHeight="false" outlineLevel="0" collapsed="false">
      <c r="O1288" s="24"/>
      <c r="P1288" s="24"/>
      <c r="Q1288" s="24"/>
      <c r="R1288" s="24"/>
      <c r="S1288" s="24"/>
      <c r="T1288" s="0"/>
      <c r="U1288" s="0"/>
    </row>
    <row r="1289" customFormat="false" ht="12.75" hidden="false" customHeight="false" outlineLevel="0" collapsed="false">
      <c r="O1289" s="24"/>
      <c r="P1289" s="24"/>
      <c r="Q1289" s="24"/>
      <c r="R1289" s="24"/>
      <c r="S1289" s="24"/>
      <c r="T1289" s="0"/>
      <c r="U1289" s="0"/>
    </row>
  </sheetData>
  <mergeCells count="3">
    <mergeCell ref="A3:U3"/>
    <mergeCell ref="A4:U4"/>
    <mergeCell ref="A5:U5"/>
  </mergeCells>
  <printOptions headings="true" gridLines="false" gridLinesSet="true" horizontalCentered="true" verticalCentered="false"/>
  <pageMargins left="0.5" right="0.5" top="0.5" bottom="0.984027777777778" header="0.511811023622047" footer="0.5"/>
  <pageSetup paperSize="1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2" manualBreakCount="12">
    <brk id="75" man="true" max="16383" min="0"/>
    <brk id="113" man="true" max="16383" min="0"/>
    <brk id="180" man="true" max="16383" min="0"/>
    <brk id="250" man="true" max="16383" min="0"/>
    <brk id="634" man="true" max="16383" min="0"/>
    <brk id="682" man="true" max="16383" min="0"/>
    <brk id="721" man="true" max="16383" min="0"/>
    <brk id="754" man="true" max="16383" min="0"/>
    <brk id="795" man="true" max="16383" min="0"/>
    <brk id="846" man="true" max="16383" min="0"/>
    <brk id="937" man="true" max="16383" min="0"/>
    <brk id="962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1999-02-17T14:35:42Z</dcterms:created>
  <dc:creator/>
  <dc:description/>
  <dc:language>en-US</dc:language>
  <cp:lastModifiedBy>jmoore3</cp:lastModifiedBy>
  <cp:lastPrinted>2001-12-27T16:56:38Z</cp:lastPrinted>
  <dcterms:modified xsi:type="dcterms:W3CDTF">2002-02-07T13:38:56Z</dcterms:modified>
  <cp:revision>0</cp:revision>
  <dc:subject/>
  <dc:title>1996 SALES WORKBOOK</dc:title>
</cp:coreProperties>
</file>