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ks o&amp;m" sheetId="1" state="visible" r:id="rId3"/>
    <sheet name="DriftPrepay" sheetId="2" state="visible" r:id="rId4"/>
    <sheet name="Summary" sheetId="3" state="visible" r:id="rId5"/>
    <sheet name="commercial income" sheetId="4" state="visible" r:id="rId6"/>
    <sheet name="group expenses" sheetId="5" state="visible" r:id="rId7"/>
    <sheet name="HP&amp;L" sheetId="6" state="visible" r:id="rId8"/>
    <sheet name="balance sheet alloc" sheetId="7" state="visible" r:id="rId9"/>
    <sheet name="balance sheet" sheetId="8" state="visible" r:id="rId10"/>
  </sheets>
  <definedNames>
    <definedName function="false" hidden="false" localSheetId="7" name="_xlnm.Print_Area" vbProcedure="false">'balance sheet'!$C$7:$N$197</definedName>
    <definedName function="false" hidden="false" localSheetId="3" name="_xlnm.Print_Area" vbProcedure="false">'commercial income'!$A$4:$V$73</definedName>
    <definedName function="false" hidden="false" localSheetId="4" name="_xlnm.Print_Area" vbProcedure="false">'group expenses'!$C$46:$G$76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<sst xmlns="http://schemas.openxmlformats.org/spreadsheetml/2006/main" count="2179" uniqueCount="486">
  <si>
    <t xml:space="preserve">Peakers O&amp;M</t>
  </si>
  <si>
    <t xml:space="preserve">FOM</t>
  </si>
  <si>
    <t xml:space="preserve">Property Taxes</t>
  </si>
  <si>
    <t xml:space="preserve">Other</t>
  </si>
  <si>
    <t xml:space="preserve">Total</t>
  </si>
  <si>
    <t xml:space="preserve">Brownsville</t>
  </si>
  <si>
    <t xml:space="preserve">Caledonia</t>
  </si>
  <si>
    <t xml:space="preserve">Lincoln</t>
  </si>
  <si>
    <t xml:space="preserve">Gleason</t>
  </si>
  <si>
    <t xml:space="preserve">Wheatland</t>
  </si>
  <si>
    <t xml:space="preserve">Pre - Pay Expenses</t>
  </si>
  <si>
    <t xml:space="preserve">12/01/00 Balance</t>
  </si>
  <si>
    <t xml:space="preserve">Interest</t>
  </si>
  <si>
    <t xml:space="preserve"> </t>
  </si>
  <si>
    <t xml:space="preserve">APEA</t>
  </si>
  <si>
    <t xml:space="preserve">Chase IV</t>
  </si>
  <si>
    <t xml:space="preserve">Chase V</t>
  </si>
  <si>
    <t xml:space="preserve">Chase VIII</t>
  </si>
  <si>
    <t xml:space="preserve">Chase IX</t>
  </si>
  <si>
    <t xml:space="preserve">Destec</t>
  </si>
  <si>
    <t xml:space="preserve">New Pre-Pays</t>
  </si>
  <si>
    <t xml:space="preserve">Prepay Interest - 55 days</t>
  </si>
  <si>
    <t xml:space="preserve">Cost of Funds Uplift</t>
  </si>
  <si>
    <t xml:space="preserve">Total Pre-Pay Expense</t>
  </si>
  <si>
    <t xml:space="preserve">Estimated Financial Drift</t>
  </si>
  <si>
    <t xml:space="preserve">Net PRM Asset Portfolio - Interest Costs</t>
  </si>
  <si>
    <t xml:space="preserve">2001 Pro Forma</t>
  </si>
  <si>
    <t xml:space="preserve">2001 Plan</t>
  </si>
  <si>
    <t xml:space="preserve">Gross Margin</t>
  </si>
  <si>
    <t xml:space="preserve">Direct Expenses</t>
  </si>
  <si>
    <t xml:space="preserve">Net</t>
  </si>
  <si>
    <t xml:space="preserve">East Power</t>
  </si>
  <si>
    <t xml:space="preserve">West Power</t>
  </si>
  <si>
    <t xml:space="preserve">Natural Gas</t>
  </si>
  <si>
    <t xml:space="preserve">Canada</t>
  </si>
  <si>
    <t xml:space="preserve">Mexico</t>
  </si>
  <si>
    <t xml:space="preserve">Generation Investments</t>
  </si>
  <si>
    <t xml:space="preserve">Principal Investing</t>
  </si>
  <si>
    <t xml:space="preserve">Energy Capital</t>
  </si>
  <si>
    <t xml:space="preserve">Corporate Development</t>
  </si>
  <si>
    <t xml:space="preserve">Restructuring</t>
  </si>
  <si>
    <t xml:space="preserve">Office of Chairman</t>
  </si>
  <si>
    <t xml:space="preserve">Total Commercial Income</t>
  </si>
  <si>
    <t xml:space="preserve">Net Drift/Pre-Pay Expenses</t>
  </si>
  <si>
    <t xml:space="preserve">ENA Group Expenses</t>
  </si>
  <si>
    <t xml:space="preserve">BA&amp;R</t>
  </si>
  <si>
    <t xml:space="preserve">Transaction Support</t>
  </si>
  <si>
    <t xml:space="preserve">Energy Ops/EOL Trading</t>
  </si>
  <si>
    <t xml:space="preserve">Human Resources</t>
  </si>
  <si>
    <t xml:space="preserve">Legal</t>
  </si>
  <si>
    <t xml:space="preserve">Public Relations</t>
  </si>
  <si>
    <t xml:space="preserve">Tax</t>
  </si>
  <si>
    <t xml:space="preserve">Research</t>
  </si>
  <si>
    <t xml:space="preserve">e-Source &amp; CABC</t>
  </si>
  <si>
    <t xml:space="preserve">Technical Services</t>
  </si>
  <si>
    <t xml:space="preserve">Treasury</t>
  </si>
  <si>
    <t xml:space="preserve">Sub Total</t>
  </si>
  <si>
    <t xml:space="preserve">IT Expenses</t>
  </si>
  <si>
    <t xml:space="preserve">Application Development</t>
  </si>
  <si>
    <t xml:space="preserve">EOL</t>
  </si>
  <si>
    <t xml:space="preserve">Infrastructure</t>
  </si>
  <si>
    <t xml:space="preserve">Depreciation et al</t>
  </si>
  <si>
    <t xml:space="preserve">Corporate Service Billings</t>
  </si>
  <si>
    <t xml:space="preserve">* Insurance</t>
  </si>
  <si>
    <t xml:space="preserve">* SAP</t>
  </si>
  <si>
    <t xml:space="preserve">* Audit Fee</t>
  </si>
  <si>
    <t xml:space="preserve">* Clickathome</t>
  </si>
  <si>
    <t xml:space="preserve">* Misc</t>
  </si>
  <si>
    <t xml:space="preserve">* Legal</t>
  </si>
  <si>
    <t xml:space="preserve">* Tax</t>
  </si>
  <si>
    <t xml:space="preserve">* Human Resources</t>
  </si>
  <si>
    <t xml:space="preserve">* Public Relations</t>
  </si>
  <si>
    <t xml:space="preserve">Total Corp Service Billings</t>
  </si>
  <si>
    <t xml:space="preserve">Regulatory Affairs</t>
  </si>
  <si>
    <t xml:space="preserve">ECM</t>
  </si>
  <si>
    <t xml:space="preserve">RAC</t>
  </si>
  <si>
    <t xml:space="preserve">Group Compensation</t>
  </si>
  <si>
    <t xml:space="preserve">Bonus</t>
  </si>
  <si>
    <t xml:space="preserve">AESOP</t>
  </si>
  <si>
    <t xml:space="preserve">Stock Options</t>
  </si>
  <si>
    <t xml:space="preserve">Phantom Stock</t>
  </si>
  <si>
    <t xml:space="preserve">LTIP</t>
  </si>
  <si>
    <t xml:space="preserve">Legacy Costs</t>
  </si>
  <si>
    <t xml:space="preserve">Mexico City</t>
  </si>
  <si>
    <t xml:space="preserve">Coyote</t>
  </si>
  <si>
    <t xml:space="preserve">CES</t>
  </si>
  <si>
    <t xml:space="preserve">Citrus</t>
  </si>
  <si>
    <t xml:space="preserve">Capital Charge</t>
  </si>
  <si>
    <t xml:space="preserve">Plus : Capital Charge</t>
  </si>
  <si>
    <t xml:space="preserve">Less: Facility Fees</t>
  </si>
  <si>
    <t xml:space="preserve">EBIT</t>
  </si>
  <si>
    <t xml:space="preserve">Gross</t>
  </si>
  <si>
    <t xml:space="preserve">Capital</t>
  </si>
  <si>
    <t xml:space="preserve">Travel &amp;</t>
  </si>
  <si>
    <t xml:space="preserve">Controllable</t>
  </si>
  <si>
    <t xml:space="preserve">System</t>
  </si>
  <si>
    <t xml:space="preserve">Develop/Other</t>
  </si>
  <si>
    <t xml:space="preserve">Outside</t>
  </si>
  <si>
    <t xml:space="preserve">2001</t>
  </si>
  <si>
    <t xml:space="preserve">Productivity</t>
  </si>
  <si>
    <t xml:space="preserve">Trading</t>
  </si>
  <si>
    <t xml:space="preserve">Origination</t>
  </si>
  <si>
    <t xml:space="preserve">FV - Investments</t>
  </si>
  <si>
    <t xml:space="preserve">Income</t>
  </si>
  <si>
    <t xml:space="preserve">Direct Expense</t>
  </si>
  <si>
    <t xml:space="preserve">DE/HC</t>
  </si>
  <si>
    <t xml:space="preserve">Charge</t>
  </si>
  <si>
    <t xml:space="preserve">Depreciation/O&amp;M</t>
  </si>
  <si>
    <t xml:space="preserve">Entertainment</t>
  </si>
  <si>
    <t xml:space="preserve">Insurance</t>
  </si>
  <si>
    <t xml:space="preserve">Development</t>
  </si>
  <si>
    <t xml:space="preserve">Expenses</t>
  </si>
  <si>
    <t xml:space="preserve">HeadCount</t>
  </si>
  <si>
    <t xml:space="preserve">(excluding capital)</t>
  </si>
  <si>
    <t xml:space="preserve">ROCE</t>
  </si>
  <si>
    <t xml:space="preserve">EAST POWER</t>
  </si>
  <si>
    <t xml:space="preserve">* ERCOT</t>
  </si>
  <si>
    <t xml:space="preserve">Smith/Sukaly</t>
  </si>
  <si>
    <t xml:space="preserve">* Southeast</t>
  </si>
  <si>
    <t xml:space="preserve">Herndon/Pagan</t>
  </si>
  <si>
    <t xml:space="preserve">* Midwest</t>
  </si>
  <si>
    <t xml:space="preserve">Sturm/Baughman</t>
  </si>
  <si>
    <t xml:space="preserve">* Northeast</t>
  </si>
  <si>
    <t xml:space="preserve">Davis/Ader</t>
  </si>
  <si>
    <t xml:space="preserve">* MB/Schedulers</t>
  </si>
  <si>
    <t xml:space="preserve">Presto</t>
  </si>
  <si>
    <t xml:space="preserve">* 24 Hr Trading</t>
  </si>
  <si>
    <t xml:space="preserve">Robinson</t>
  </si>
  <si>
    <t xml:space="preserve">* East Development</t>
  </si>
  <si>
    <t xml:space="preserve">Jacoby</t>
  </si>
  <si>
    <t xml:space="preserve">* East Pwr Structuring</t>
  </si>
  <si>
    <t xml:space="preserve">Aucoin</t>
  </si>
  <si>
    <t xml:space="preserve">* East Power Fund.</t>
  </si>
  <si>
    <t xml:space="preserve">Will</t>
  </si>
  <si>
    <t xml:space="preserve">* East Power Genco</t>
  </si>
  <si>
    <t xml:space="preserve">TOTAL</t>
  </si>
  <si>
    <t xml:space="preserve">WEST POWER</t>
  </si>
  <si>
    <t xml:space="preserve">* West Originations</t>
  </si>
  <si>
    <t xml:space="preserve">Calger</t>
  </si>
  <si>
    <t xml:space="preserve">* West QF</t>
  </si>
  <si>
    <t xml:space="preserve">* West Development</t>
  </si>
  <si>
    <t xml:space="preserve">Parquet</t>
  </si>
  <si>
    <t xml:space="preserve">* West Power Trading</t>
  </si>
  <si>
    <t xml:space="preserve">Belden</t>
  </si>
  <si>
    <t xml:space="preserve">* West Power MM/S</t>
  </si>
  <si>
    <t xml:space="preserve">Foster/Wolfe</t>
  </si>
  <si>
    <t xml:space="preserve">* West Power Fund.</t>
  </si>
  <si>
    <t xml:space="preserve">Heisenreiker</t>
  </si>
  <si>
    <t xml:space="preserve">* San Franscisco Office</t>
  </si>
  <si>
    <t xml:space="preserve">* Portland Office</t>
  </si>
  <si>
    <t xml:space="preserve">Belden/Calger</t>
  </si>
  <si>
    <t xml:space="preserve">NATURAL GAS</t>
  </si>
  <si>
    <t xml:space="preserve">* West Gas (Denver)</t>
  </si>
  <si>
    <t xml:space="preserve">Allen/Tycholiz</t>
  </si>
  <si>
    <t xml:space="preserve">* Midwest Gas (Chicago)</t>
  </si>
  <si>
    <t xml:space="preserve">Shively/Luce</t>
  </si>
  <si>
    <t xml:space="preserve">* East Gas</t>
  </si>
  <si>
    <t xml:space="preserve">Neal/Vickers</t>
  </si>
  <si>
    <t xml:space="preserve">*Texas Gas</t>
  </si>
  <si>
    <t xml:space="preserve">Martin</t>
  </si>
  <si>
    <t xml:space="preserve">* Financial Trading</t>
  </si>
  <si>
    <t xml:space="preserve">Arnold</t>
  </si>
  <si>
    <t xml:space="preserve">* Derivatives (New York)</t>
  </si>
  <si>
    <t xml:space="preserve">Lagrasta</t>
  </si>
  <si>
    <t xml:space="preserve">* Upstream Origination</t>
  </si>
  <si>
    <t xml:space="preserve">Mrha</t>
  </si>
  <si>
    <t xml:space="preserve">* Bridgeline</t>
  </si>
  <si>
    <t xml:space="preserve">* HPL</t>
  </si>
  <si>
    <t xml:space="preserve">Redmond</t>
  </si>
  <si>
    <t xml:space="preserve">* NG Structuring</t>
  </si>
  <si>
    <t xml:space="preserve">McMichael</t>
  </si>
  <si>
    <t xml:space="preserve">* LT Fundamentals/Transport</t>
  </si>
  <si>
    <t xml:space="preserve">Gomez</t>
  </si>
  <si>
    <t xml:space="preserve">* NG Fundamentals</t>
  </si>
  <si>
    <t xml:space="preserve">Gaskill</t>
  </si>
  <si>
    <t xml:space="preserve">CANADA</t>
  </si>
  <si>
    <t xml:space="preserve">* Natural Gas</t>
  </si>
  <si>
    <t xml:space="preserve">McKay/LeDain</t>
  </si>
  <si>
    <t xml:space="preserve">* Finance</t>
  </si>
  <si>
    <t xml:space="preserve">Kitagawa</t>
  </si>
  <si>
    <t xml:space="preserve">* West Power</t>
  </si>
  <si>
    <t xml:space="preserve">Zufferli/Davies</t>
  </si>
  <si>
    <t xml:space="preserve">* East Power (Toronto)</t>
  </si>
  <si>
    <t xml:space="preserve">DeVries</t>
  </si>
  <si>
    <t xml:space="preserve">* Retail</t>
  </si>
  <si>
    <t xml:space="preserve">Pope</t>
  </si>
  <si>
    <t xml:space="preserve">* Executive </t>
  </si>
  <si>
    <t xml:space="preserve">Milnthorp</t>
  </si>
  <si>
    <t xml:space="preserve">* Support</t>
  </si>
  <si>
    <t xml:space="preserve">MEXICO</t>
  </si>
  <si>
    <t xml:space="preserve">Yzaguirre</t>
  </si>
  <si>
    <t xml:space="preserve">GENERATION INVEST</t>
  </si>
  <si>
    <t xml:space="preserve">Duran</t>
  </si>
  <si>
    <t xml:space="preserve">PRINCIPAL INVESTING</t>
  </si>
  <si>
    <t xml:space="preserve">Miller</t>
  </si>
  <si>
    <t xml:space="preserve">ENERGY CAPITAL </t>
  </si>
  <si>
    <t xml:space="preserve">Thompson/Josey</t>
  </si>
  <si>
    <t xml:space="preserve">CORPORATE DEVELOP</t>
  </si>
  <si>
    <t xml:space="preserve">Detmering</t>
  </si>
  <si>
    <t xml:space="preserve">RESTRUCTURING</t>
  </si>
  <si>
    <t xml:space="preserve">OFFICE OF CHAIRMAN</t>
  </si>
  <si>
    <t xml:space="preserve">Delainey</t>
  </si>
  <si>
    <t xml:space="preserve">TOTAL COMMERCIAL INCOME</t>
  </si>
  <si>
    <t xml:space="preserve">IDC Related</t>
  </si>
  <si>
    <t xml:space="preserve">  </t>
  </si>
  <si>
    <t xml:space="preserve">Balance Sheet Allocation</t>
  </si>
  <si>
    <t xml:space="preserve">HPL</t>
  </si>
  <si>
    <t xml:space="preserve">IT for group going up by $2.5M</t>
  </si>
  <si>
    <t xml:space="preserve">Group Expenses</t>
  </si>
  <si>
    <t xml:space="preserve">2000</t>
  </si>
  <si>
    <t xml:space="preserve">People</t>
  </si>
  <si>
    <t xml:space="preserve">Office</t>
  </si>
  <si>
    <t xml:space="preserve">Equipment</t>
  </si>
  <si>
    <t xml:space="preserve">Consultants</t>
  </si>
  <si>
    <t xml:space="preserve">Variance</t>
  </si>
  <si>
    <t xml:space="preserve">Tot/HC</t>
  </si>
  <si>
    <t xml:space="preserve">Bill Out</t>
  </si>
  <si>
    <t xml:space="preserve">Stretch</t>
  </si>
  <si>
    <t xml:space="preserve">2000 Net</t>
  </si>
  <si>
    <t xml:space="preserve">Headcount</t>
  </si>
  <si>
    <t xml:space="preserve">Colwell</t>
  </si>
  <si>
    <t xml:space="preserve">Beck</t>
  </si>
  <si>
    <t xml:space="preserve">Oxley</t>
  </si>
  <si>
    <t xml:space="preserve">Haedicke</t>
  </si>
  <si>
    <t xml:space="preserve">Thode</t>
  </si>
  <si>
    <t xml:space="preserve">Douglas</t>
  </si>
  <si>
    <t xml:space="preserve">Kaminski</t>
  </si>
  <si>
    <t xml:space="preserve">CABC &amp; e-source</t>
  </si>
  <si>
    <t xml:space="preserve">Tholan</t>
  </si>
  <si>
    <t xml:space="preserve">Defner</t>
  </si>
  <si>
    <t xml:space="preserve">IT and ENW Infrastructure</t>
  </si>
  <si>
    <t xml:space="preserve">Expense</t>
  </si>
  <si>
    <t xml:space="preserve">Bibi</t>
  </si>
  <si>
    <t xml:space="preserve">Perlman</t>
  </si>
  <si>
    <t xml:space="preserve">IT - Energy Operations</t>
  </si>
  <si>
    <t xml:space="preserve">IT  - Trading Systems</t>
  </si>
  <si>
    <t xml:space="preserve">IT - Market Intelligence</t>
  </si>
  <si>
    <t xml:space="preserve">Corp &amp; Web Development</t>
  </si>
  <si>
    <t xml:space="preserve">Development Support</t>
  </si>
  <si>
    <t xml:space="preserve">IT - Commercial Coordination</t>
  </si>
  <si>
    <t xml:space="preserve">Enron Online - Zipper</t>
  </si>
  <si>
    <t xml:space="preserve">EIS Infrastructure - Rub</t>
  </si>
  <si>
    <t xml:space="preserve">Pre - 2001 depreciation</t>
  </si>
  <si>
    <t xml:space="preserve">2001 depreciation</t>
  </si>
  <si>
    <t xml:space="preserve">Application Servers</t>
  </si>
  <si>
    <t xml:space="preserve">Fuji Lease</t>
  </si>
  <si>
    <t xml:space="preserve">EDS Prepaid Systems</t>
  </si>
  <si>
    <t xml:space="preserve">Corp System Amortization</t>
  </si>
  <si>
    <t xml:space="preserve">MSA</t>
  </si>
  <si>
    <t xml:space="preserve">Grand Total IT</t>
  </si>
  <si>
    <t xml:space="preserve">Corporate Expenses</t>
  </si>
  <si>
    <t xml:space="preserve">N/A</t>
  </si>
  <si>
    <t xml:space="preserve">Other (Buildout Amortization)</t>
  </si>
  <si>
    <t xml:space="preserve">Grand Total</t>
  </si>
  <si>
    <t xml:space="preserve">2000 Forecast</t>
  </si>
  <si>
    <t xml:space="preserve">Houston PipeLine</t>
  </si>
  <si>
    <t xml:space="preserve">Full Year Estimate</t>
  </si>
  <si>
    <t xml:space="preserve">Jan-July</t>
  </si>
  <si>
    <t xml:space="preserve">July - Dec</t>
  </si>
  <si>
    <t xml:space="preserve">Originations</t>
  </si>
  <si>
    <t xml:space="preserve">FV-Investments</t>
  </si>
  <si>
    <t xml:space="preserve">Accrual</t>
  </si>
  <si>
    <t xml:space="preserve">Lease</t>
  </si>
  <si>
    <t xml:space="preserve">Net Income </t>
  </si>
  <si>
    <t xml:space="preserve">Operating Expenses</t>
  </si>
  <si>
    <t xml:space="preserve">Condor Credit</t>
  </si>
  <si>
    <t xml:space="preserve">Monetizations</t>
  </si>
  <si>
    <t xml:space="preserve">Extraordinary NoOp Exp</t>
  </si>
  <si>
    <t xml:space="preserve">Fixed Pmts (FAS 125 - Operating/Financing)</t>
  </si>
  <si>
    <t xml:space="preserve">Total Margin</t>
  </si>
  <si>
    <t xml:space="preserve">Travel &amp; Entertainment</t>
  </si>
  <si>
    <t xml:space="preserve">Consulting</t>
  </si>
  <si>
    <t xml:space="preserve">Controllable Infrastructure</t>
  </si>
  <si>
    <t xml:space="preserve">Systems Development</t>
  </si>
  <si>
    <t xml:space="preserve">Other Expenses</t>
  </si>
  <si>
    <t xml:space="preserve">Outside Legal</t>
  </si>
  <si>
    <t xml:space="preserve">Outside Tax</t>
  </si>
  <si>
    <t xml:space="preserve">Total Direct Expenses</t>
  </si>
  <si>
    <t xml:space="preserve">DDA</t>
  </si>
  <si>
    <t xml:space="preserve">Bammell Fees</t>
  </si>
  <si>
    <t xml:space="preserve">Balance Sheet</t>
  </si>
  <si>
    <t xml:space="preserve">Jan - July</t>
  </si>
  <si>
    <t xml:space="preserve">HPL PP&amp;E</t>
  </si>
  <si>
    <t xml:space="preserve">MEGS PP&amp;E</t>
  </si>
  <si>
    <t xml:space="preserve">HPLR PP&amp;E</t>
  </si>
  <si>
    <t xml:space="preserve">Enron Texoma PP&amp;E</t>
  </si>
  <si>
    <t xml:space="preserve">MAC PP&amp;E</t>
  </si>
  <si>
    <t xml:space="preserve">Bammell Pad Gas</t>
  </si>
  <si>
    <t xml:space="preserve">MAC equity investment</t>
  </si>
  <si>
    <t xml:space="preserve">HMS investment</t>
  </si>
  <si>
    <t xml:space="preserve">Other Investments</t>
  </si>
  <si>
    <t xml:space="preserve">Bammell Gas Trust</t>
  </si>
  <si>
    <t xml:space="preserve">Bammell Looper</t>
  </si>
  <si>
    <t xml:space="preserve">Mid Texas</t>
  </si>
  <si>
    <t xml:space="preserve">BALANCE SHEET ALLOCATION</t>
  </si>
  <si>
    <t xml:space="preserve">Assets</t>
  </si>
  <si>
    <t xml:space="preserve">Dollars</t>
  </si>
  <si>
    <t xml:space="preserve">Depreciation</t>
  </si>
  <si>
    <t xml:space="preserve">IDC</t>
  </si>
  <si>
    <t xml:space="preserve">Turbo Park Amortization</t>
  </si>
  <si>
    <t xml:space="preserve">Old Total</t>
  </si>
  <si>
    <t xml:space="preserve">Unassigned Turbine - sales/uses</t>
  </si>
  <si>
    <t xml:space="preserve">2 x 7FA</t>
  </si>
  <si>
    <t xml:space="preserve">Net New Total</t>
  </si>
  <si>
    <t xml:space="preserve">Las Vegas Sale - Q2</t>
  </si>
  <si>
    <t xml:space="preserve">INGA</t>
  </si>
  <si>
    <t xml:space="preserve">INGA (Non-Recourse - 50%)</t>
  </si>
  <si>
    <t xml:space="preserve">New QF/FV</t>
  </si>
  <si>
    <t xml:space="preserve">Net New Capital</t>
  </si>
  <si>
    <t xml:space="preserve">Psco</t>
  </si>
  <si>
    <t xml:space="preserve">LV II</t>
  </si>
  <si>
    <t xml:space="preserve">Pastoria</t>
  </si>
  <si>
    <t xml:space="preserve">Unassigned Turbine</t>
  </si>
  <si>
    <t xml:space="preserve">Various</t>
  </si>
  <si>
    <t xml:space="preserve">Sales - Q3</t>
  </si>
  <si>
    <t xml:space="preserve">Unassigned Turbine Sale/Use</t>
  </si>
  <si>
    <t xml:space="preserve">Net Non-Recourse TRSwaps</t>
  </si>
  <si>
    <t xml:space="preserve">Sale of ECP - Q1</t>
  </si>
  <si>
    <t xml:space="preserve">Non Recourse -INGA</t>
  </si>
  <si>
    <t xml:space="preserve">New Generation Invest/FV</t>
  </si>
  <si>
    <t xml:space="preserve">Byers Sale - Q2</t>
  </si>
  <si>
    <t xml:space="preserve">Destec Sale - Q2</t>
  </si>
  <si>
    <t xml:space="preserve">Power Systems Sale - Q1</t>
  </si>
  <si>
    <t xml:space="preserve">Active Power Sale - Q3</t>
  </si>
  <si>
    <t xml:space="preserve">New Deals/FV</t>
  </si>
  <si>
    <t xml:space="preserve">Monetization - Mariner Q3</t>
  </si>
  <si>
    <t xml:space="preserve">Sithe Solutions - Q3</t>
  </si>
  <si>
    <t xml:space="preserve">Hanover Compressor - Sale - Q4</t>
  </si>
  <si>
    <t xml:space="preserve">Enserco Sale - Q2</t>
  </si>
  <si>
    <t xml:space="preserve">Hancock - Q1</t>
  </si>
  <si>
    <t xml:space="preserve">Catalytica - Q3</t>
  </si>
  <si>
    <t xml:space="preserve">Heartland - Q3</t>
  </si>
  <si>
    <t xml:space="preserve">LSI Sale - Q2</t>
  </si>
  <si>
    <t xml:space="preserve">Everything Else except Venoco - Q2</t>
  </si>
  <si>
    <t xml:space="preserve">2000 Peakers Sale - Q2</t>
  </si>
  <si>
    <t xml:space="preserve">1999 Peakers Sale - Q2</t>
  </si>
  <si>
    <t xml:space="preserve">Onadaga Sale - Q2</t>
  </si>
  <si>
    <t xml:space="preserve">GRAND TOTAL - OLD</t>
  </si>
  <si>
    <t xml:space="preserve">Deemed Non-Recourse Debt - Generation Investments</t>
  </si>
  <si>
    <t xml:space="preserve">Ending Capital</t>
  </si>
  <si>
    <t xml:space="preserve">HPL Ending Balance</t>
  </si>
  <si>
    <t xml:space="preserve">Total Ending Capital</t>
  </si>
  <si>
    <t xml:space="preserve">Total Beginning Capital</t>
  </si>
  <si>
    <t xml:space="preserve">New Capital</t>
  </si>
  <si>
    <t xml:space="preserve">Merchant</t>
  </si>
  <si>
    <t xml:space="preserve">Strategic</t>
  </si>
  <si>
    <t xml:space="preserve">Debt (after tax)</t>
  </si>
  <si>
    <t xml:space="preserve">Equity</t>
  </si>
  <si>
    <t xml:space="preserve">Off Balance Sheet</t>
  </si>
  <si>
    <t xml:space="preserve">Total </t>
  </si>
  <si>
    <t xml:space="preserve">Strategic vs Merchant</t>
  </si>
  <si>
    <t xml:space="preserve">Owner</t>
  </si>
  <si>
    <t xml:space="preserve">Facility Charge</t>
  </si>
  <si>
    <t xml:space="preserve">A) Peakers</t>
  </si>
  <si>
    <t xml:space="preserve">OOC</t>
  </si>
  <si>
    <t xml:space="preserve">New Albany</t>
  </si>
  <si>
    <t xml:space="preserve">Strategic </t>
  </si>
  <si>
    <t xml:space="preserve">East Power - MB</t>
  </si>
  <si>
    <t xml:space="preserve">B) Turbines/Development Projects</t>
  </si>
  <si>
    <t xml:space="preserve">6 LM</t>
  </si>
  <si>
    <t xml:space="preserve">West Power - Orig</t>
  </si>
  <si>
    <t xml:space="preserve">TP</t>
  </si>
  <si>
    <t xml:space="preserve">4 LM</t>
  </si>
  <si>
    <t xml:space="preserve">3 7FA</t>
  </si>
  <si>
    <t xml:space="preserve">2001 Development Sites</t>
  </si>
  <si>
    <t xml:space="preserve">2 11N1</t>
  </si>
  <si>
    <t xml:space="preserve">2 7EA</t>
  </si>
  <si>
    <t xml:space="preserve">East/West Orig</t>
  </si>
  <si>
    <t xml:space="preserve">1 D5A</t>
  </si>
  <si>
    <t xml:space="preserve">2 Stm</t>
  </si>
  <si>
    <t xml:space="preserve">East Orig</t>
  </si>
  <si>
    <t xml:space="preserve">C) JEDI 1</t>
  </si>
  <si>
    <t xml:space="preserve">CGAS</t>
  </si>
  <si>
    <t xml:space="preserve">Chewco Loan</t>
  </si>
  <si>
    <t xml:space="preserve">Hanover Compressor Common</t>
  </si>
  <si>
    <t xml:space="preserve">Mariner Common</t>
  </si>
  <si>
    <t xml:space="preserve">3-TEC Warrants(R)</t>
  </si>
  <si>
    <t xml:space="preserve">Ameritex (R)</t>
  </si>
  <si>
    <t xml:space="preserve">Queens Sands Common (R)</t>
  </si>
  <si>
    <t xml:space="preserve">Queens Sands Preferred (R)</t>
  </si>
  <si>
    <t xml:space="preserve">D) JEDI 2</t>
  </si>
  <si>
    <t xml:space="preserve">Byers Locate Services</t>
  </si>
  <si>
    <t xml:space="preserve">Principal Investments</t>
  </si>
  <si>
    <t xml:space="preserve">Crescendo Energy LLC</t>
  </si>
  <si>
    <t xml:space="preserve">East Coast Power Common (Class A)</t>
  </si>
  <si>
    <t xml:space="preserve">East Coast Power Incentive Pmt</t>
  </si>
  <si>
    <t xml:space="preserve">Inland Common</t>
  </si>
  <si>
    <t xml:space="preserve">Inland Resources Preferred</t>
  </si>
  <si>
    <t xml:space="preserve">Las Vegas Cogen Debt Equity</t>
  </si>
  <si>
    <t xml:space="preserve">West Orig - QF</t>
  </si>
  <si>
    <t xml:space="preserve">Las Vegas Cogen Equity</t>
  </si>
  <si>
    <t xml:space="preserve">Linder Oil</t>
  </si>
  <si>
    <t xml:space="preserve">Pioneer Chlor (Cactus) Debt Equity</t>
  </si>
  <si>
    <t xml:space="preserve">Bonne Terre</t>
  </si>
  <si>
    <t xml:space="preserve">StarTech Common</t>
  </si>
  <si>
    <t xml:space="preserve">Westwin Energy</t>
  </si>
  <si>
    <t xml:space="preserve">Carrizzo Oil &amp; Gas Warrants (R)</t>
  </si>
  <si>
    <t xml:space="preserve">HV Marine Warrants (R)</t>
  </si>
  <si>
    <t xml:space="preserve">Juniper Exploration (R)</t>
  </si>
  <si>
    <t xml:space="preserve">LSI Preferred (R)</t>
  </si>
  <si>
    <t xml:space="preserve">LSI Warrants (R)</t>
  </si>
  <si>
    <t xml:space="preserve">Texland (R)</t>
  </si>
  <si>
    <t xml:space="preserve">Vastar (R)</t>
  </si>
  <si>
    <t xml:space="preserve">Upstream Origination</t>
  </si>
  <si>
    <t xml:space="preserve">Venoco Convertible (R)</t>
  </si>
  <si>
    <t xml:space="preserve">E) EnSerCo</t>
  </si>
  <si>
    <t xml:space="preserve">Enserco Offshore</t>
  </si>
  <si>
    <t xml:space="preserve">H&amp;R Drilling/Tetonka</t>
  </si>
  <si>
    <t xml:space="preserve">Industrial Holdings (R)</t>
  </si>
  <si>
    <t xml:space="preserve">Paradigm Common (R)</t>
  </si>
  <si>
    <t xml:space="preserve">F) Balance Sheet</t>
  </si>
  <si>
    <t xml:space="preserve">ENA Upstream Assets</t>
  </si>
  <si>
    <t xml:space="preserve">MAC (Meter Acquisition Co.) PP&amp;E</t>
  </si>
  <si>
    <t xml:space="preserve">MAC Equity Investment</t>
  </si>
  <si>
    <t xml:space="preserve">Hanover Measurement Svs</t>
  </si>
  <si>
    <t xml:space="preserve">Bridgeline Holdings</t>
  </si>
  <si>
    <t xml:space="preserve">Bridgeline</t>
  </si>
  <si>
    <t xml:space="preserve">Balance Sheet Investments</t>
  </si>
  <si>
    <t xml:space="preserve">Big Horn</t>
  </si>
  <si>
    <t xml:space="preserve">City Forest Advisory</t>
  </si>
  <si>
    <t xml:space="preserve">Crescendo VPP</t>
  </si>
  <si>
    <t xml:space="preserve">East Coast Power Loan (Sub Debt)</t>
  </si>
  <si>
    <t xml:space="preserve">First World </t>
  </si>
  <si>
    <t xml:space="preserve">Invasion Debt</t>
  </si>
  <si>
    <t xml:space="preserve">Mariner Combined Debt</t>
  </si>
  <si>
    <t xml:space="preserve">Papier Masson (Canada)</t>
  </si>
  <si>
    <t xml:space="preserve">StarTech Common Flow Through</t>
  </si>
  <si>
    <t xml:space="preserve">Tenaska Equity</t>
  </si>
  <si>
    <t xml:space="preserve">Tenaska TRS Step II</t>
  </si>
  <si>
    <t xml:space="preserve">Alpine Preferred Stock</t>
  </si>
  <si>
    <t xml:space="preserve">West Orig </t>
  </si>
  <si>
    <t xml:space="preserve">Alpine Warrants</t>
  </si>
  <si>
    <t xml:space="preserve">West Orig</t>
  </si>
  <si>
    <t xml:space="preserve">Byers Locate Service</t>
  </si>
  <si>
    <t xml:space="preserve">CanGen</t>
  </si>
  <si>
    <t xml:space="preserve">Cypress Exploration</t>
  </si>
  <si>
    <t xml:space="preserve">Dais Analytics</t>
  </si>
  <si>
    <t xml:space="preserve">ENCorp</t>
  </si>
  <si>
    <t xml:space="preserve">Fuel Cell Energy</t>
  </si>
  <si>
    <t xml:space="preserve">Hancock</t>
  </si>
  <si>
    <t xml:space="preserve">Hanson Production Co.</t>
  </si>
  <si>
    <t xml:space="preserve">iMedion</t>
  </si>
  <si>
    <t xml:space="preserve">Las Vegas Cogen Equity &amp; Commodity</t>
  </si>
  <si>
    <t xml:space="preserve">Mariner Warrants</t>
  </si>
  <si>
    <t xml:space="preserve">Masada Oxynol</t>
  </si>
  <si>
    <t xml:space="preserve">MCN TRS</t>
  </si>
  <si>
    <t xml:space="preserve">MTC Metering  Corp</t>
  </si>
  <si>
    <t xml:space="preserve">Pioneer Chlor (Cactus)</t>
  </si>
  <si>
    <t xml:space="preserve">Power Systems Mfg</t>
  </si>
  <si>
    <t xml:space="preserve">Solo Energy Corporation</t>
  </si>
  <si>
    <t xml:space="preserve">Syntroleum Membership Interest</t>
  </si>
  <si>
    <t xml:space="preserve">Tridium Loan</t>
  </si>
  <si>
    <t xml:space="preserve">Tridium Equity</t>
  </si>
  <si>
    <t xml:space="preserve">Active Power (R)</t>
  </si>
  <si>
    <t xml:space="preserve">City Forest IPC (R)</t>
  </si>
  <si>
    <t xml:space="preserve">Juniper (R)</t>
  </si>
  <si>
    <t xml:space="preserve">Venoco (R)</t>
  </si>
  <si>
    <t xml:space="preserve">WB Oil &amp; Gas (R)</t>
  </si>
  <si>
    <t xml:space="preserve">Carrizo Warrants (R)</t>
  </si>
  <si>
    <t xml:space="preserve">Catalytica (R)</t>
  </si>
  <si>
    <t xml:space="preserve">Heartland Steel Common (R)</t>
  </si>
  <si>
    <t xml:space="preserve">Heartland Steel Cont Loan (R)</t>
  </si>
  <si>
    <t xml:space="preserve">Heartland Steel EAS (R)</t>
  </si>
  <si>
    <t xml:space="preserve">Heartland Steel Seed Money (R)</t>
  </si>
  <si>
    <t xml:space="preserve">Heartland Steel Warrants (R)</t>
  </si>
  <si>
    <t xml:space="preserve">Invasion (R)</t>
  </si>
  <si>
    <t xml:space="preserve">Upstream Orig</t>
  </si>
  <si>
    <t xml:space="preserve">Enovate</t>
  </si>
  <si>
    <t xml:space="preserve">Gas - Midwest Orig</t>
  </si>
  <si>
    <t xml:space="preserve">G) Total Returns Swaps</t>
  </si>
  <si>
    <t xml:space="preserve">Motown</t>
  </si>
  <si>
    <t xml:space="preserve">Tenaska/Cornhusker</t>
  </si>
  <si>
    <t xml:space="preserve">H) OTHER ASSETS</t>
  </si>
  <si>
    <t xml:space="preserve">Sithe Tracking Account</t>
  </si>
  <si>
    <t xml:space="preserve">IT PP&amp;E</t>
  </si>
  <si>
    <t xml:space="preserve">Build Outs, Other PP&amp;E</t>
  </si>
  <si>
    <t xml:space="preserve">Onadaga</t>
  </si>
  <si>
    <t xml:space="preserve">Net A/R and A/P Trade</t>
  </si>
  <si>
    <t xml:space="preserve">Broker Cash</t>
  </si>
  <si>
    <t xml:space="preserve">Enovate Gas Storage</t>
  </si>
  <si>
    <t xml:space="preserve">Midwest Gas</t>
  </si>
  <si>
    <t xml:space="preserve">Canadian Gas Storage</t>
  </si>
  <si>
    <t xml:space="preserve">Napoleonville Gas Storage</t>
  </si>
  <si>
    <t xml:space="preserve">BUG Gas Storage</t>
  </si>
  <si>
    <t xml:space="preserve">East Gas</t>
  </si>
  <si>
    <t xml:space="preserve">TOTAL EXISTING BALANCE SHEET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</si>
</sst>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mm\-yy"/>
    <numFmt numFmtId="167" formatCode="0%"/>
    <numFmt numFmtId="168" formatCode="[$-409]#,##0_);\(#,##0\)"/>
    <numFmt numFmtId="169" formatCode="0"/>
    <numFmt numFmtId="170" formatCode="0_);\(0\)"/>
    <numFmt numFmtId="171" formatCode="mm/dd/yy"/>
    <numFmt numFmtId="172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I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" width="13.85"/>
    <col collapsed="false" customWidth="true" hidden="false" outlineLevel="0" max="6" min="6" style="1" width="12.28"/>
    <col collapsed="false" customWidth="true" hidden="false" outlineLevel="0" max="8" min="8" style="1" width="12.28"/>
    <col collapsed="false" customWidth="true" hidden="false" outlineLevel="0" max="9" min="9" style="1" width="14.85"/>
  </cols>
  <sheetData>
    <row r="4" customFormat="false" ht="12.75" hidden="false" customHeight="false" outlineLevel="0" collapsed="false">
      <c r="C4" s="2" t="s">
        <v>0</v>
      </c>
    </row>
    <row r="5" customFormat="false" ht="15" hidden="false" customHeight="false" outlineLevel="0" collapsed="false">
      <c r="E5" s="3" t="s">
        <v>1</v>
      </c>
      <c r="F5" s="3" t="s">
        <v>2</v>
      </c>
      <c r="G5" s="2"/>
      <c r="H5" s="3" t="s">
        <v>3</v>
      </c>
      <c r="I5" s="3" t="s">
        <v>4</v>
      </c>
    </row>
    <row r="6" customFormat="false" ht="12.75" hidden="false" customHeight="false" outlineLevel="0" collapsed="false">
      <c r="C6" s="4" t="s">
        <v>5</v>
      </c>
      <c r="E6" s="1" t="n">
        <f aca="false">204986+184957+211310+194298+240269+226276</f>
        <v>1262096</v>
      </c>
      <c r="F6" s="1" t="n">
        <f aca="false">27083*6</f>
        <v>162498</v>
      </c>
      <c r="H6" s="1" t="n">
        <f aca="false">+(8583+2000)*6</f>
        <v>63498</v>
      </c>
      <c r="I6" s="1" t="n">
        <f aca="false">SUM(E6:H6)</f>
        <v>1488092</v>
      </c>
    </row>
    <row r="7" customFormat="false" ht="12.75" hidden="false" customHeight="false" outlineLevel="0" collapsed="false">
      <c r="C7" s="4" t="s">
        <v>6</v>
      </c>
      <c r="E7" s="1" t="n">
        <f aca="false">189943+183269+201971+189528+224436+208967</f>
        <v>1198114</v>
      </c>
      <c r="F7" s="1" t="n">
        <f aca="false">48283*6</f>
        <v>289698</v>
      </c>
      <c r="H7" s="1" t="n">
        <v>63498</v>
      </c>
      <c r="I7" s="1" t="n">
        <f aca="false">SUM(E7:H7)</f>
        <v>1551310</v>
      </c>
    </row>
    <row r="8" customFormat="false" ht="12.75" hidden="false" customHeight="false" outlineLevel="0" collapsed="false">
      <c r="C8" s="4" t="s">
        <v>7</v>
      </c>
      <c r="E8" s="1" t="n">
        <f aca="false">346952+309688+361730+332426+365401+393256</f>
        <v>2109453</v>
      </c>
      <c r="F8" s="1" t="n">
        <f aca="false">46333*6</f>
        <v>277998</v>
      </c>
      <c r="H8" s="1" t="n">
        <f aca="false">+(8583+5000)*6+100</f>
        <v>81598</v>
      </c>
      <c r="I8" s="1" t="n">
        <f aca="false">SUM(E8:H8)</f>
        <v>2469049</v>
      </c>
    </row>
    <row r="9" customFormat="false" ht="12.75" hidden="false" customHeight="false" outlineLevel="0" collapsed="false">
      <c r="C9" s="4" t="s">
        <v>8</v>
      </c>
      <c r="E9" s="1" t="n">
        <f aca="false">316547+316547+346846+392830+369646+367647</f>
        <v>2110063</v>
      </c>
      <c r="F9" s="1" t="n">
        <f aca="false">18400*6</f>
        <v>110400</v>
      </c>
      <c r="H9" s="1" t="n">
        <f aca="false">+(7038+5000)*6+100</f>
        <v>72328</v>
      </c>
      <c r="I9" s="1" t="n">
        <f aca="false">SUM(E9:H9)</f>
        <v>2292791</v>
      </c>
    </row>
    <row r="10" customFormat="false" ht="15" hidden="false" customHeight="false" outlineLevel="0" collapsed="false">
      <c r="C10" s="4" t="s">
        <v>9</v>
      </c>
      <c r="E10" s="5" t="n">
        <f aca="false">375999+376109+360162+271475+415062+582639</f>
        <v>2381446</v>
      </c>
      <c r="F10" s="5" t="n">
        <f aca="false">20400*6</f>
        <v>122400</v>
      </c>
      <c r="G10" s="6"/>
      <c r="H10" s="5" t="n">
        <f aca="false">+(7038+5000)*6+100</f>
        <v>72328</v>
      </c>
      <c r="I10" s="5" t="n">
        <f aca="false">SUM(E10:H10)</f>
        <v>2576174</v>
      </c>
    </row>
    <row r="11" customFormat="false" ht="12.75" hidden="false" customHeight="false" outlineLevel="0" collapsed="false">
      <c r="C11" s="4" t="s">
        <v>4</v>
      </c>
      <c r="E11" s="1" t="n">
        <f aca="false">SUM(E6:E10)</f>
        <v>9061172</v>
      </c>
      <c r="F11" s="1" t="n">
        <f aca="false">SUM(F6:F10)</f>
        <v>962994</v>
      </c>
      <c r="H11" s="1" t="n">
        <f aca="false">SUM(H6:H10)</f>
        <v>353250</v>
      </c>
      <c r="I11" s="1" t="n">
        <f aca="false">SUM(I6:I10)</f>
        <v>10377416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4:I30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H29" activeCellId="2" sqref="A1 A1 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8.14"/>
    <col collapsed="false" customWidth="true" hidden="false" outlineLevel="0" max="8" min="8" style="1" width="15.85"/>
  </cols>
  <sheetData>
    <row r="4" customFormat="false" ht="12.75" hidden="false" customHeight="false" outlineLevel="0" collapsed="false">
      <c r="D4" s="2" t="s">
        <v>10</v>
      </c>
    </row>
    <row r="6" customFormat="false" ht="12.75" hidden="false" customHeight="false" outlineLevel="0" collapsed="false">
      <c r="F6" s="3" t="s">
        <v>11</v>
      </c>
      <c r="G6" s="2"/>
      <c r="H6" s="3" t="s">
        <v>12</v>
      </c>
      <c r="I6" s="7" t="s">
        <v>13</v>
      </c>
    </row>
    <row r="8" customFormat="false" ht="12.75" hidden="false" customHeight="false" outlineLevel="0" collapsed="false">
      <c r="D8" s="4" t="s">
        <v>14</v>
      </c>
      <c r="F8" s="1" t="n">
        <v>252050837</v>
      </c>
      <c r="H8" s="1" t="n">
        <v>15998269</v>
      </c>
    </row>
    <row r="9" customFormat="false" ht="12.75" hidden="false" customHeight="false" outlineLevel="0" collapsed="false">
      <c r="D9" s="4" t="s">
        <v>15</v>
      </c>
      <c r="F9" s="1" t="n">
        <v>87624915</v>
      </c>
      <c r="H9" s="1" t="n">
        <v>3187766</v>
      </c>
    </row>
    <row r="10" customFormat="false" ht="12.75" hidden="false" customHeight="false" outlineLevel="0" collapsed="false">
      <c r="D10" s="4" t="s">
        <v>16</v>
      </c>
      <c r="F10" s="1" t="n">
        <v>106595029</v>
      </c>
      <c r="H10" s="1" t="n">
        <v>4923901</v>
      </c>
    </row>
    <row r="11" customFormat="false" ht="12.75" hidden="false" customHeight="false" outlineLevel="0" collapsed="false">
      <c r="D11" s="4" t="s">
        <v>17</v>
      </c>
      <c r="F11" s="1" t="n">
        <v>389009033</v>
      </c>
      <c r="H11" s="1" t="n">
        <v>22373745</v>
      </c>
    </row>
    <row r="12" customFormat="false" ht="12.75" hidden="false" customHeight="false" outlineLevel="0" collapsed="false">
      <c r="D12" s="4" t="s">
        <v>18</v>
      </c>
      <c r="F12" s="1" t="n">
        <v>645745679</v>
      </c>
      <c r="H12" s="1" t="n">
        <v>38348313</v>
      </c>
    </row>
    <row r="13" customFormat="false" ht="15" hidden="false" customHeight="false" outlineLevel="0" collapsed="false">
      <c r="D13" s="4" t="s">
        <v>19</v>
      </c>
      <c r="H13" s="5" t="n">
        <v>1760454</v>
      </c>
    </row>
    <row r="14" customFormat="false" ht="12.75" hidden="false" customHeight="false" outlineLevel="0" collapsed="false">
      <c r="D14" s="4" t="s">
        <v>4</v>
      </c>
      <c r="H14" s="1" t="n">
        <f aca="false">SUM(H8:H13)</f>
        <v>86592448</v>
      </c>
    </row>
    <row r="17" customFormat="false" ht="12.75" hidden="false" customHeight="false" outlineLevel="0" collapsed="false">
      <c r="D17" s="2" t="s">
        <v>20</v>
      </c>
    </row>
    <row r="19" customFormat="false" ht="12.75" hidden="false" customHeight="false" outlineLevel="0" collapsed="false">
      <c r="D19" s="8" t="n">
        <v>36861</v>
      </c>
      <c r="F19" s="1" t="n">
        <v>500000000</v>
      </c>
      <c r="H19" s="1" t="n">
        <v>34266444</v>
      </c>
    </row>
    <row r="20" customFormat="false" ht="12.75" hidden="false" customHeight="false" outlineLevel="0" collapsed="false">
      <c r="D20" s="8" t="n">
        <v>37043</v>
      </c>
      <c r="F20" s="1" t="n">
        <v>250000000</v>
      </c>
      <c r="H20" s="1" t="n">
        <v>11471738</v>
      </c>
    </row>
    <row r="21" customFormat="false" ht="12.75" hidden="false" customHeight="false" outlineLevel="0" collapsed="false">
      <c r="D21" s="8" t="n">
        <v>37226</v>
      </c>
      <c r="F21" s="1" t="n">
        <v>250000000</v>
      </c>
      <c r="H21" s="1" t="n">
        <v>3000000</v>
      </c>
    </row>
    <row r="23" customFormat="false" ht="12.75" hidden="false" customHeight="false" outlineLevel="0" collapsed="false">
      <c r="D23" s="4" t="s">
        <v>21</v>
      </c>
      <c r="H23" s="1" t="n">
        <v>3600000</v>
      </c>
    </row>
    <row r="24" customFormat="false" ht="15" hidden="false" customHeight="false" outlineLevel="0" collapsed="false">
      <c r="D24" s="4" t="s">
        <v>22</v>
      </c>
      <c r="H24" s="5" t="n">
        <f aca="false">5247541+5601579</f>
        <v>10849120</v>
      </c>
    </row>
    <row r="25" customFormat="false" ht="12.75" hidden="false" customHeight="false" outlineLevel="0" collapsed="false">
      <c r="D25" s="9" t="s">
        <v>23</v>
      </c>
      <c r="H25" s="10" t="n">
        <f aca="false">+H24+H23+H21+H20+H19+H14</f>
        <v>149779750</v>
      </c>
    </row>
    <row r="28" customFormat="false" ht="15" hidden="false" customHeight="false" outlineLevel="0" collapsed="false">
      <c r="D28" s="4" t="s">
        <v>24</v>
      </c>
      <c r="H28" s="5" t="n">
        <v>120000000</v>
      </c>
    </row>
    <row r="30" customFormat="false" ht="12.75" hidden="false" customHeight="false" outlineLevel="0" collapsed="false">
      <c r="D30" s="9" t="s">
        <v>25</v>
      </c>
      <c r="H30" s="10" t="n">
        <f aca="false">+H25-H28</f>
        <v>29779750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4:K86"/>
  <sheetViews>
    <sheetView showFormulas="false" showGridLines="true" showRowColHeaders="true" showZeros="true" rightToLeft="false" tabSelected="true" showOutlineSymbols="true" defaultGridColor="true" view="normal" topLeftCell="B71" colorId="64" zoomScale="100" zoomScaleNormal="100" zoomScalePageLayoutView="100" workbookViewId="0">
      <selection pane="topLeft" activeCell="H90" activeCellId="2" sqref="G35 A1 H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4" width="14.85"/>
    <col collapsed="false" customWidth="true" hidden="false" outlineLevel="0" max="7" min="6" style="4" width="17.7"/>
    <col collapsed="false" customWidth="true" hidden="false" outlineLevel="0" max="8" min="8" style="4" width="17.85"/>
  </cols>
  <sheetData>
    <row r="4" customFormat="false" ht="12.75" hidden="false" customHeight="false" outlineLevel="0" collapsed="false">
      <c r="D4" s="2" t="s">
        <v>26</v>
      </c>
    </row>
    <row r="6" customFormat="false" ht="12.75" hidden="false" customHeight="false" outlineLevel="0" collapsed="false">
      <c r="F6" s="9"/>
      <c r="G6" s="9" t="s">
        <v>27</v>
      </c>
      <c r="H6" s="9"/>
      <c r="I6" s="4" t="s">
        <v>13</v>
      </c>
      <c r="K6" s="4" t="s">
        <v>13</v>
      </c>
    </row>
    <row r="7" customFormat="false" ht="12.75" hidden="false" customHeight="false" outlineLevel="0" collapsed="false">
      <c r="F7" s="2" t="s">
        <v>28</v>
      </c>
      <c r="G7" s="2" t="s">
        <v>29</v>
      </c>
      <c r="H7" s="2" t="s">
        <v>30</v>
      </c>
      <c r="I7" s="4" t="s">
        <v>13</v>
      </c>
    </row>
    <row r="8" customFormat="false" ht="12.75" hidden="false" customHeight="false" outlineLevel="0" collapsed="false">
      <c r="D8" s="4" t="s">
        <v>31</v>
      </c>
      <c r="F8" s="11" t="n">
        <f aca="false">+'commercial income'!H18</f>
        <v>285441181</v>
      </c>
      <c r="G8" s="11" t="n">
        <f aca="false">+'commercial income'!T18</f>
        <v>68903151.5882353</v>
      </c>
      <c r="H8" s="11" t="n">
        <f aca="false">+F8-G8</f>
        <v>216538029.411765</v>
      </c>
    </row>
    <row r="9" customFormat="false" ht="12.75" hidden="false" customHeight="false" outlineLevel="0" collapsed="false">
      <c r="D9" s="4" t="s">
        <v>32</v>
      </c>
      <c r="F9" s="11" t="n">
        <f aca="false">+'commercial income'!H29</f>
        <v>285000000</v>
      </c>
      <c r="G9" s="11" t="n">
        <f aca="false">+'commercial income'!T29</f>
        <v>49427271.4117647</v>
      </c>
      <c r="H9" s="11" t="n">
        <f aca="false">+F9-G9</f>
        <v>235572728.588235</v>
      </c>
    </row>
    <row r="10" customFormat="false" ht="12.75" hidden="false" customHeight="false" outlineLevel="0" collapsed="false">
      <c r="D10" s="4" t="s">
        <v>33</v>
      </c>
      <c r="F10" s="11" t="n">
        <f aca="false">+'commercial income'!H44</f>
        <v>432800000</v>
      </c>
      <c r="G10" s="11" t="n">
        <f aca="false">+'commercial income'!T44</f>
        <v>212794000</v>
      </c>
      <c r="H10" s="11" t="n">
        <f aca="false">+F10-G10</f>
        <v>220006000</v>
      </c>
    </row>
    <row r="11" customFormat="false" ht="12.75" hidden="false" customHeight="false" outlineLevel="0" collapsed="false">
      <c r="D11" s="4" t="s">
        <v>34</v>
      </c>
      <c r="F11" s="11" t="n">
        <f aca="false">+'commercial income'!H54</f>
        <v>280000000</v>
      </c>
      <c r="G11" s="11" t="n">
        <f aca="false">+'commercial income'!T54</f>
        <v>26414500</v>
      </c>
      <c r="H11" s="11" t="n">
        <f aca="false">+F11-G11</f>
        <v>253585500</v>
      </c>
    </row>
    <row r="12" customFormat="false" ht="12.75" hidden="false" customHeight="false" outlineLevel="0" collapsed="false">
      <c r="D12" s="4" t="s">
        <v>35</v>
      </c>
      <c r="F12" s="11" t="n">
        <f aca="false">+'commercial income'!H56</f>
        <v>60000000</v>
      </c>
      <c r="G12" s="11" t="n">
        <f aca="false">+'commercial income'!T56</f>
        <v>5544000</v>
      </c>
      <c r="H12" s="11" t="n">
        <f aca="false">+F12-G12</f>
        <v>54456000</v>
      </c>
    </row>
    <row r="13" customFormat="false" ht="12.75" hidden="false" customHeight="false" outlineLevel="0" collapsed="false">
      <c r="D13" s="4" t="s">
        <v>36</v>
      </c>
      <c r="F13" s="11" t="n">
        <f aca="false">+'commercial income'!H58</f>
        <v>68000000</v>
      </c>
      <c r="G13" s="11" t="n">
        <f aca="false">+'commercial income'!T58</f>
        <v>67917918</v>
      </c>
      <c r="H13" s="11" t="n">
        <f aca="false">+F13-G13</f>
        <v>82082</v>
      </c>
    </row>
    <row r="14" customFormat="false" ht="12.75" hidden="false" customHeight="false" outlineLevel="0" collapsed="false">
      <c r="D14" s="4" t="s">
        <v>37</v>
      </c>
      <c r="F14" s="11" t="n">
        <f aca="false">+'commercial income'!H60</f>
        <v>50000000</v>
      </c>
      <c r="G14" s="11" t="n">
        <f aca="false">+'commercial income'!T60</f>
        <v>32001000</v>
      </c>
      <c r="H14" s="11" t="n">
        <f aca="false">+F14-G14</f>
        <v>17999000</v>
      </c>
    </row>
    <row r="15" customFormat="false" ht="12.75" hidden="false" customHeight="false" outlineLevel="0" collapsed="false">
      <c r="D15" s="4" t="s">
        <v>38</v>
      </c>
      <c r="F15" s="11" t="n">
        <f aca="false">+'commercial income'!H62</f>
        <v>50000000</v>
      </c>
      <c r="G15" s="11" t="n">
        <f aca="false">+'commercial income'!T62</f>
        <v>38209500</v>
      </c>
      <c r="H15" s="11" t="n">
        <f aca="false">+F15-G15</f>
        <v>11790500</v>
      </c>
    </row>
    <row r="16" customFormat="false" ht="12.75" hidden="false" customHeight="false" outlineLevel="0" collapsed="false">
      <c r="D16" s="4" t="s">
        <v>39</v>
      </c>
      <c r="F16" s="11" t="n">
        <f aca="false">+'commercial income'!H64</f>
        <v>20000000</v>
      </c>
      <c r="G16" s="11" t="n">
        <f aca="false">+'commercial income'!T64</f>
        <v>57391125</v>
      </c>
      <c r="H16" s="11" t="n">
        <f aca="false">+F16-G16</f>
        <v>-37391125</v>
      </c>
    </row>
    <row r="17" customFormat="false" ht="12.75" hidden="false" customHeight="false" outlineLevel="0" collapsed="false">
      <c r="D17" s="4" t="s">
        <v>40</v>
      </c>
      <c r="F17" s="11" t="n">
        <f aca="false">+'commercial income'!H66</f>
        <v>10000000</v>
      </c>
      <c r="G17" s="11" t="n">
        <f aca="false">+'commercial income'!T66</f>
        <v>41335250</v>
      </c>
      <c r="H17" s="11" t="n">
        <f aca="false">+F17-G17</f>
        <v>-31335250</v>
      </c>
    </row>
    <row r="18" customFormat="false" ht="15" hidden="false" customHeight="false" outlineLevel="0" collapsed="false">
      <c r="D18" s="4" t="s">
        <v>41</v>
      </c>
      <c r="F18" s="12" t="n">
        <f aca="false">+'commercial income'!H69</f>
        <v>83000000</v>
      </c>
      <c r="G18" s="12" t="n">
        <f aca="false">+'commercial income'!T69</f>
        <v>137099986</v>
      </c>
      <c r="H18" s="12" t="n">
        <f aca="false">+F18-G18</f>
        <v>-54099986</v>
      </c>
    </row>
    <row r="19" customFormat="false" ht="12.75" hidden="false" customHeight="false" outlineLevel="0" collapsed="false">
      <c r="D19" s="4" t="s">
        <v>42</v>
      </c>
      <c r="F19" s="11" t="n">
        <f aca="false">SUM(F8:F18)</f>
        <v>1624241181</v>
      </c>
      <c r="G19" s="11" t="n">
        <f aca="false">SUM(G8:G18)</f>
        <v>737037702</v>
      </c>
      <c r="H19" s="11" t="n">
        <f aca="false">SUM(H8:H18)</f>
        <v>887203479</v>
      </c>
    </row>
    <row r="20" customFormat="false" ht="12.75" hidden="false" customHeight="false" outlineLevel="0" collapsed="false">
      <c r="F20" s="11"/>
      <c r="G20" s="11"/>
      <c r="H20" s="11"/>
    </row>
    <row r="21" customFormat="false" ht="12.75" hidden="false" customHeight="false" outlineLevel="0" collapsed="false">
      <c r="D21" s="2" t="s">
        <v>43</v>
      </c>
      <c r="F21" s="11"/>
      <c r="H21" s="11" t="n">
        <f aca="false">+DriftPrepay!H30</f>
        <v>29779750</v>
      </c>
    </row>
    <row r="22" customFormat="false" ht="12.75" hidden="false" customHeight="false" outlineLevel="0" collapsed="false">
      <c r="D22" s="7" t="s">
        <v>13</v>
      </c>
      <c r="F22" s="11"/>
      <c r="H22" s="11"/>
    </row>
    <row r="23" customFormat="false" ht="12.75" hidden="false" customHeight="false" outlineLevel="0" collapsed="false">
      <c r="D23" s="2" t="s">
        <v>44</v>
      </c>
    </row>
    <row r="24" customFormat="false" ht="12.75" hidden="false" customHeight="false" outlineLevel="0" collapsed="false">
      <c r="D24" s="4" t="s">
        <v>45</v>
      </c>
      <c r="H24" s="11" t="n">
        <f aca="false">+'group expenses'!P7</f>
        <v>10398000</v>
      </c>
    </row>
    <row r="25" customFormat="false" ht="12.75" hidden="false" customHeight="false" outlineLevel="0" collapsed="false">
      <c r="D25" s="4" t="s">
        <v>46</v>
      </c>
      <c r="H25" s="11" t="n">
        <f aca="false">+'group expenses'!P8</f>
        <v>1996000</v>
      </c>
    </row>
    <row r="26" customFormat="false" ht="12.75" hidden="false" customHeight="false" outlineLevel="0" collapsed="false">
      <c r="D26" s="4" t="s">
        <v>47</v>
      </c>
      <c r="H26" s="11" t="n">
        <f aca="false">+'group expenses'!P9</f>
        <v>40574000</v>
      </c>
    </row>
    <row r="27" customFormat="false" ht="12.75" hidden="false" customHeight="false" outlineLevel="0" collapsed="false">
      <c r="D27" s="4" t="s">
        <v>48</v>
      </c>
      <c r="H27" s="11" t="n">
        <f aca="false">+'group expenses'!P10</f>
        <v>4816000</v>
      </c>
    </row>
    <row r="28" customFormat="false" ht="12.75" hidden="false" customHeight="false" outlineLevel="0" collapsed="false">
      <c r="D28" s="4" t="s">
        <v>49</v>
      </c>
      <c r="H28" s="11" t="n">
        <f aca="false">+'group expenses'!P11</f>
        <v>10313000</v>
      </c>
    </row>
    <row r="29" customFormat="false" ht="12.75" hidden="false" customHeight="false" outlineLevel="0" collapsed="false">
      <c r="D29" s="4" t="s">
        <v>50</v>
      </c>
      <c r="H29" s="11" t="n">
        <f aca="false">+'group expenses'!P12</f>
        <v>1571000</v>
      </c>
    </row>
    <row r="30" customFormat="false" ht="12.75" hidden="false" customHeight="false" outlineLevel="0" collapsed="false">
      <c r="D30" s="4" t="s">
        <v>51</v>
      </c>
      <c r="H30" s="11" t="n">
        <f aca="false">+'group expenses'!P13</f>
        <v>2334000</v>
      </c>
    </row>
    <row r="31" customFormat="false" ht="12.75" hidden="false" customHeight="false" outlineLevel="0" collapsed="false">
      <c r="D31" s="4" t="s">
        <v>52</v>
      </c>
      <c r="H31" s="11" t="n">
        <f aca="false">+'group expenses'!P14</f>
        <v>2199000</v>
      </c>
    </row>
    <row r="32" customFormat="false" ht="12.75" hidden="false" customHeight="false" outlineLevel="0" collapsed="false">
      <c r="D32" s="4" t="s">
        <v>53</v>
      </c>
      <c r="H32" s="11" t="n">
        <f aca="false">+'group expenses'!P15</f>
        <v>793000</v>
      </c>
    </row>
    <row r="33" customFormat="false" ht="12.75" hidden="false" customHeight="false" outlineLevel="0" collapsed="false">
      <c r="D33" s="4" t="s">
        <v>54</v>
      </c>
      <c r="H33" s="11" t="n">
        <f aca="false">+'group expenses'!P16</f>
        <v>5675000</v>
      </c>
    </row>
    <row r="34" customFormat="false" ht="15" hidden="false" customHeight="false" outlineLevel="0" collapsed="false">
      <c r="D34" s="6" t="s">
        <v>55</v>
      </c>
      <c r="H34" s="12" t="n">
        <f aca="false">+'group expenses'!P17</f>
        <v>2754000</v>
      </c>
    </row>
    <row r="35" customFormat="false" ht="12.75" hidden="false" customHeight="false" outlineLevel="0" collapsed="false">
      <c r="D35" s="4" t="s">
        <v>56</v>
      </c>
      <c r="H35" s="11" t="n">
        <f aca="false">SUM(H24:H34)</f>
        <v>83423000</v>
      </c>
    </row>
    <row r="36" customFormat="false" ht="12.75" hidden="false" customHeight="false" outlineLevel="0" collapsed="false">
      <c r="H36" s="11"/>
    </row>
    <row r="37" customFormat="false" ht="12.75" hidden="false" customHeight="false" outlineLevel="0" collapsed="false">
      <c r="D37" s="2" t="s">
        <v>57</v>
      </c>
      <c r="H37" s="11"/>
    </row>
    <row r="38" customFormat="false" ht="12.75" hidden="false" customHeight="false" outlineLevel="0" collapsed="false">
      <c r="D38" s="4" t="s">
        <v>58</v>
      </c>
      <c r="H38" s="11" t="n">
        <f aca="false">+'group expenses'!E34</f>
        <v>25300000</v>
      </c>
    </row>
    <row r="39" customFormat="false" ht="12.75" hidden="false" customHeight="false" outlineLevel="0" collapsed="false">
      <c r="D39" s="4" t="s">
        <v>59</v>
      </c>
      <c r="H39" s="11" t="n">
        <f aca="false">+'group expenses'!E37</f>
        <v>18800000</v>
      </c>
    </row>
    <row r="40" customFormat="false" ht="12.75" hidden="false" customHeight="false" outlineLevel="0" collapsed="false">
      <c r="D40" s="4" t="s">
        <v>60</v>
      </c>
      <c r="H40" s="11" t="n">
        <f aca="false">+'group expenses'!E38</f>
        <v>15500000</v>
      </c>
    </row>
    <row r="41" customFormat="false" ht="15" hidden="false" customHeight="false" outlineLevel="0" collapsed="false">
      <c r="D41" s="4" t="s">
        <v>61</v>
      </c>
      <c r="H41" s="12" t="n">
        <f aca="false">+'group expenses'!E48</f>
        <v>32700000</v>
      </c>
    </row>
    <row r="42" customFormat="false" ht="12.75" hidden="false" customHeight="false" outlineLevel="0" collapsed="false">
      <c r="D42" s="4" t="s">
        <v>4</v>
      </c>
      <c r="H42" s="11" t="n">
        <f aca="false">SUM(H38:H41)</f>
        <v>92300000</v>
      </c>
    </row>
    <row r="43" customFormat="false" ht="12.75" hidden="false" customHeight="false" outlineLevel="0" collapsed="false">
      <c r="H43" s="11"/>
    </row>
    <row r="45" customFormat="false" ht="12.75" hidden="false" customHeight="false" outlineLevel="0" collapsed="false">
      <c r="D45" s="2" t="s">
        <v>62</v>
      </c>
    </row>
    <row r="46" customFormat="false" ht="12.75" hidden="false" customHeight="false" outlineLevel="0" collapsed="false">
      <c r="D46" s="4" t="s">
        <v>63</v>
      </c>
      <c r="H46" s="1" t="n">
        <f aca="false">+'group expenses'!E56</f>
        <v>4991000</v>
      </c>
    </row>
    <row r="47" customFormat="false" ht="12.75" hidden="false" customHeight="false" outlineLevel="0" collapsed="false">
      <c r="D47" s="4" t="s">
        <v>64</v>
      </c>
      <c r="H47" s="1" t="n">
        <f aca="false">+'group expenses'!E57</f>
        <v>5114000</v>
      </c>
    </row>
    <row r="48" customFormat="false" ht="12.75" hidden="false" customHeight="false" outlineLevel="0" collapsed="false">
      <c r="D48" s="4" t="s">
        <v>65</v>
      </c>
      <c r="H48" s="1" t="n">
        <f aca="false">+'group expenses'!E58</f>
        <v>3700000</v>
      </c>
    </row>
    <row r="49" customFormat="false" ht="12.75" hidden="false" customHeight="false" outlineLevel="0" collapsed="false">
      <c r="D49" s="4" t="s">
        <v>66</v>
      </c>
      <c r="H49" s="1" t="n">
        <f aca="false">+'group expenses'!E59</f>
        <v>1382000</v>
      </c>
    </row>
    <row r="50" customFormat="false" ht="12.75" hidden="false" customHeight="false" outlineLevel="0" collapsed="false">
      <c r="D50" s="4" t="s">
        <v>67</v>
      </c>
      <c r="H50" s="1" t="n">
        <f aca="false">+'group expenses'!E60</f>
        <v>3302000</v>
      </c>
    </row>
    <row r="51" customFormat="false" ht="12.75" hidden="false" customHeight="false" outlineLevel="0" collapsed="false">
      <c r="D51" s="4" t="s">
        <v>68</v>
      </c>
      <c r="H51" s="1" t="n">
        <f aca="false">+'group expenses'!E61</f>
        <v>2020000</v>
      </c>
    </row>
    <row r="52" customFormat="false" ht="12.75" hidden="false" customHeight="false" outlineLevel="0" collapsed="false">
      <c r="D52" s="4" t="s">
        <v>69</v>
      </c>
      <c r="H52" s="1" t="n">
        <f aca="false">+'group expenses'!E62</f>
        <v>1021000</v>
      </c>
    </row>
    <row r="53" customFormat="false" ht="12.75" hidden="false" customHeight="false" outlineLevel="0" collapsed="false">
      <c r="D53" s="4" t="s">
        <v>70</v>
      </c>
      <c r="H53" s="1" t="n">
        <f aca="false">+'group expenses'!E63</f>
        <v>1509000</v>
      </c>
    </row>
    <row r="54" customFormat="false" ht="15" hidden="false" customHeight="false" outlineLevel="0" collapsed="false">
      <c r="D54" s="4" t="s">
        <v>71</v>
      </c>
      <c r="H54" s="5" t="n">
        <f aca="false">+'group expenses'!E64</f>
        <v>273000</v>
      </c>
    </row>
    <row r="55" customFormat="false" ht="12.75" hidden="false" customHeight="false" outlineLevel="0" collapsed="false">
      <c r="D55" s="4" t="s">
        <v>72</v>
      </c>
      <c r="H55" s="1" t="n">
        <f aca="false">SUM(H46:H54)</f>
        <v>23312000</v>
      </c>
    </row>
    <row r="56" customFormat="false" ht="12.75" hidden="false" customHeight="false" outlineLevel="0" collapsed="false">
      <c r="H56" s="1"/>
    </row>
    <row r="57" customFormat="false" ht="12.75" hidden="false" customHeight="false" outlineLevel="0" collapsed="false">
      <c r="D57" s="4" t="s">
        <v>73</v>
      </c>
      <c r="H57" s="1" t="n">
        <f aca="false">+'group expenses'!E67</f>
        <v>13077000</v>
      </c>
    </row>
    <row r="58" customFormat="false" ht="12.75" hidden="false" customHeight="false" outlineLevel="0" collapsed="false">
      <c r="H58" s="1"/>
    </row>
    <row r="59" customFormat="false" ht="12.75" hidden="false" customHeight="false" outlineLevel="0" collapsed="false">
      <c r="D59" s="4" t="s">
        <v>74</v>
      </c>
      <c r="H59" s="1" t="n">
        <f aca="false">+'group expenses'!E69</f>
        <v>3500000</v>
      </c>
    </row>
    <row r="60" customFormat="false" ht="12.75" hidden="false" customHeight="false" outlineLevel="0" collapsed="false">
      <c r="H60" s="1"/>
    </row>
    <row r="61" customFormat="false" ht="12.75" hidden="false" customHeight="false" outlineLevel="0" collapsed="false">
      <c r="D61" s="4" t="s">
        <v>75</v>
      </c>
      <c r="H61" s="1" t="n">
        <f aca="false">+'group expenses'!E71</f>
        <v>9040000</v>
      </c>
    </row>
    <row r="62" customFormat="false" ht="12.75" hidden="false" customHeight="false" outlineLevel="0" collapsed="false">
      <c r="H62" s="1"/>
    </row>
    <row r="63" customFormat="false" ht="12.75" hidden="false" customHeight="false" outlineLevel="0" collapsed="false">
      <c r="D63" s="6" t="s">
        <v>3</v>
      </c>
      <c r="H63" s="5" t="n">
        <f aca="false">+'group expenses'!E73</f>
        <v>870000</v>
      </c>
    </row>
    <row r="64" customFormat="false" ht="12.75" hidden="false" customHeight="false" outlineLevel="0" collapsed="false">
      <c r="D64" s="4" t="s">
        <v>56</v>
      </c>
      <c r="H64" s="11" t="n">
        <f aca="false">+H63+H61+H59+H57+H55</f>
        <v>49799000</v>
      </c>
    </row>
    <row r="65" customFormat="false" ht="12.75" hidden="false" customHeight="false" outlineLevel="0" collapsed="false">
      <c r="H65" s="11"/>
    </row>
    <row r="66" customFormat="false" ht="12.75" hidden="false" customHeight="false" outlineLevel="0" collapsed="false">
      <c r="D66" s="2" t="s">
        <v>76</v>
      </c>
    </row>
    <row r="67" customFormat="false" ht="12.75" hidden="false" customHeight="false" outlineLevel="0" collapsed="false">
      <c r="D67" s="4" t="s">
        <v>77</v>
      </c>
      <c r="H67" s="1" t="n">
        <f aca="false">+'group expenses'!E80</f>
        <v>100000000</v>
      </c>
    </row>
    <row r="68" customFormat="false" ht="12.75" hidden="false" customHeight="false" outlineLevel="0" collapsed="false">
      <c r="D68" s="4" t="s">
        <v>78</v>
      </c>
      <c r="H68" s="1" t="n">
        <f aca="false">+'group expenses'!E81</f>
        <v>5747000</v>
      </c>
    </row>
    <row r="69" customFormat="false" ht="12.75" hidden="false" customHeight="false" outlineLevel="0" collapsed="false">
      <c r="D69" s="4" t="s">
        <v>79</v>
      </c>
      <c r="H69" s="1" t="n">
        <f aca="false">+'group expenses'!E82</f>
        <v>14586000</v>
      </c>
    </row>
    <row r="70" customFormat="false" ht="12.75" hidden="false" customHeight="false" outlineLevel="0" collapsed="false">
      <c r="D70" s="4" t="s">
        <v>80</v>
      </c>
      <c r="H70" s="1" t="n">
        <f aca="false">+'group expenses'!E83</f>
        <v>22259000</v>
      </c>
    </row>
    <row r="71" customFormat="false" ht="15" hidden="false" customHeight="false" outlineLevel="0" collapsed="false">
      <c r="D71" s="6" t="s">
        <v>81</v>
      </c>
      <c r="H71" s="5" t="n">
        <f aca="false">+'group expenses'!E84</f>
        <v>159000</v>
      </c>
    </row>
    <row r="72" customFormat="false" ht="12.75" hidden="false" customHeight="false" outlineLevel="0" collapsed="false">
      <c r="D72" s="4" t="s">
        <v>56</v>
      </c>
      <c r="H72" s="11" t="n">
        <f aca="false">SUM(H67:H71)</f>
        <v>142751000</v>
      </c>
    </row>
    <row r="73" customFormat="false" ht="12.75" hidden="false" customHeight="false" outlineLevel="0" collapsed="false">
      <c r="H73" s="11"/>
    </row>
    <row r="74" customFormat="false" ht="12.75" hidden="false" customHeight="false" outlineLevel="0" collapsed="false">
      <c r="D74" s="2" t="s">
        <v>82</v>
      </c>
      <c r="H74" s="11"/>
    </row>
    <row r="75" customFormat="false" ht="12.75" hidden="false" customHeight="false" outlineLevel="0" collapsed="false">
      <c r="D75" s="7" t="s">
        <v>83</v>
      </c>
      <c r="H75" s="11" t="n">
        <v>955000</v>
      </c>
    </row>
    <row r="76" customFormat="false" ht="12.75" hidden="false" customHeight="false" outlineLevel="0" collapsed="false">
      <c r="D76" s="7" t="s">
        <v>84</v>
      </c>
      <c r="H76" s="11" t="n">
        <v>11318000</v>
      </c>
    </row>
    <row r="77" customFormat="false" ht="12.75" hidden="false" customHeight="false" outlineLevel="0" collapsed="false">
      <c r="D77" s="7" t="s">
        <v>85</v>
      </c>
      <c r="H77" s="11" t="n">
        <v>1080000</v>
      </c>
    </row>
    <row r="78" customFormat="false" ht="15" hidden="false" customHeight="false" outlineLevel="0" collapsed="false">
      <c r="D78" s="6" t="s">
        <v>86</v>
      </c>
      <c r="H78" s="12" t="n">
        <v>341000</v>
      </c>
    </row>
    <row r="79" customFormat="false" ht="12.75" hidden="false" customHeight="false" outlineLevel="0" collapsed="false">
      <c r="D79" s="4" t="s">
        <v>56</v>
      </c>
      <c r="H79" s="11" t="n">
        <f aca="false">SUM(H75:H78)</f>
        <v>13694000</v>
      </c>
    </row>
    <row r="80" customFormat="false" ht="12.75" hidden="false" customHeight="false" outlineLevel="0" collapsed="false">
      <c r="H80" s="11"/>
    </row>
    <row r="81" customFormat="false" ht="12.75" hidden="false" customHeight="false" outlineLevel="0" collapsed="false">
      <c r="D81" s="2" t="s">
        <v>87</v>
      </c>
      <c r="H81" s="11"/>
    </row>
    <row r="82" customFormat="false" ht="12.75" hidden="false" customHeight="false" outlineLevel="0" collapsed="false">
      <c r="D82" s="7" t="s">
        <v>88</v>
      </c>
      <c r="H82" s="11" t="n">
        <f aca="false">+'commercial income'!K73</f>
        <v>479585375</v>
      </c>
    </row>
    <row r="83" customFormat="false" ht="15" hidden="false" customHeight="false" outlineLevel="0" collapsed="false">
      <c r="D83" s="4" t="s">
        <v>89</v>
      </c>
      <c r="H83" s="12" t="n">
        <f aca="false">+'balance sheet'!L183</f>
        <v>55000000</v>
      </c>
    </row>
    <row r="84" customFormat="false" ht="12.75" hidden="false" customHeight="false" outlineLevel="0" collapsed="false">
      <c r="D84" s="4" t="s">
        <v>30</v>
      </c>
      <c r="H84" s="11" t="n">
        <f aca="false">+H82-H83</f>
        <v>424585375</v>
      </c>
    </row>
    <row r="86" customFormat="false" ht="12.75" hidden="false" customHeight="false" outlineLevel="0" collapsed="false">
      <c r="D86" s="9" t="s">
        <v>90</v>
      </c>
      <c r="E86" s="9"/>
      <c r="F86" s="13" t="s">
        <v>13</v>
      </c>
      <c r="H86" s="13" t="n">
        <f aca="false">+H19-H21-H35-H42-H64-H72-H79+H84</f>
        <v>900042104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C33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2" activeCellId="2" sqref="A12 A1 A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28.41"/>
    <col collapsed="false" customWidth="true" hidden="false" outlineLevel="0" max="4" min="4" style="4" width="18.41"/>
    <col collapsed="false" customWidth="true" hidden="false" outlineLevel="0" max="5" min="5" style="4" width="15.85"/>
    <col collapsed="false" customWidth="true" hidden="false" outlineLevel="0" max="6" min="6" style="4" width="16.7"/>
    <col collapsed="false" customWidth="true" hidden="false" outlineLevel="0" max="7" min="7" style="4" width="15.85"/>
    <col collapsed="false" customWidth="true" hidden="false" outlineLevel="0" max="8" min="8" style="4" width="17.99"/>
    <col collapsed="false" customWidth="true" hidden="false" outlineLevel="0" max="10" min="9" style="4" width="15.56"/>
    <col collapsed="false" customWidth="true" hidden="false" outlineLevel="0" max="11" min="11" style="4" width="15.85"/>
    <col collapsed="false" customWidth="true" hidden="false" outlineLevel="0" max="17" min="12" style="4" width="17.56"/>
    <col collapsed="false" customWidth="true" hidden="false" outlineLevel="0" max="18" min="18" style="4" width="16.56"/>
    <col collapsed="false" customWidth="true" hidden="false" outlineLevel="0" max="19" min="19" style="4" width="14.28"/>
    <col collapsed="false" customWidth="true" hidden="false" outlineLevel="0" max="20" min="20" style="4" width="18.7"/>
    <col collapsed="false" customWidth="true" hidden="false" outlineLevel="0" max="21" min="21" style="4" width="19.41"/>
    <col collapsed="false" customWidth="true" hidden="false" outlineLevel="0" max="22" min="22" style="4" width="10.71"/>
    <col collapsed="false" customWidth="true" hidden="false" outlineLevel="0" max="23" min="23" style="4" width="17.42"/>
    <col collapsed="false" customWidth="true" hidden="false" outlineLevel="0" max="24" min="24" style="1" width="17.42"/>
    <col collapsed="false" customWidth="true" hidden="false" outlineLevel="0" max="25" min="25" style="14" width="9.14"/>
  </cols>
  <sheetData>
    <row r="2" customFormat="false" ht="12.75" hidden="false" customHeight="false" outlineLevel="0" collapsed="false">
      <c r="T2" s="11" t="s">
        <v>13</v>
      </c>
    </row>
    <row r="3" customFormat="false" ht="12.75" hidden="false" customHeight="false" outlineLevel="0" collapsed="false">
      <c r="T3" s="11" t="s">
        <v>13</v>
      </c>
    </row>
    <row r="4" customFormat="false" ht="12.75" hidden="false" customHeight="false" outlineLevel="0" collapsed="false">
      <c r="B4" s="2" t="s">
        <v>26</v>
      </c>
      <c r="F4" s="4" t="s">
        <v>13</v>
      </c>
    </row>
    <row r="5" customFormat="false" ht="12.75" hidden="false" customHeight="false" outlineLevel="0" collapsed="false">
      <c r="H5" s="9" t="s">
        <v>91</v>
      </c>
      <c r="K5" s="9" t="s">
        <v>92</v>
      </c>
      <c r="L5" s="9" t="s">
        <v>13</v>
      </c>
      <c r="M5" s="9" t="s">
        <v>93</v>
      </c>
      <c r="N5" s="9" t="s">
        <v>94</v>
      </c>
      <c r="O5" s="9"/>
      <c r="P5" s="9" t="s">
        <v>95</v>
      </c>
      <c r="Q5" s="9" t="s">
        <v>96</v>
      </c>
      <c r="R5" s="9" t="s">
        <v>97</v>
      </c>
      <c r="S5" s="9" t="s">
        <v>97</v>
      </c>
      <c r="T5" s="9" t="s">
        <v>4</v>
      </c>
      <c r="V5" s="9" t="s">
        <v>98</v>
      </c>
      <c r="W5" s="9" t="s">
        <v>99</v>
      </c>
    </row>
    <row r="6" customFormat="false" ht="12.75" hidden="false" customHeight="false" outlineLevel="0" collapsed="false">
      <c r="D6" s="2" t="s">
        <v>100</v>
      </c>
      <c r="E6" s="2" t="s">
        <v>101</v>
      </c>
      <c r="F6" s="2" t="s">
        <v>102</v>
      </c>
      <c r="G6" s="2" t="s">
        <v>3</v>
      </c>
      <c r="H6" s="2" t="s">
        <v>103</v>
      </c>
      <c r="I6" s="2" t="s">
        <v>104</v>
      </c>
      <c r="J6" s="2" t="s">
        <v>105</v>
      </c>
      <c r="K6" s="2" t="s">
        <v>106</v>
      </c>
      <c r="L6" s="2" t="s">
        <v>107</v>
      </c>
      <c r="M6" s="2" t="s">
        <v>108</v>
      </c>
      <c r="N6" s="2" t="s">
        <v>60</v>
      </c>
      <c r="O6" s="2" t="s">
        <v>109</v>
      </c>
      <c r="P6" s="2" t="s">
        <v>110</v>
      </c>
      <c r="Q6" s="2" t="s">
        <v>111</v>
      </c>
      <c r="R6" s="2" t="s">
        <v>49</v>
      </c>
      <c r="S6" s="2" t="s">
        <v>51</v>
      </c>
      <c r="T6" s="2" t="s">
        <v>104</v>
      </c>
      <c r="U6" s="2" t="s">
        <v>103</v>
      </c>
      <c r="V6" s="2" t="s">
        <v>112</v>
      </c>
      <c r="W6" s="2" t="s">
        <v>113</v>
      </c>
      <c r="X6" s="3" t="s">
        <v>92</v>
      </c>
      <c r="Y6" s="15" t="s">
        <v>114</v>
      </c>
    </row>
    <row r="7" customFormat="false" ht="12.75" hidden="false" customHeight="false" outlineLevel="0" collapsed="false">
      <c r="A7" s="2" t="s">
        <v>115</v>
      </c>
      <c r="D7" s="4" t="s">
        <v>13</v>
      </c>
      <c r="E7" s="4" t="s">
        <v>13</v>
      </c>
      <c r="I7" s="4" t="s">
        <v>13</v>
      </c>
    </row>
    <row r="8" customFormat="false" ht="12.75" hidden="false" customHeight="false" outlineLevel="0" collapsed="false">
      <c r="A8" s="4" t="s">
        <v>116</v>
      </c>
      <c r="B8" s="4" t="s">
        <v>117</v>
      </c>
      <c r="D8" s="1" t="n">
        <v>20000000</v>
      </c>
      <c r="E8" s="1" t="n">
        <v>12000000</v>
      </c>
      <c r="F8" s="1" t="n">
        <v>0</v>
      </c>
      <c r="G8" s="1" t="n">
        <v>0</v>
      </c>
      <c r="H8" s="1" t="n">
        <f aca="false">SUM(D8:G8)</f>
        <v>32000000</v>
      </c>
      <c r="I8" s="1" t="n">
        <f aca="false">2286000+209000</f>
        <v>2495000</v>
      </c>
      <c r="J8" s="1" t="n">
        <f aca="false">+I8/V8</f>
        <v>178214.285714286</v>
      </c>
      <c r="K8" s="1" t="n">
        <v>0</v>
      </c>
      <c r="L8" s="1" t="n">
        <v>0</v>
      </c>
      <c r="M8" s="1" t="n">
        <v>463000</v>
      </c>
      <c r="N8" s="16" t="n">
        <f aca="false">39000+15000+15000</f>
        <v>69000</v>
      </c>
      <c r="O8" s="1" t="n">
        <v>0</v>
      </c>
      <c r="P8" s="1" t="n">
        <v>0</v>
      </c>
      <c r="Q8" s="1" t="n">
        <v>73000</v>
      </c>
      <c r="R8" s="1" t="n">
        <v>710000</v>
      </c>
      <c r="S8" s="1" t="n">
        <v>15000</v>
      </c>
      <c r="T8" s="1" t="n">
        <f aca="false">+I8+K8+L8+M8+N8+O8+P8+Q8+R8+S8</f>
        <v>3825000</v>
      </c>
      <c r="U8" s="1" t="n">
        <f aca="false">+H8-T8</f>
        <v>28175000</v>
      </c>
      <c r="V8" s="4" t="n">
        <v>14</v>
      </c>
      <c r="W8" s="1" t="n">
        <f aca="false">+(U8+K8)/V8</f>
        <v>2012500</v>
      </c>
      <c r="X8" s="1" t="n">
        <v>0</v>
      </c>
      <c r="Y8" s="14" t="n">
        <v>0</v>
      </c>
    </row>
    <row r="9" customFormat="false" ht="12.75" hidden="false" customHeight="false" outlineLevel="0" collapsed="false">
      <c r="A9" s="4" t="s">
        <v>118</v>
      </c>
      <c r="B9" s="4" t="s">
        <v>119</v>
      </c>
      <c r="D9" s="1" t="n">
        <v>45000000</v>
      </c>
      <c r="E9" s="1" t="n">
        <v>20000000</v>
      </c>
      <c r="F9" s="1" t="n">
        <v>0</v>
      </c>
      <c r="G9" s="1" t="n">
        <v>0</v>
      </c>
      <c r="H9" s="1" t="n">
        <f aca="false">SUM(D9:G9)</f>
        <v>65000000</v>
      </c>
      <c r="I9" s="1" t="n">
        <f aca="false">2795000+253000</f>
        <v>3048000</v>
      </c>
      <c r="J9" s="1" t="n">
        <f aca="false">+I9/V9</f>
        <v>152400</v>
      </c>
      <c r="K9" s="16" t="n">
        <v>0</v>
      </c>
      <c r="L9" s="16" t="n">
        <v>10000</v>
      </c>
      <c r="M9" s="16" t="n">
        <v>647000</v>
      </c>
      <c r="N9" s="16" t="n">
        <v>93000</v>
      </c>
      <c r="O9" s="16" t="n">
        <v>0</v>
      </c>
      <c r="P9" s="16" t="n">
        <v>0</v>
      </c>
      <c r="Q9" s="1" t="n">
        <v>83000</v>
      </c>
      <c r="R9" s="1" t="n">
        <v>710000</v>
      </c>
      <c r="S9" s="1" t="n">
        <v>15000</v>
      </c>
      <c r="T9" s="1" t="n">
        <f aca="false">+I9+K9+L9+M9+N9+O9+P9+Q9+R9+S9</f>
        <v>4606000</v>
      </c>
      <c r="U9" s="1" t="n">
        <f aca="false">+H9-T9</f>
        <v>60394000</v>
      </c>
      <c r="V9" s="4" t="n">
        <v>20</v>
      </c>
      <c r="W9" s="1" t="n">
        <f aca="false">+(U9+K9)/V9</f>
        <v>3019700</v>
      </c>
      <c r="X9" s="1" t="n">
        <v>0</v>
      </c>
      <c r="Y9" s="14" t="n">
        <v>0</v>
      </c>
    </row>
    <row r="10" customFormat="false" ht="12.75" hidden="false" customHeight="false" outlineLevel="0" collapsed="false">
      <c r="A10" s="4" t="s">
        <v>120</v>
      </c>
      <c r="B10" s="4" t="s">
        <v>121</v>
      </c>
      <c r="D10" s="1" t="n">
        <v>45000000</v>
      </c>
      <c r="E10" s="1" t="n">
        <v>20000000</v>
      </c>
      <c r="F10" s="1" t="n">
        <v>0</v>
      </c>
      <c r="G10" s="1" t="n">
        <v>0</v>
      </c>
      <c r="H10" s="1" t="n">
        <f aca="false">SUM(D10:G10)</f>
        <v>65000000</v>
      </c>
      <c r="I10" s="1" t="n">
        <f aca="false">3410000+194000</f>
        <v>3604000</v>
      </c>
      <c r="J10" s="1" t="n">
        <f aca="false">+I10/V10</f>
        <v>171619.047619048</v>
      </c>
      <c r="K10" s="16" t="n">
        <v>0</v>
      </c>
      <c r="L10" s="16" t="n">
        <v>9000</v>
      </c>
      <c r="M10" s="16" t="n">
        <v>815000</v>
      </c>
      <c r="N10" s="16" t="n">
        <v>102000</v>
      </c>
      <c r="O10" s="16" t="n">
        <v>0</v>
      </c>
      <c r="P10" s="16" t="n">
        <v>0</v>
      </c>
      <c r="Q10" s="1" t="n">
        <v>10000</v>
      </c>
      <c r="R10" s="16" t="n">
        <v>710000</v>
      </c>
      <c r="S10" s="1" t="n">
        <v>15000</v>
      </c>
      <c r="T10" s="1" t="n">
        <f aca="false">+I10+K10+L10+M10+N10+O10+P10+Q10+R10+S10</f>
        <v>5265000</v>
      </c>
      <c r="U10" s="1" t="n">
        <f aca="false">+H10-T10</f>
        <v>59735000</v>
      </c>
      <c r="V10" s="4" t="n">
        <v>21</v>
      </c>
      <c r="W10" s="1" t="n">
        <f aca="false">+(U10+K10)/V10</f>
        <v>2844523.80952381</v>
      </c>
      <c r="X10" s="1" t="n">
        <v>0</v>
      </c>
      <c r="Y10" s="14" t="n">
        <v>0</v>
      </c>
    </row>
    <row r="11" customFormat="false" ht="12.75" hidden="false" customHeight="false" outlineLevel="0" collapsed="false">
      <c r="A11" s="4" t="s">
        <v>122</v>
      </c>
      <c r="B11" s="4" t="s">
        <v>123</v>
      </c>
      <c r="D11" s="1" t="n">
        <v>45000000</v>
      </c>
      <c r="E11" s="1" t="n">
        <v>20000000</v>
      </c>
      <c r="F11" s="1" t="n">
        <v>0</v>
      </c>
      <c r="G11" s="1" t="n">
        <v>0</v>
      </c>
      <c r="H11" s="1" t="n">
        <f aca="false">SUM(D11:G11)</f>
        <v>65000000</v>
      </c>
      <c r="I11" s="1" t="n">
        <f aca="false">4132000+334000</f>
        <v>4466000</v>
      </c>
      <c r="J11" s="1" t="n">
        <f aca="false">+I11/V11</f>
        <v>159500</v>
      </c>
      <c r="K11" s="1" t="n">
        <v>0</v>
      </c>
      <c r="L11" s="16" t="n">
        <v>15000</v>
      </c>
      <c r="M11" s="16" t="n">
        <v>768000</v>
      </c>
      <c r="N11" s="16" t="n">
        <v>145000</v>
      </c>
      <c r="O11" s="16" t="n">
        <v>0</v>
      </c>
      <c r="P11" s="16" t="n">
        <v>0</v>
      </c>
      <c r="Q11" s="16" t="n">
        <v>89000</v>
      </c>
      <c r="R11" s="1" t="n">
        <v>710000</v>
      </c>
      <c r="S11" s="1" t="n">
        <v>15000</v>
      </c>
      <c r="T11" s="1" t="n">
        <f aca="false">+I11+K11+L11+M11+N11+O11+P11+Q11+R11+S11</f>
        <v>6208000</v>
      </c>
      <c r="U11" s="1" t="n">
        <f aca="false">+H11-T11</f>
        <v>58792000</v>
      </c>
      <c r="V11" s="4" t="n">
        <v>28</v>
      </c>
      <c r="W11" s="1" t="n">
        <f aca="false">+(U11+K11)/V11</f>
        <v>2099714.28571429</v>
      </c>
      <c r="X11" s="1" t="n">
        <v>0</v>
      </c>
      <c r="Y11" s="14" t="n">
        <v>0</v>
      </c>
    </row>
    <row r="12" customFormat="false" ht="12.75" hidden="false" customHeight="false" outlineLevel="0" collapsed="false">
      <c r="A12" s="7" t="s">
        <v>124</v>
      </c>
      <c r="B12" s="7" t="s">
        <v>125</v>
      </c>
      <c r="C12" s="9"/>
      <c r="D12" s="16" t="n">
        <v>20000000</v>
      </c>
      <c r="E12" s="16" t="n">
        <v>0</v>
      </c>
      <c r="F12" s="16" t="n">
        <v>0</v>
      </c>
      <c r="G12" s="16" t="n">
        <f aca="false">+K12+L12+O12</f>
        <v>18441181</v>
      </c>
      <c r="H12" s="1" t="n">
        <f aca="false">SUM(D12:G12)</f>
        <v>38441181</v>
      </c>
      <c r="I12" s="16" t="n">
        <f aca="false">1128000+136000</f>
        <v>1264000</v>
      </c>
      <c r="J12" s="16" t="n">
        <f aca="false">+I12/V12</f>
        <v>158000</v>
      </c>
      <c r="K12" s="16" t="n">
        <f aca="false">+'balance sheet alloc'!F6</f>
        <v>13090000</v>
      </c>
      <c r="L12" s="16" t="n">
        <f aca="false">5000+'balance sheet'!G6+4172689+488749+34333+322600+100</f>
        <v>5023471</v>
      </c>
      <c r="M12" s="16" t="n">
        <v>207000</v>
      </c>
      <c r="N12" s="16" t="n">
        <f aca="false">40000+830000+109000+239000</f>
        <v>1218000</v>
      </c>
      <c r="O12" s="16" t="n">
        <v>327710</v>
      </c>
      <c r="P12" s="16" t="n">
        <v>2584000</v>
      </c>
      <c r="Q12" s="16" t="n">
        <f aca="false">4625000+91000</f>
        <v>4716000</v>
      </c>
      <c r="R12" s="16" t="n">
        <v>0</v>
      </c>
      <c r="S12" s="16" t="n">
        <v>16000</v>
      </c>
      <c r="T12" s="1" t="n">
        <f aca="false">+I12+K12+L12+M12+N12+O12+P12+Q12+R12+S12</f>
        <v>28446181</v>
      </c>
      <c r="U12" s="1" t="n">
        <f aca="false">+H12-T12</f>
        <v>9995000</v>
      </c>
      <c r="V12" s="7" t="n">
        <v>8</v>
      </c>
      <c r="W12" s="1" t="n">
        <f aca="false">+(U12+K12)/V12</f>
        <v>2885625</v>
      </c>
      <c r="X12" s="16" t="n">
        <f aca="false">+'balance sheet alloc'!E6</f>
        <v>154000000</v>
      </c>
      <c r="Y12" s="14" t="n">
        <f aca="false">+(W12+K12)/X12</f>
        <v>0.103737824675325</v>
      </c>
    </row>
    <row r="13" customFormat="false" ht="12.75" hidden="false" customHeight="false" outlineLevel="0" collapsed="false">
      <c r="A13" s="4" t="s">
        <v>126</v>
      </c>
      <c r="B13" s="4" t="s">
        <v>127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f aca="false">SUM(D13:G13)</f>
        <v>0</v>
      </c>
      <c r="I13" s="1" t="n">
        <f aca="false">2863000+392000</f>
        <v>3255000</v>
      </c>
      <c r="J13" s="16" t="n">
        <f aca="false">+I13/V13</f>
        <v>120555.555555556</v>
      </c>
      <c r="K13" s="1" t="n">
        <v>0</v>
      </c>
      <c r="L13" s="1" t="n">
        <v>17000</v>
      </c>
      <c r="M13" s="1" t="n">
        <v>209000</v>
      </c>
      <c r="N13" s="1" t="n">
        <v>136000</v>
      </c>
      <c r="O13" s="1" t="n">
        <v>0</v>
      </c>
      <c r="P13" s="1" t="n">
        <v>0</v>
      </c>
      <c r="Q13" s="1" t="n">
        <v>35000</v>
      </c>
      <c r="R13" s="1" t="n">
        <v>0</v>
      </c>
      <c r="S13" s="1" t="n">
        <v>0</v>
      </c>
      <c r="T13" s="1" t="n">
        <f aca="false">+I13+K13+L13+M13+N13+O13+P13+Q13+R13+S13</f>
        <v>3652000</v>
      </c>
      <c r="U13" s="1" t="n">
        <f aca="false">+H13-T13</f>
        <v>-3652000</v>
      </c>
      <c r="V13" s="4" t="n">
        <v>27</v>
      </c>
      <c r="W13" s="1" t="n">
        <f aca="false">+(U13+K13)/V13</f>
        <v>-135259.259259259</v>
      </c>
      <c r="X13" s="1" t="n">
        <v>0</v>
      </c>
      <c r="Y13" s="14" t="n">
        <v>0</v>
      </c>
    </row>
    <row r="14" customFormat="false" ht="12.75" hidden="false" customHeight="false" outlineLevel="0" collapsed="false">
      <c r="A14" s="4" t="s">
        <v>128</v>
      </c>
      <c r="B14" s="4" t="s">
        <v>129</v>
      </c>
      <c r="D14" s="1" t="n">
        <v>0</v>
      </c>
      <c r="E14" s="1" t="n">
        <v>20000000</v>
      </c>
      <c r="F14" s="1" t="n">
        <v>0</v>
      </c>
      <c r="G14" s="1" t="n">
        <v>0</v>
      </c>
      <c r="H14" s="1" t="n">
        <f aca="false">SUM(D14:G14)</f>
        <v>20000000</v>
      </c>
      <c r="I14" s="1" t="n">
        <f aca="false">2310000+312000</f>
        <v>2622000</v>
      </c>
      <c r="J14" s="16" t="n">
        <f aca="false">+I14/V14</f>
        <v>154235.294117647</v>
      </c>
      <c r="K14" s="1" t="n">
        <f aca="false">+'balance sheet alloc'!F16</f>
        <v>408970.588235294</v>
      </c>
      <c r="L14" s="1" t="n">
        <v>0</v>
      </c>
      <c r="M14" s="1" t="n">
        <v>653000</v>
      </c>
      <c r="N14" s="1" t="n">
        <v>66000</v>
      </c>
      <c r="O14" s="1" t="n">
        <v>0</v>
      </c>
      <c r="P14" s="1" t="n">
        <v>0</v>
      </c>
      <c r="Q14" s="16" t="n">
        <f aca="false">3760000+425000</f>
        <v>4185000</v>
      </c>
      <c r="R14" s="16" t="n">
        <v>710000</v>
      </c>
      <c r="S14" s="16" t="n">
        <v>15000</v>
      </c>
      <c r="T14" s="1" t="n">
        <f aca="false">+I14+K14+L14+M14+N14+O14+P14+Q14+R14+S14</f>
        <v>8659970.58823529</v>
      </c>
      <c r="U14" s="1" t="n">
        <f aca="false">+H14-T14</f>
        <v>11340029.4117647</v>
      </c>
      <c r="V14" s="4" t="n">
        <v>17</v>
      </c>
      <c r="W14" s="1" t="n">
        <f aca="false">+(U14+K14)/V14</f>
        <v>691117.647058824</v>
      </c>
      <c r="X14" s="1" t="n">
        <v>0</v>
      </c>
      <c r="Y14" s="14" t="n">
        <v>0</v>
      </c>
    </row>
    <row r="15" customFormat="false" ht="12.75" hidden="false" customHeight="false" outlineLevel="0" collapsed="false">
      <c r="A15" s="4" t="s">
        <v>130</v>
      </c>
      <c r="B15" s="4" t="s">
        <v>131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f aca="false">SUM(D15:G15)</f>
        <v>0</v>
      </c>
      <c r="I15" s="1" t="n">
        <f aca="false">2242000+177000</f>
        <v>2419000</v>
      </c>
      <c r="J15" s="16" t="n">
        <f aca="false">+I15/V15</f>
        <v>127315.789473684</v>
      </c>
      <c r="K15" s="1" t="n">
        <v>0</v>
      </c>
      <c r="L15" s="1" t="n">
        <v>7000</v>
      </c>
      <c r="M15" s="1" t="n">
        <v>235000</v>
      </c>
      <c r="N15" s="1" t="n">
        <v>72000</v>
      </c>
      <c r="O15" s="1" t="n">
        <v>0</v>
      </c>
      <c r="P15" s="1" t="n">
        <v>0</v>
      </c>
      <c r="Q15" s="1" t="n">
        <v>51000</v>
      </c>
      <c r="R15" s="1" t="n">
        <v>0</v>
      </c>
      <c r="S15" s="1" t="n">
        <v>0</v>
      </c>
      <c r="T15" s="1" t="n">
        <f aca="false">+I15+K15+L15+M15+N15+O15+P15+Q15+R15+S15</f>
        <v>2784000</v>
      </c>
      <c r="U15" s="1" t="n">
        <f aca="false">+H15-T15</f>
        <v>-2784000</v>
      </c>
      <c r="V15" s="4" t="n">
        <v>19</v>
      </c>
      <c r="W15" s="1" t="n">
        <f aca="false">+(U15+K15)/V15</f>
        <v>-146526.315789474</v>
      </c>
      <c r="X15" s="1" t="n">
        <v>0</v>
      </c>
      <c r="Y15" s="14" t="n">
        <v>0</v>
      </c>
    </row>
    <row r="16" customFormat="false" ht="12.75" hidden="false" customHeight="false" outlineLevel="0" collapsed="false">
      <c r="A16" s="4" t="s">
        <v>132</v>
      </c>
      <c r="B16" s="4" t="s">
        <v>133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f aca="false">SUM(D16:G16)</f>
        <v>0</v>
      </c>
      <c r="I16" s="1" t="n">
        <f aca="false">1991000+371000</f>
        <v>2362000</v>
      </c>
      <c r="J16" s="16" t="n">
        <f aca="false">+I16/V16</f>
        <v>124315.789473684</v>
      </c>
      <c r="K16" s="1" t="n">
        <v>0</v>
      </c>
      <c r="L16" s="1" t="n">
        <v>0</v>
      </c>
      <c r="M16" s="1" t="n">
        <v>40000</v>
      </c>
      <c r="N16" s="1" t="n">
        <v>95000</v>
      </c>
      <c r="O16" s="1" t="n">
        <v>0</v>
      </c>
      <c r="P16" s="1" t="n">
        <v>0</v>
      </c>
      <c r="Q16" s="1" t="n">
        <v>460000</v>
      </c>
      <c r="R16" s="1" t="n">
        <v>0</v>
      </c>
      <c r="S16" s="1" t="n">
        <v>0</v>
      </c>
      <c r="T16" s="1" t="n">
        <f aca="false">+I16+K16+L16+M16+N16+O16+P16+Q16+R16+S16</f>
        <v>2957000</v>
      </c>
      <c r="U16" s="1" t="n">
        <f aca="false">+H16-T16</f>
        <v>-2957000</v>
      </c>
      <c r="V16" s="4" t="n">
        <v>19</v>
      </c>
      <c r="W16" s="1" t="n">
        <f aca="false">+(U16+K16)/V16</f>
        <v>-155631.578947368</v>
      </c>
      <c r="X16" s="1" t="n">
        <v>0</v>
      </c>
      <c r="Y16" s="14" t="n">
        <v>0</v>
      </c>
    </row>
    <row r="17" customFormat="false" ht="15" hidden="false" customHeight="false" outlineLevel="0" collapsed="false">
      <c r="A17" s="6" t="s">
        <v>134</v>
      </c>
      <c r="B17" s="6" t="s">
        <v>133</v>
      </c>
      <c r="C17" s="6"/>
      <c r="D17" s="5" t="n">
        <v>0</v>
      </c>
      <c r="E17" s="5" t="n">
        <v>0</v>
      </c>
      <c r="F17" s="5" t="n">
        <v>0</v>
      </c>
      <c r="G17" s="5" t="n">
        <v>0</v>
      </c>
      <c r="H17" s="5" t="n">
        <f aca="false">SUM(D17:G17)</f>
        <v>0</v>
      </c>
      <c r="I17" s="5" t="n">
        <f aca="false">1161000+129000</f>
        <v>1290000</v>
      </c>
      <c r="J17" s="5" t="n">
        <f aca="false">+I17/V17</f>
        <v>161250</v>
      </c>
      <c r="K17" s="5" t="n">
        <v>0</v>
      </c>
      <c r="L17" s="5" t="n">
        <v>806000</v>
      </c>
      <c r="M17" s="5" t="n">
        <v>32000</v>
      </c>
      <c r="N17" s="5" t="n">
        <v>372000</v>
      </c>
      <c r="O17" s="5" t="n">
        <v>0</v>
      </c>
      <c r="P17" s="5" t="n">
        <v>0</v>
      </c>
      <c r="Q17" s="5" t="n">
        <v>0</v>
      </c>
      <c r="R17" s="5" t="n">
        <v>0</v>
      </c>
      <c r="S17" s="5" t="n">
        <v>0</v>
      </c>
      <c r="T17" s="5" t="n">
        <f aca="false">+I17+K17+L17+M17+N17+O17+P17+Q17+R17+S17</f>
        <v>2500000</v>
      </c>
      <c r="U17" s="5" t="n">
        <f aca="false">+H17-T17</f>
        <v>-2500000</v>
      </c>
      <c r="V17" s="6" t="n">
        <v>8</v>
      </c>
      <c r="W17" s="5" t="n">
        <f aca="false">+(U17+K17)/V17</f>
        <v>-312500</v>
      </c>
      <c r="X17" s="5" t="n">
        <v>0</v>
      </c>
      <c r="Y17" s="17" t="n">
        <v>0</v>
      </c>
    </row>
    <row r="18" customFormat="false" ht="12.75" hidden="false" customHeight="false" outlineLevel="0" collapsed="false">
      <c r="A18" s="4" t="s">
        <v>135</v>
      </c>
      <c r="D18" s="1" t="n">
        <f aca="false">SUM(D8:D17)</f>
        <v>175000000</v>
      </c>
      <c r="E18" s="1" t="n">
        <f aca="false">SUM(E8:E17)</f>
        <v>92000000</v>
      </c>
      <c r="F18" s="1" t="n">
        <f aca="false">SUM(F8:F17)</f>
        <v>0</v>
      </c>
      <c r="G18" s="1" t="n">
        <f aca="false">SUM(G8:G17)</f>
        <v>18441181</v>
      </c>
      <c r="H18" s="1" t="n">
        <f aca="false">SUM(H8:H17)</f>
        <v>285441181</v>
      </c>
      <c r="I18" s="1" t="n">
        <f aca="false">SUM(I8:I17)</f>
        <v>26825000</v>
      </c>
      <c r="J18" s="16" t="n">
        <f aca="false">+I18/V18</f>
        <v>148204.419889503</v>
      </c>
      <c r="K18" s="1" t="n">
        <f aca="false">SUM(K8:K17)</f>
        <v>13498970.5882353</v>
      </c>
      <c r="L18" s="1" t="n">
        <f aca="false">SUM(L8:L17)</f>
        <v>5887471</v>
      </c>
      <c r="M18" s="1" t="n">
        <f aca="false">SUM(M8:M17)</f>
        <v>4069000</v>
      </c>
      <c r="N18" s="1" t="n">
        <f aca="false">SUM(N8:N17)</f>
        <v>2368000</v>
      </c>
      <c r="O18" s="1" t="n">
        <f aca="false">SUM(O8:O17)</f>
        <v>327710</v>
      </c>
      <c r="P18" s="1" t="n">
        <f aca="false">SUM(P8:P17)</f>
        <v>2584000</v>
      </c>
      <c r="Q18" s="1" t="n">
        <f aca="false">SUM(Q8:Q17)</f>
        <v>9702000</v>
      </c>
      <c r="R18" s="1" t="n">
        <f aca="false">SUM(R8:R17)</f>
        <v>3550000</v>
      </c>
      <c r="S18" s="1" t="n">
        <f aca="false">SUM(S8:S17)</f>
        <v>91000</v>
      </c>
      <c r="T18" s="16" t="n">
        <f aca="false">SUM(T8:T17)</f>
        <v>68903151.5882353</v>
      </c>
      <c r="U18" s="1" t="n">
        <f aca="false">+H18-T18</f>
        <v>216538029.411765</v>
      </c>
      <c r="V18" s="4" t="n">
        <f aca="false">SUM(V8:V17)</f>
        <v>181</v>
      </c>
      <c r="W18" s="1" t="n">
        <f aca="false">+(U18+K18)/V18</f>
        <v>1270922.6519337</v>
      </c>
      <c r="X18" s="1" t="n">
        <f aca="false">SUM(X8:X17)</f>
        <v>154000000</v>
      </c>
      <c r="Y18" s="14" t="n">
        <f aca="false">+(U18+K18)/X18</f>
        <v>1.49374675324675</v>
      </c>
    </row>
    <row r="19" customFormat="false" ht="12.75" hidden="false" customHeight="false" outlineLevel="0" collapsed="false">
      <c r="D19" s="1"/>
      <c r="E19" s="1"/>
      <c r="F19" s="1"/>
      <c r="G19" s="1"/>
      <c r="H19" s="1" t="s">
        <v>13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 t="s">
        <v>13</v>
      </c>
      <c r="U19" s="1" t="s">
        <v>13</v>
      </c>
    </row>
    <row r="20" customFormat="false" ht="12.75" hidden="false" customHeight="false" outlineLevel="0" collapsed="false">
      <c r="A20" s="2" t="s">
        <v>136</v>
      </c>
      <c r="D20" s="1"/>
      <c r="E20" s="1"/>
      <c r="F20" s="1"/>
      <c r="G20" s="1"/>
      <c r="H20" s="1" t="s">
        <v>13</v>
      </c>
      <c r="I20" s="1"/>
      <c r="J20" s="1"/>
      <c r="K20" s="1"/>
      <c r="L20" s="1"/>
      <c r="M20" s="1"/>
      <c r="N20" s="1"/>
      <c r="O20" s="1"/>
      <c r="P20" s="1"/>
      <c r="Q20" s="1" t="s">
        <v>13</v>
      </c>
      <c r="R20" s="1"/>
      <c r="S20" s="1"/>
      <c r="T20" s="1" t="s">
        <v>13</v>
      </c>
      <c r="U20" s="1" t="s">
        <v>13</v>
      </c>
      <c r="W20" s="4" t="s">
        <v>13</v>
      </c>
    </row>
    <row r="21" customFormat="false" ht="12.75" hidden="false" customHeight="false" outlineLevel="0" collapsed="false">
      <c r="A21" s="7" t="s">
        <v>137</v>
      </c>
      <c r="B21" s="4" t="s">
        <v>138</v>
      </c>
      <c r="D21" s="1" t="n">
        <v>0</v>
      </c>
      <c r="E21" s="1" t="n">
        <v>40000000</v>
      </c>
      <c r="F21" s="1" t="n">
        <v>0</v>
      </c>
      <c r="G21" s="1" t="n">
        <v>0</v>
      </c>
      <c r="H21" s="1" t="n">
        <f aca="false">SUM(D21:G21)</f>
        <v>40000000</v>
      </c>
      <c r="I21" s="1" t="n">
        <v>3997000</v>
      </c>
      <c r="J21" s="1" t="n">
        <f aca="false">+I21/V21</f>
        <v>181681.818181818</v>
      </c>
      <c r="K21" s="1" t="n">
        <f aca="false">+'balance sheet alloc'!F21</f>
        <v>442500</v>
      </c>
      <c r="L21" s="1" t="n">
        <v>56000</v>
      </c>
      <c r="M21" s="1" t="n">
        <v>1101000</v>
      </c>
      <c r="N21" s="1" t="n">
        <v>116000</v>
      </c>
      <c r="O21" s="1" t="n">
        <v>0</v>
      </c>
      <c r="P21" s="1" t="n">
        <v>0</v>
      </c>
      <c r="Q21" s="1" t="n">
        <f aca="false">686000+851000</f>
        <v>1537000</v>
      </c>
      <c r="R21" s="1" t="n">
        <v>594000</v>
      </c>
      <c r="S21" s="1" t="n">
        <v>15000</v>
      </c>
      <c r="T21" s="1" t="n">
        <f aca="false">+I21+K21+L21+M21+N21+O21+P21+Q21+R21+S21</f>
        <v>7858500</v>
      </c>
      <c r="U21" s="1" t="n">
        <f aca="false">+H21-T21</f>
        <v>32141500</v>
      </c>
      <c r="V21" s="4" t="n">
        <v>22</v>
      </c>
      <c r="W21" s="1" t="n">
        <f aca="false">+(U21+K21)/V21</f>
        <v>1481090.90909091</v>
      </c>
      <c r="X21" s="1" t="n">
        <f aca="false">+'balance sheet alloc'!E21</f>
        <v>2950000</v>
      </c>
      <c r="Y21" s="14" t="n">
        <f aca="false">+(U21+K21)/X21</f>
        <v>11.0454237288136</v>
      </c>
    </row>
    <row r="22" customFormat="false" ht="12.75" hidden="false" customHeight="false" outlineLevel="0" collapsed="false">
      <c r="A22" s="4" t="s">
        <v>139</v>
      </c>
      <c r="B22" s="4" t="s">
        <v>138</v>
      </c>
      <c r="D22" s="1" t="n">
        <v>0</v>
      </c>
      <c r="E22" s="1" t="n">
        <v>0</v>
      </c>
      <c r="F22" s="1" t="n">
        <v>40000000</v>
      </c>
      <c r="G22" s="1" t="n">
        <v>0</v>
      </c>
      <c r="H22" s="1" t="n">
        <f aca="false">SUM(D22:G22)</f>
        <v>40000000</v>
      </c>
      <c r="I22" s="1" t="n">
        <v>1318000</v>
      </c>
      <c r="J22" s="1" t="n">
        <f aca="false">+I22/V22</f>
        <v>188285.714285714</v>
      </c>
      <c r="K22" s="1" t="n">
        <f aca="false">+'balance sheet alloc'!F38</f>
        <v>16558125</v>
      </c>
      <c r="L22" s="1" t="n">
        <v>21000</v>
      </c>
      <c r="M22" s="1" t="n">
        <v>383000</v>
      </c>
      <c r="N22" s="1" t="n">
        <v>36000</v>
      </c>
      <c r="O22" s="1" t="n">
        <v>165617</v>
      </c>
      <c r="P22" s="1" t="n">
        <v>0</v>
      </c>
      <c r="Q22" s="1" t="n">
        <f aca="false">205000+239000</f>
        <v>444000</v>
      </c>
      <c r="R22" s="1" t="n">
        <v>132000</v>
      </c>
      <c r="S22" s="1" t="n">
        <v>4000</v>
      </c>
      <c r="T22" s="1" t="n">
        <f aca="false">+I22+K22+L22+M22+N22+O22+P22+Q22+R22+S22</f>
        <v>19061742</v>
      </c>
      <c r="U22" s="1" t="n">
        <f aca="false">+H22-T22</f>
        <v>20938258</v>
      </c>
      <c r="V22" s="4" t="n">
        <v>7</v>
      </c>
      <c r="W22" s="1" t="n">
        <f aca="false">+(U22+K22)/V22</f>
        <v>5356626.14285714</v>
      </c>
      <c r="X22" s="1" t="n">
        <f aca="false">+'balance sheet alloc'!E38</f>
        <v>104040000</v>
      </c>
      <c r="Y22" s="14" t="n">
        <f aca="false">+(U22+K22)/X22</f>
        <v>0.360403527489427</v>
      </c>
    </row>
    <row r="23" customFormat="false" ht="12.75" hidden="false" customHeight="false" outlineLevel="0" collapsed="false">
      <c r="A23" s="4" t="s">
        <v>140</v>
      </c>
      <c r="B23" s="4" t="s">
        <v>141</v>
      </c>
      <c r="D23" s="1" t="n">
        <v>0</v>
      </c>
      <c r="E23" s="1" t="n">
        <v>25000000</v>
      </c>
      <c r="F23" s="1" t="n">
        <v>0</v>
      </c>
      <c r="G23" s="1" t="n">
        <v>0</v>
      </c>
      <c r="H23" s="1" t="n">
        <f aca="false">SUM(D23:G23)</f>
        <v>25000000</v>
      </c>
      <c r="I23" s="1" t="n">
        <v>2533000</v>
      </c>
      <c r="J23" s="1" t="n">
        <f aca="false">+I23/V23</f>
        <v>180928.571428571</v>
      </c>
      <c r="K23" s="1" t="n">
        <f aca="false">+'balance sheet alloc'!F53</f>
        <v>2761029.41176471</v>
      </c>
      <c r="L23" s="1" t="n">
        <v>11000</v>
      </c>
      <c r="M23" s="1" t="n">
        <v>529000</v>
      </c>
      <c r="N23" s="1" t="n">
        <v>73000</v>
      </c>
      <c r="O23" s="1" t="n">
        <v>0</v>
      </c>
      <c r="P23" s="1" t="n">
        <v>0</v>
      </c>
      <c r="Q23" s="1" t="n">
        <f aca="false">329000+1097000</f>
        <v>1426000</v>
      </c>
      <c r="R23" s="1" t="n">
        <v>790000</v>
      </c>
      <c r="S23" s="1" t="n">
        <v>15000</v>
      </c>
      <c r="T23" s="1" t="n">
        <f aca="false">+I23+K23+L23+M23+N23+O23+P23+Q23+R23+S23</f>
        <v>8138029.41176471</v>
      </c>
      <c r="U23" s="1" t="n">
        <f aca="false">+H23-T23</f>
        <v>16861970.5882353</v>
      </c>
      <c r="V23" s="4" t="n">
        <v>14</v>
      </c>
      <c r="W23" s="1" t="n">
        <f aca="false">+(U23+K23)/V23</f>
        <v>1401642.85714286</v>
      </c>
      <c r="X23" s="1" t="n">
        <v>0</v>
      </c>
      <c r="Y23" s="14" t="n">
        <v>0</v>
      </c>
    </row>
    <row r="24" customFormat="false" ht="12.75" hidden="false" customHeight="false" outlineLevel="0" collapsed="false">
      <c r="A24" s="4" t="s">
        <v>142</v>
      </c>
      <c r="B24" s="4" t="s">
        <v>143</v>
      </c>
      <c r="D24" s="1" t="n">
        <v>150000000</v>
      </c>
      <c r="E24" s="1" t="n">
        <v>0</v>
      </c>
      <c r="F24" s="1" t="n">
        <v>0</v>
      </c>
      <c r="G24" s="1" t="n">
        <v>0</v>
      </c>
      <c r="H24" s="1" t="n">
        <f aca="false">SUM(D24:G24)</f>
        <v>150000000</v>
      </c>
      <c r="I24" s="1" t="n">
        <f aca="false">4380000+65000</f>
        <v>4445000</v>
      </c>
      <c r="J24" s="1" t="n">
        <f aca="false">+I24/V24</f>
        <v>92604.1666666667</v>
      </c>
      <c r="K24" s="1" t="n">
        <v>0</v>
      </c>
      <c r="L24" s="1" t="n">
        <v>278000</v>
      </c>
      <c r="M24" s="1" t="n">
        <v>204000</v>
      </c>
      <c r="N24" s="1" t="n">
        <v>1287000</v>
      </c>
      <c r="O24" s="1" t="n">
        <v>0</v>
      </c>
      <c r="P24" s="1" t="n">
        <v>2157000</v>
      </c>
      <c r="Q24" s="1" t="n">
        <f aca="false">519000+217000</f>
        <v>736000</v>
      </c>
      <c r="R24" s="1" t="n">
        <v>1080000</v>
      </c>
      <c r="S24" s="1" t="n">
        <v>14000</v>
      </c>
      <c r="T24" s="1" t="n">
        <f aca="false">+I24+K24+L24+M24+N24+O24+P24+Q24+R24+S24</f>
        <v>10201000</v>
      </c>
      <c r="U24" s="1" t="n">
        <f aca="false">+H24-T24</f>
        <v>139799000</v>
      </c>
      <c r="V24" s="4" t="n">
        <v>48</v>
      </c>
      <c r="W24" s="1" t="n">
        <f aca="false">+(U24+K24)/V24</f>
        <v>2912479.16666667</v>
      </c>
      <c r="X24" s="1" t="n">
        <v>0</v>
      </c>
      <c r="Y24" s="14" t="n">
        <v>0</v>
      </c>
    </row>
    <row r="25" customFormat="false" ht="12.75" hidden="false" customHeight="false" outlineLevel="0" collapsed="false">
      <c r="A25" s="4" t="s">
        <v>144</v>
      </c>
      <c r="B25" s="4" t="s">
        <v>145</v>
      </c>
      <c r="D25" s="1" t="n">
        <v>0</v>
      </c>
      <c r="E25" s="1" t="n">
        <v>30000000</v>
      </c>
      <c r="F25" s="1" t="n">
        <v>0</v>
      </c>
      <c r="G25" s="1" t="n">
        <v>0</v>
      </c>
      <c r="H25" s="1" t="n">
        <f aca="false">SUM(D25:G25)</f>
        <v>30000000</v>
      </c>
      <c r="I25" s="1" t="n">
        <f aca="false">1280000+18000</f>
        <v>1298000</v>
      </c>
      <c r="J25" s="1" t="n">
        <f aca="false">+I25/V25</f>
        <v>108166.666666667</v>
      </c>
      <c r="K25" s="1" t="n">
        <v>0</v>
      </c>
      <c r="L25" s="1" t="n">
        <v>0</v>
      </c>
      <c r="M25" s="1" t="n">
        <v>227000</v>
      </c>
      <c r="N25" s="1" t="n">
        <v>63000</v>
      </c>
      <c r="O25" s="1" t="n">
        <v>0</v>
      </c>
      <c r="P25" s="1" t="n">
        <v>0</v>
      </c>
      <c r="Q25" s="1" t="n">
        <v>60000</v>
      </c>
      <c r="R25" s="1" t="n">
        <v>0</v>
      </c>
      <c r="S25" s="1" t="n">
        <v>0</v>
      </c>
      <c r="T25" s="1" t="n">
        <f aca="false">+I25+K25+L25+M25+N25+O25+P25+Q25+R25+S25</f>
        <v>1648000</v>
      </c>
      <c r="U25" s="1" t="n">
        <f aca="false">+H25-T25</f>
        <v>28352000</v>
      </c>
      <c r="V25" s="4" t="n">
        <v>12</v>
      </c>
      <c r="W25" s="1" t="n">
        <f aca="false">+(U25+K25)/V25</f>
        <v>2362666.66666667</v>
      </c>
      <c r="X25" s="1" t="n">
        <v>0</v>
      </c>
      <c r="Y25" s="14" t="n">
        <v>0</v>
      </c>
    </row>
    <row r="26" customFormat="false" ht="12.75" hidden="false" customHeight="false" outlineLevel="0" collapsed="false">
      <c r="A26" s="4" t="s">
        <v>146</v>
      </c>
      <c r="B26" s="4" t="s">
        <v>147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f aca="false">SUM(D26:G26)</f>
        <v>0</v>
      </c>
      <c r="I26" s="1" t="n">
        <f aca="false">818000+11000</f>
        <v>829000</v>
      </c>
      <c r="J26" s="1" t="n">
        <f aca="false">+I26/V26</f>
        <v>92111.1111111111</v>
      </c>
      <c r="K26" s="1" t="n">
        <v>0</v>
      </c>
      <c r="L26" s="1" t="n">
        <v>0</v>
      </c>
      <c r="M26" s="1" t="n">
        <v>14000</v>
      </c>
      <c r="N26" s="1" t="n">
        <v>57000</v>
      </c>
      <c r="O26" s="1" t="n">
        <v>0</v>
      </c>
      <c r="P26" s="1" t="n">
        <v>0</v>
      </c>
      <c r="Q26" s="1" t="n">
        <f aca="false">72000+40000</f>
        <v>112000</v>
      </c>
      <c r="R26" s="1" t="n">
        <v>0</v>
      </c>
      <c r="S26" s="1" t="n">
        <v>0</v>
      </c>
      <c r="T26" s="1" t="n">
        <f aca="false">+I26+K26+L26+M26+N26+O26+P26+Q26+R26+S26</f>
        <v>1012000</v>
      </c>
      <c r="U26" s="1" t="n">
        <f aca="false">+H26-T26</f>
        <v>-1012000</v>
      </c>
      <c r="V26" s="4" t="n">
        <v>9</v>
      </c>
      <c r="W26" s="1" t="n">
        <f aca="false">+(U26+K26)/V26</f>
        <v>-112444.444444444</v>
      </c>
      <c r="X26" s="1" t="n">
        <v>0</v>
      </c>
      <c r="Y26" s="14" t="n">
        <v>0</v>
      </c>
    </row>
    <row r="27" customFormat="false" ht="12.75" hidden="false" customHeight="false" outlineLevel="0" collapsed="false">
      <c r="A27" s="7" t="s">
        <v>148</v>
      </c>
      <c r="B27" s="7" t="s">
        <v>141</v>
      </c>
      <c r="C27" s="7"/>
      <c r="D27" s="16" t="n">
        <v>0</v>
      </c>
      <c r="E27" s="16" t="n">
        <v>0</v>
      </c>
      <c r="F27" s="16" t="n">
        <v>0</v>
      </c>
      <c r="G27" s="16" t="n">
        <v>0</v>
      </c>
      <c r="H27" s="1" t="n">
        <f aca="false">SUM(D27:G27)</f>
        <v>0</v>
      </c>
      <c r="I27" s="16" t="n">
        <v>385000</v>
      </c>
      <c r="J27" s="1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0</v>
      </c>
      <c r="P27" s="16" t="n">
        <v>0</v>
      </c>
      <c r="Q27" s="16" t="n">
        <v>0</v>
      </c>
      <c r="R27" s="16" t="n">
        <v>0</v>
      </c>
      <c r="S27" s="16" t="n">
        <v>0</v>
      </c>
      <c r="T27" s="16" t="n">
        <f aca="false">+I27+K27+L27+M27+N27+O27+P27+Q27+R27+S27</f>
        <v>385000</v>
      </c>
      <c r="U27" s="16" t="n">
        <f aca="false">+H27-T27</f>
        <v>-385000</v>
      </c>
      <c r="V27" s="7" t="n">
        <v>0</v>
      </c>
      <c r="W27" s="1" t="n">
        <v>0</v>
      </c>
      <c r="X27" s="16" t="n">
        <v>0</v>
      </c>
      <c r="Y27" s="18" t="n">
        <v>0</v>
      </c>
      <c r="Z27" s="7"/>
      <c r="AA27" s="7"/>
      <c r="AB27" s="7"/>
      <c r="AC27" s="7"/>
    </row>
    <row r="28" customFormat="false" ht="15" hidden="false" customHeight="false" outlineLevel="0" collapsed="false">
      <c r="A28" s="6" t="s">
        <v>149</v>
      </c>
      <c r="B28" s="6" t="s">
        <v>150</v>
      </c>
      <c r="C28" s="6"/>
      <c r="D28" s="5" t="n">
        <v>0</v>
      </c>
      <c r="E28" s="5" t="n">
        <v>0</v>
      </c>
      <c r="F28" s="5" t="n">
        <v>0</v>
      </c>
      <c r="G28" s="5" t="n">
        <v>0</v>
      </c>
      <c r="H28" s="5" t="n">
        <f aca="false">SUM(D28:G28)</f>
        <v>0</v>
      </c>
      <c r="I28" s="5" t="n">
        <v>1123000</v>
      </c>
      <c r="J28" s="5" t="n">
        <v>0</v>
      </c>
      <c r="K28" s="5" t="n">
        <v>0</v>
      </c>
      <c r="L28" s="5" t="n">
        <v>0</v>
      </c>
      <c r="M28" s="5" t="n">
        <v>0</v>
      </c>
      <c r="N28" s="5" t="n">
        <v>0</v>
      </c>
      <c r="O28" s="5" t="n">
        <v>0</v>
      </c>
      <c r="P28" s="5" t="n">
        <v>0</v>
      </c>
      <c r="Q28" s="5" t="n">
        <v>0</v>
      </c>
      <c r="R28" s="5" t="n">
        <v>0</v>
      </c>
      <c r="S28" s="5" t="n">
        <v>0</v>
      </c>
      <c r="T28" s="5" t="n">
        <f aca="false">+I28+K28+L28+M28+N28+O28+P28+Q28+R28+S28</f>
        <v>1123000</v>
      </c>
      <c r="U28" s="5" t="n">
        <f aca="false">+H28-T28</f>
        <v>-1123000</v>
      </c>
      <c r="V28" s="6" t="n">
        <v>0</v>
      </c>
      <c r="W28" s="5" t="n">
        <v>0</v>
      </c>
      <c r="X28" s="5" t="n">
        <v>0</v>
      </c>
      <c r="Y28" s="17" t="n">
        <v>0</v>
      </c>
      <c r="Z28" s="7"/>
      <c r="AA28" s="7"/>
      <c r="AB28" s="7"/>
      <c r="AC28" s="7"/>
    </row>
    <row r="29" customFormat="false" ht="12.75" hidden="false" customHeight="false" outlineLevel="0" collapsed="false">
      <c r="A29" s="4" t="s">
        <v>135</v>
      </c>
      <c r="D29" s="1" t="n">
        <f aca="false">SUM(D21:D28)</f>
        <v>150000000</v>
      </c>
      <c r="E29" s="1" t="n">
        <f aca="false">SUM(E21:E28)</f>
        <v>95000000</v>
      </c>
      <c r="F29" s="1" t="n">
        <f aca="false">SUM(F21:F28)</f>
        <v>40000000</v>
      </c>
      <c r="G29" s="1" t="n">
        <f aca="false">SUM(G21:G28)</f>
        <v>0</v>
      </c>
      <c r="H29" s="1" t="n">
        <f aca="false">SUM(H21:H28)</f>
        <v>285000000</v>
      </c>
      <c r="I29" s="1" t="n">
        <f aca="false">SUM(I21:I28)</f>
        <v>15928000</v>
      </c>
      <c r="J29" s="1" t="n">
        <f aca="false">+I29/V29</f>
        <v>142214.285714286</v>
      </c>
      <c r="K29" s="1" t="n">
        <f aca="false">SUM(K21:K28)</f>
        <v>19761654.4117647</v>
      </c>
      <c r="L29" s="1" t="n">
        <f aca="false">SUM(L21:L28)</f>
        <v>366000</v>
      </c>
      <c r="M29" s="1" t="n">
        <f aca="false">SUM(M21:M28)</f>
        <v>2458000</v>
      </c>
      <c r="N29" s="1" t="n">
        <f aca="false">SUM(N21:N28)</f>
        <v>1632000</v>
      </c>
      <c r="O29" s="1" t="n">
        <f aca="false">SUM(O21:O28)</f>
        <v>165617</v>
      </c>
      <c r="P29" s="1" t="n">
        <f aca="false">SUM(P21:P28)</f>
        <v>2157000</v>
      </c>
      <c r="Q29" s="1" t="n">
        <f aca="false">SUM(Q21:Q28)</f>
        <v>4315000</v>
      </c>
      <c r="R29" s="1" t="n">
        <f aca="false">SUM(R21:R28)</f>
        <v>2596000</v>
      </c>
      <c r="S29" s="1" t="n">
        <f aca="false">SUM(S21:S28)</f>
        <v>48000</v>
      </c>
      <c r="T29" s="16" t="n">
        <f aca="false">SUM(T21:T28)</f>
        <v>49427271.4117647</v>
      </c>
      <c r="U29" s="1" t="n">
        <f aca="false">+H29-T29</f>
        <v>235572728.588235</v>
      </c>
      <c r="V29" s="4" t="n">
        <f aca="false">SUM(V21:V28)</f>
        <v>112</v>
      </c>
      <c r="W29" s="1" t="n">
        <f aca="false">+(U29+K29)/V29</f>
        <v>2279771.27678571</v>
      </c>
      <c r="X29" s="1" t="n">
        <f aca="false">SUM(X21:X28)</f>
        <v>106990000</v>
      </c>
      <c r="Y29" s="14" t="n">
        <f aca="false">+(U29+K29)/X29</f>
        <v>2.38652568464342</v>
      </c>
    </row>
    <row r="30" customFormat="false" ht="12.75" hidden="false" customHeight="false" outlineLevel="0" collapsed="false">
      <c r="D30" s="1"/>
      <c r="E30" s="1"/>
      <c r="F30" s="1"/>
      <c r="G30" s="1"/>
      <c r="H30" s="1" t="s">
        <v>13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 t="s">
        <v>13</v>
      </c>
      <c r="U30" s="1" t="s">
        <v>13</v>
      </c>
    </row>
    <row r="31" customFormat="false" ht="12.75" hidden="false" customHeight="false" outlineLevel="0" collapsed="false">
      <c r="A31" s="2" t="s">
        <v>151</v>
      </c>
      <c r="D31" s="1"/>
      <c r="E31" s="1"/>
      <c r="F31" s="1"/>
      <c r="G31" s="1"/>
      <c r="H31" s="1" t="s">
        <v>13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 t="s">
        <v>13</v>
      </c>
      <c r="T31" s="1" t="s">
        <v>13</v>
      </c>
      <c r="U31" s="1" t="s">
        <v>13</v>
      </c>
    </row>
    <row r="32" customFormat="false" ht="12.75" hidden="false" customHeight="false" outlineLevel="0" collapsed="false">
      <c r="A32" s="4" t="s">
        <v>152</v>
      </c>
      <c r="B32" s="4" t="s">
        <v>153</v>
      </c>
      <c r="D32" s="1" t="n">
        <v>60000000</v>
      </c>
      <c r="E32" s="1" t="n">
        <v>20000000</v>
      </c>
      <c r="F32" s="1" t="n">
        <v>0</v>
      </c>
      <c r="G32" s="1" t="n">
        <v>0</v>
      </c>
      <c r="H32" s="1" t="n">
        <f aca="false">SUM(D32:G32)</f>
        <v>80000000</v>
      </c>
      <c r="I32" s="1" t="n">
        <f aca="false">2783000+369000</f>
        <v>3152000</v>
      </c>
      <c r="J32" s="1" t="n">
        <f aca="false">+I32/V32</f>
        <v>110596.49122807</v>
      </c>
      <c r="K32" s="1" t="n">
        <v>0</v>
      </c>
      <c r="L32" s="1" t="n">
        <v>0</v>
      </c>
      <c r="M32" s="1" t="n">
        <v>394000</v>
      </c>
      <c r="N32" s="1" t="n">
        <v>901000</v>
      </c>
      <c r="O32" s="1" t="n">
        <v>0</v>
      </c>
      <c r="P32" s="1" t="n">
        <v>1531000</v>
      </c>
      <c r="Q32" s="1" t="n">
        <v>3000</v>
      </c>
      <c r="R32" s="16" t="n">
        <v>200000</v>
      </c>
      <c r="S32" s="1" t="n">
        <v>4000</v>
      </c>
      <c r="T32" s="1" t="n">
        <f aca="false">+I32+K32+L32+M32+N32+O32+P32+Q32+R32+S32</f>
        <v>6185000</v>
      </c>
      <c r="U32" s="1" t="n">
        <f aca="false">+H32-T32</f>
        <v>73815000</v>
      </c>
      <c r="V32" s="4" t="n">
        <v>28.5</v>
      </c>
      <c r="W32" s="1" t="n">
        <f aca="false">+(U32+K32)/V32</f>
        <v>2590000</v>
      </c>
      <c r="X32" s="1" t="n">
        <v>0</v>
      </c>
      <c r="Y32" s="14" t="n">
        <v>0</v>
      </c>
    </row>
    <row r="33" customFormat="false" ht="12.75" hidden="false" customHeight="false" outlineLevel="0" collapsed="false">
      <c r="A33" s="7" t="s">
        <v>154</v>
      </c>
      <c r="B33" s="7" t="s">
        <v>155</v>
      </c>
      <c r="C33" s="7"/>
      <c r="D33" s="16" t="n">
        <v>60000000</v>
      </c>
      <c r="E33" s="16" t="n">
        <v>20000000</v>
      </c>
      <c r="F33" s="16" t="n">
        <v>0</v>
      </c>
      <c r="G33" s="16" t="n">
        <v>0</v>
      </c>
      <c r="H33" s="1" t="n">
        <f aca="false">SUM(D33:G33)</f>
        <v>80000000</v>
      </c>
      <c r="I33" s="16" t="n">
        <f aca="false">5043000+273000+383000</f>
        <v>5699000</v>
      </c>
      <c r="J33" s="16" t="n">
        <f aca="false">+I33/V33</f>
        <v>162828.571428571</v>
      </c>
      <c r="K33" s="16" t="n">
        <f aca="false">+'balance sheet alloc'!F58</f>
        <v>575000</v>
      </c>
      <c r="L33" s="16" t="n">
        <v>72000</v>
      </c>
      <c r="M33" s="16" t="n">
        <v>789000</v>
      </c>
      <c r="N33" s="16" t="n">
        <v>1343000</v>
      </c>
      <c r="O33" s="16" t="n">
        <v>0</v>
      </c>
      <c r="P33" s="16" t="n">
        <v>1889000</v>
      </c>
      <c r="Q33" s="16" t="n">
        <v>87000</v>
      </c>
      <c r="R33" s="16" t="n">
        <v>200000</v>
      </c>
      <c r="S33" s="16" t="n">
        <v>4000</v>
      </c>
      <c r="T33" s="1" t="n">
        <f aca="false">+I33+K33+L33+M33+N33+O33+P33+Q33+R33+S33</f>
        <v>10658000</v>
      </c>
      <c r="U33" s="16" t="n">
        <f aca="false">+H33-T33</f>
        <v>69342000</v>
      </c>
      <c r="V33" s="7" t="n">
        <v>35</v>
      </c>
      <c r="W33" s="1" t="n">
        <f aca="false">+(U33+K33)/V33</f>
        <v>1997628.57142857</v>
      </c>
      <c r="X33" s="16" t="n">
        <f aca="false">+'balance sheet alloc'!E58</f>
        <v>6000000</v>
      </c>
      <c r="Y33" s="14" t="n">
        <f aca="false">+(U33+K33)/X33</f>
        <v>11.6528333333333</v>
      </c>
    </row>
    <row r="34" customFormat="false" ht="12.75" hidden="false" customHeight="false" outlineLevel="0" collapsed="false">
      <c r="A34" s="4" t="s">
        <v>156</v>
      </c>
      <c r="B34" s="4" t="s">
        <v>157</v>
      </c>
      <c r="D34" s="1" t="n">
        <v>60000000</v>
      </c>
      <c r="E34" s="1" t="n">
        <v>20000000</v>
      </c>
      <c r="F34" s="1" t="n">
        <v>0</v>
      </c>
      <c r="G34" s="1" t="n">
        <v>0</v>
      </c>
      <c r="H34" s="1" t="n">
        <f aca="false">SUM(D34:G34)</f>
        <v>80000000</v>
      </c>
      <c r="I34" s="1" t="n">
        <f aca="false">4867000+369000</f>
        <v>5236000</v>
      </c>
      <c r="J34" s="1" t="n">
        <f aca="false">+I34/V34</f>
        <v>149600</v>
      </c>
      <c r="K34" s="1" t="n">
        <f aca="false">+'balance sheet alloc'!F60</f>
        <v>6290000</v>
      </c>
      <c r="L34" s="1" t="n">
        <v>18000</v>
      </c>
      <c r="M34" s="1" t="n">
        <v>990000</v>
      </c>
      <c r="N34" s="1" t="n">
        <v>1092000</v>
      </c>
      <c r="O34" s="1" t="n">
        <v>0</v>
      </c>
      <c r="P34" s="1" t="n">
        <v>1528000</v>
      </c>
      <c r="Q34" s="1" t="n">
        <f aca="false">20000+2534000</f>
        <v>2554000</v>
      </c>
      <c r="R34" s="16" t="n">
        <v>200000</v>
      </c>
      <c r="S34" s="1" t="n">
        <v>4000</v>
      </c>
      <c r="T34" s="1" t="n">
        <f aca="false">+I34+K34+L34+M34+N34+O34+P34+Q34+R34+S34</f>
        <v>17912000</v>
      </c>
      <c r="U34" s="1" t="n">
        <f aca="false">+H34-T34</f>
        <v>62088000</v>
      </c>
      <c r="V34" s="4" t="n">
        <v>35</v>
      </c>
      <c r="W34" s="1" t="n">
        <f aca="false">+(U34+K34)/V34</f>
        <v>1953657.14285714</v>
      </c>
      <c r="X34" s="1" t="n">
        <f aca="false">+'balance sheet alloc'!E60</f>
        <v>74000000</v>
      </c>
      <c r="Y34" s="14" t="n">
        <f aca="false">+(U34+K34)/X34</f>
        <v>0.924027027027027</v>
      </c>
    </row>
    <row r="35" customFormat="false" ht="12.75" hidden="false" customHeight="false" outlineLevel="0" collapsed="false">
      <c r="A35" s="4" t="s">
        <v>158</v>
      </c>
      <c r="B35" s="4" t="s">
        <v>159</v>
      </c>
      <c r="D35" s="1" t="n">
        <v>25000000</v>
      </c>
      <c r="E35" s="1" t="n">
        <v>0</v>
      </c>
      <c r="F35" s="1" t="n">
        <v>0</v>
      </c>
      <c r="G35" s="1" t="n">
        <v>0</v>
      </c>
      <c r="H35" s="1" t="n">
        <f aca="false">SUM(D35:G35)</f>
        <v>25000000</v>
      </c>
      <c r="I35" s="1" t="n">
        <f aca="false">2182000+242000</f>
        <v>2424000</v>
      </c>
      <c r="J35" s="1" t="n">
        <f aca="false">+I35/V35</f>
        <v>121200</v>
      </c>
      <c r="K35" s="1" t="n">
        <v>0</v>
      </c>
      <c r="L35" s="1" t="n">
        <v>0</v>
      </c>
      <c r="M35" s="1" t="n">
        <v>86000</v>
      </c>
      <c r="N35" s="1" t="n">
        <v>774000</v>
      </c>
      <c r="O35" s="1" t="n">
        <v>0</v>
      </c>
      <c r="P35" s="1" t="n">
        <v>1397000</v>
      </c>
      <c r="Q35" s="1" t="n">
        <v>16000</v>
      </c>
      <c r="R35" s="16" t="n">
        <v>200000</v>
      </c>
      <c r="S35" s="1" t="n">
        <v>4000</v>
      </c>
      <c r="T35" s="1" t="n">
        <f aca="false">+I35+K35+L35+M35+N35+O35+P35+Q35+R35+S35</f>
        <v>4901000</v>
      </c>
      <c r="U35" s="1" t="n">
        <f aca="false">+H35-T35</f>
        <v>20099000</v>
      </c>
      <c r="V35" s="4" t="n">
        <v>20</v>
      </c>
      <c r="W35" s="1" t="n">
        <f aca="false">+(U35+K35)/V35</f>
        <v>1004950</v>
      </c>
      <c r="X35" s="1" t="n">
        <v>0</v>
      </c>
      <c r="Y35" s="14" t="n">
        <v>0</v>
      </c>
    </row>
    <row r="36" customFormat="false" ht="12.75" hidden="false" customHeight="false" outlineLevel="0" collapsed="false">
      <c r="A36" s="4" t="s">
        <v>160</v>
      </c>
      <c r="B36" s="4" t="s">
        <v>161</v>
      </c>
      <c r="D36" s="1" t="n">
        <v>100000000</v>
      </c>
      <c r="E36" s="1" t="n">
        <v>0</v>
      </c>
      <c r="F36" s="1" t="n">
        <v>0</v>
      </c>
      <c r="G36" s="1" t="n">
        <v>0</v>
      </c>
      <c r="H36" s="1" t="n">
        <f aca="false">SUM(D36:G36)</f>
        <v>100000000</v>
      </c>
      <c r="I36" s="1" t="n">
        <f aca="false">1036000+237000</f>
        <v>1273000</v>
      </c>
      <c r="J36" s="1" t="n">
        <f aca="false">+I36/V36</f>
        <v>149764.705882353</v>
      </c>
      <c r="K36" s="1" t="n">
        <v>0</v>
      </c>
      <c r="L36" s="1" t="n">
        <v>0</v>
      </c>
      <c r="M36" s="1" t="n">
        <v>93000</v>
      </c>
      <c r="N36" s="1" t="n">
        <v>208000</v>
      </c>
      <c r="O36" s="1" t="n">
        <v>0</v>
      </c>
      <c r="P36" s="1" t="n">
        <v>0</v>
      </c>
      <c r="Q36" s="1" t="n">
        <v>25000</v>
      </c>
      <c r="R36" s="1" t="n">
        <v>0</v>
      </c>
      <c r="S36" s="1" t="n">
        <v>53000</v>
      </c>
      <c r="T36" s="1" t="n">
        <f aca="false">+I36+K36+L36+M36+N36+O36+P36+Q36+R36+S36</f>
        <v>1652000</v>
      </c>
      <c r="U36" s="1" t="n">
        <f aca="false">+H36-T36</f>
        <v>98348000</v>
      </c>
      <c r="V36" s="4" t="n">
        <v>8.5</v>
      </c>
      <c r="W36" s="1" t="n">
        <f aca="false">+(U36+K36)/V36</f>
        <v>11570352.9411765</v>
      </c>
      <c r="X36" s="1" t="n">
        <v>0</v>
      </c>
      <c r="Y36" s="14" t="n">
        <v>0</v>
      </c>
    </row>
    <row r="37" customFormat="false" ht="12.75" hidden="false" customHeight="false" outlineLevel="0" collapsed="false">
      <c r="A37" s="7" t="s">
        <v>162</v>
      </c>
      <c r="B37" s="7" t="s">
        <v>163</v>
      </c>
      <c r="C37" s="7"/>
      <c r="D37" s="16" t="n">
        <v>0</v>
      </c>
      <c r="E37" s="16" t="n">
        <v>30000000</v>
      </c>
      <c r="F37" s="16" t="n">
        <v>0</v>
      </c>
      <c r="G37" s="16" t="n">
        <v>0</v>
      </c>
      <c r="H37" s="1" t="n">
        <f aca="false">SUM(D37:G37)</f>
        <v>30000000</v>
      </c>
      <c r="I37" s="16" t="n">
        <f aca="false">2509000+363000</f>
        <v>2872000</v>
      </c>
      <c r="J37" s="16" t="n">
        <f aca="false">+I37/V37</f>
        <v>151157.894736842</v>
      </c>
      <c r="K37" s="16" t="n">
        <v>0</v>
      </c>
      <c r="L37" s="16" t="n">
        <v>65000</v>
      </c>
      <c r="M37" s="16" t="n">
        <v>984000</v>
      </c>
      <c r="N37" s="16" t="n">
        <v>433000</v>
      </c>
      <c r="O37" s="16" t="n">
        <v>0</v>
      </c>
      <c r="P37" s="16" t="n">
        <v>0</v>
      </c>
      <c r="Q37" s="16" t="n">
        <v>31000</v>
      </c>
      <c r="R37" s="16" t="n">
        <v>0</v>
      </c>
      <c r="S37" s="16" t="n">
        <v>16000</v>
      </c>
      <c r="T37" s="1" t="n">
        <f aca="false">+I37+K37+L37+M37+N37+O37+P37+Q37+R37+S37</f>
        <v>4401000</v>
      </c>
      <c r="U37" s="16" t="n">
        <f aca="false">+H37-T37</f>
        <v>25599000</v>
      </c>
      <c r="V37" s="7" t="n">
        <v>19</v>
      </c>
      <c r="W37" s="1" t="n">
        <f aca="false">+(U37+K37)/V37</f>
        <v>1347315.78947368</v>
      </c>
      <c r="X37" s="16" t="n">
        <v>0</v>
      </c>
      <c r="Y37" s="14" t="n">
        <v>0</v>
      </c>
    </row>
    <row r="38" customFormat="false" ht="12.75" hidden="false" customHeight="false" outlineLevel="0" collapsed="false">
      <c r="A38" s="4" t="s">
        <v>164</v>
      </c>
      <c r="B38" s="4" t="s">
        <v>165</v>
      </c>
      <c r="D38" s="1" t="n">
        <v>0</v>
      </c>
      <c r="E38" s="1" t="n">
        <v>50000000</v>
      </c>
      <c r="F38" s="1" t="n">
        <v>0</v>
      </c>
      <c r="G38" s="1" t="n">
        <v>0</v>
      </c>
      <c r="H38" s="1" t="n">
        <f aca="false">SUM(D38:G38)</f>
        <v>50000000</v>
      </c>
      <c r="I38" s="1" t="n">
        <f aca="false">4040000+644000</f>
        <v>4684000</v>
      </c>
      <c r="J38" s="1" t="n">
        <f aca="false">+I38/V38</f>
        <v>137764.705882353</v>
      </c>
      <c r="K38" s="1" t="n">
        <f aca="false">+'balance sheet alloc'!F67</f>
        <v>3612000</v>
      </c>
      <c r="L38" s="1" t="n">
        <v>0</v>
      </c>
      <c r="M38" s="1" t="n">
        <v>1424000</v>
      </c>
      <c r="N38" s="1" t="n">
        <v>121000</v>
      </c>
      <c r="O38" s="1" t="n">
        <v>0</v>
      </c>
      <c r="P38" s="1" t="n">
        <v>0</v>
      </c>
      <c r="Q38" s="1" t="n">
        <f aca="false">55000+2000</f>
        <v>57000</v>
      </c>
      <c r="R38" s="16" t="n">
        <v>400000</v>
      </c>
      <c r="S38" s="16" t="n">
        <v>15000</v>
      </c>
      <c r="T38" s="1" t="n">
        <f aca="false">+I38+K38+L38+M38+N38+O38+P38+Q38+R38+S38</f>
        <v>10313000</v>
      </c>
      <c r="U38" s="1" t="n">
        <f aca="false">+H38-T38</f>
        <v>39687000</v>
      </c>
      <c r="V38" s="4" t="n">
        <v>34</v>
      </c>
      <c r="W38" s="1" t="n">
        <f aca="false">+(U38+K38)/V38</f>
        <v>1273500</v>
      </c>
      <c r="X38" s="1" t="n">
        <f aca="false">+'balance sheet alloc'!E67</f>
        <v>24080000</v>
      </c>
      <c r="Y38" s="14" t="n">
        <f aca="false">+(U38+K38)/X38</f>
        <v>1.79813122923588</v>
      </c>
    </row>
    <row r="39" customFormat="false" ht="12.75" hidden="false" customHeight="false" outlineLevel="0" collapsed="false">
      <c r="A39" s="4" t="s">
        <v>166</v>
      </c>
      <c r="B39" s="4" t="s">
        <v>165</v>
      </c>
      <c r="D39" s="1" t="n">
        <v>0</v>
      </c>
      <c r="E39" s="1" t="n">
        <v>0</v>
      </c>
      <c r="F39" s="1" t="n">
        <v>0</v>
      </c>
      <c r="G39" s="1" t="n">
        <f aca="false">56000000*0.4</f>
        <v>22400000</v>
      </c>
      <c r="H39" s="1" t="n">
        <f aca="false">SUM(D39:G39)</f>
        <v>22400000</v>
      </c>
      <c r="I39" s="1" t="n">
        <v>0</v>
      </c>
      <c r="J39" s="1" t="n">
        <v>0</v>
      </c>
      <c r="K39" s="1" t="n">
        <f aca="false">+'balance sheet alloc'!F71</f>
        <v>35890000</v>
      </c>
      <c r="L39" s="1" t="n">
        <v>0</v>
      </c>
      <c r="M39" s="1" t="n">
        <v>0</v>
      </c>
      <c r="N39" s="1" t="n">
        <v>0</v>
      </c>
      <c r="O39" s="1" t="n">
        <v>0</v>
      </c>
      <c r="P39" s="1" t="n">
        <v>0</v>
      </c>
      <c r="Q39" s="1" t="n">
        <v>0</v>
      </c>
      <c r="R39" s="1" t="n">
        <v>0</v>
      </c>
      <c r="S39" s="1" t="n">
        <v>0</v>
      </c>
      <c r="T39" s="1" t="n">
        <f aca="false">+I39+K39+L39+M39+N39+O39+P39+Q39+R39+S39</f>
        <v>35890000</v>
      </c>
      <c r="U39" s="1" t="n">
        <f aca="false">+H39-T39</f>
        <v>-13490000</v>
      </c>
      <c r="V39" s="4" t="n">
        <v>0</v>
      </c>
      <c r="W39" s="1" t="n">
        <v>0</v>
      </c>
      <c r="X39" s="1" t="n">
        <f aca="false">+'balance sheet alloc'!E71</f>
        <v>241000000</v>
      </c>
      <c r="Y39" s="14" t="n">
        <f aca="false">+(U39+K39)/X39</f>
        <v>0.0929460580912863</v>
      </c>
    </row>
    <row r="40" customFormat="false" ht="12.75" hidden="false" customHeight="false" outlineLevel="0" collapsed="false">
      <c r="A40" s="7" t="s">
        <v>167</v>
      </c>
      <c r="B40" s="7" t="s">
        <v>168</v>
      </c>
      <c r="C40" s="7"/>
      <c r="D40" s="16" t="n">
        <v>0</v>
      </c>
      <c r="E40" s="16" t="n">
        <v>0</v>
      </c>
      <c r="F40" s="16" t="n">
        <v>0</v>
      </c>
      <c r="G40" s="16" t="n">
        <f aca="false">+'HP&amp;L'!J20</f>
        <v>-34600000</v>
      </c>
      <c r="H40" s="1" t="n">
        <f aca="false">SUM(D40:G40)</f>
        <v>-34600000</v>
      </c>
      <c r="I40" s="16" t="n">
        <f aca="false">+'HP&amp;L'!H22+'HP&amp;L'!H25</f>
        <v>5401500</v>
      </c>
      <c r="J40" s="16" t="n">
        <f aca="false">+I40/V40</f>
        <v>60016.6666666667</v>
      </c>
      <c r="K40" s="16" t="n">
        <f aca="false">+'HP&amp;L'!J36+'HP&amp;L'!J38</f>
        <v>81258500</v>
      </c>
      <c r="L40" s="16" t="n">
        <f aca="false">+'HP&amp;L'!J37</f>
        <v>24850000</v>
      </c>
      <c r="M40" s="16" t="n">
        <f aca="false">+'HP&amp;L'!H23</f>
        <v>352000</v>
      </c>
      <c r="N40" s="16" t="n">
        <f aca="false">+'HP&amp;L'!H26</f>
        <v>442000</v>
      </c>
      <c r="O40" s="16" t="n">
        <f aca="false">+'HP&amp;L'!H27</f>
        <v>421000</v>
      </c>
      <c r="P40" s="16" t="n">
        <f aca="false">+'HP&amp;L'!H28</f>
        <v>141500</v>
      </c>
      <c r="Q40" s="16" t="n">
        <f aca="false">+'HP&amp;L'!H24+'HP&amp;L'!H29</f>
        <v>740500</v>
      </c>
      <c r="R40" s="16" t="n">
        <f aca="false">+'HP&amp;L'!H30</f>
        <v>1219000</v>
      </c>
      <c r="S40" s="16" t="n">
        <f aca="false">+'HP&amp;L'!H31</f>
        <v>54000</v>
      </c>
      <c r="T40" s="1" t="n">
        <f aca="false">+I40+K40+L40+M40+N40+O40+P40+Q40+R40+S40</f>
        <v>114880000</v>
      </c>
      <c r="U40" s="16" t="n">
        <f aca="false">+H40-T40</f>
        <v>-149480000</v>
      </c>
      <c r="V40" s="7" t="n">
        <v>90</v>
      </c>
      <c r="W40" s="1" t="n">
        <f aca="false">+(U40+K40)/V40</f>
        <v>-758016.666666667</v>
      </c>
      <c r="X40" s="16" t="n">
        <f aca="false">+'HP&amp;L'!I57</f>
        <v>443000000</v>
      </c>
      <c r="Y40" s="14" t="n">
        <f aca="false">+(U40+K40)/X40</f>
        <v>-0.153998871331828</v>
      </c>
    </row>
    <row r="41" customFormat="false" ht="12.75" hidden="false" customHeight="false" outlineLevel="0" collapsed="false">
      <c r="A41" s="7" t="s">
        <v>169</v>
      </c>
      <c r="B41" s="7" t="s">
        <v>170</v>
      </c>
      <c r="C41" s="7"/>
      <c r="D41" s="16" t="n">
        <v>0</v>
      </c>
      <c r="E41" s="16" t="n">
        <v>0</v>
      </c>
      <c r="F41" s="16" t="n">
        <v>0</v>
      </c>
      <c r="G41" s="16" t="n">
        <v>0</v>
      </c>
      <c r="H41" s="1" t="n">
        <f aca="false">SUM(D41:G41)</f>
        <v>0</v>
      </c>
      <c r="I41" s="16" t="n">
        <f aca="false">2096000+152000</f>
        <v>2248000</v>
      </c>
      <c r="J41" s="16" t="n">
        <f aca="false">+I41/V41</f>
        <v>132235.294117647</v>
      </c>
      <c r="K41" s="16" t="n">
        <v>0</v>
      </c>
      <c r="L41" s="16" t="n">
        <v>0</v>
      </c>
      <c r="M41" s="16" t="n">
        <v>419000</v>
      </c>
      <c r="N41" s="16" t="n">
        <v>41000</v>
      </c>
      <c r="O41" s="16" t="n">
        <v>0</v>
      </c>
      <c r="P41" s="16" t="n">
        <v>0</v>
      </c>
      <c r="Q41" s="16" t="n">
        <v>29000</v>
      </c>
      <c r="R41" s="16" t="n">
        <v>0</v>
      </c>
      <c r="S41" s="16" t="n">
        <v>0</v>
      </c>
      <c r="T41" s="1" t="n">
        <f aca="false">+I41+K41+L41+M41+N41+O41+P41+Q41+R41+S41</f>
        <v>2737000</v>
      </c>
      <c r="U41" s="16" t="n">
        <f aca="false">+H41-T41</f>
        <v>-2737000</v>
      </c>
      <c r="V41" s="7" t="n">
        <v>17</v>
      </c>
      <c r="W41" s="1" t="n">
        <f aca="false">+(U41+K41)/V41</f>
        <v>-161000</v>
      </c>
      <c r="X41" s="16" t="n">
        <v>0</v>
      </c>
      <c r="Y41" s="14" t="n">
        <v>0</v>
      </c>
    </row>
    <row r="42" customFormat="false" ht="12.75" hidden="false" customHeight="false" outlineLevel="0" collapsed="false">
      <c r="A42" s="7" t="s">
        <v>171</v>
      </c>
      <c r="B42" s="7" t="s">
        <v>172</v>
      </c>
      <c r="C42" s="7"/>
      <c r="D42" s="16" t="n">
        <v>0</v>
      </c>
      <c r="E42" s="16" t="n">
        <v>0</v>
      </c>
      <c r="F42" s="16" t="n">
        <v>0</v>
      </c>
      <c r="G42" s="16" t="n">
        <v>0</v>
      </c>
      <c r="H42" s="1" t="n">
        <f aca="false">SUM(D42:G42)</f>
        <v>0</v>
      </c>
      <c r="I42" s="16" t="n">
        <f aca="false">898000+100000</f>
        <v>998000</v>
      </c>
      <c r="J42" s="16" t="n">
        <f aca="false">+I42/V42</f>
        <v>124750</v>
      </c>
      <c r="K42" s="16" t="n">
        <v>0</v>
      </c>
      <c r="L42" s="16" t="n">
        <v>0</v>
      </c>
      <c r="M42" s="16" t="n">
        <v>113000</v>
      </c>
      <c r="N42" s="16" t="n">
        <v>0</v>
      </c>
      <c r="O42" s="16" t="n">
        <v>0</v>
      </c>
      <c r="P42" s="16" t="n">
        <v>0</v>
      </c>
      <c r="Q42" s="16" t="n">
        <v>64000</v>
      </c>
      <c r="R42" s="16" t="n">
        <v>0</v>
      </c>
      <c r="S42" s="16" t="n">
        <v>0</v>
      </c>
      <c r="T42" s="1" t="n">
        <f aca="false">+I42+K42+L42+M42+N42+O42+P42+Q42+R42+S42</f>
        <v>1175000</v>
      </c>
      <c r="U42" s="16" t="n">
        <f aca="false">+H42-T42</f>
        <v>-1175000</v>
      </c>
      <c r="V42" s="7" t="n">
        <v>8</v>
      </c>
      <c r="W42" s="1" t="n">
        <f aca="false">+(U42+K42)/V42</f>
        <v>-146875</v>
      </c>
      <c r="X42" s="16" t="n">
        <v>0</v>
      </c>
      <c r="Y42" s="14" t="n">
        <v>0</v>
      </c>
    </row>
    <row r="43" customFormat="false" ht="15" hidden="false" customHeight="false" outlineLevel="0" collapsed="false">
      <c r="A43" s="6" t="s">
        <v>173</v>
      </c>
      <c r="B43" s="6" t="s">
        <v>174</v>
      </c>
      <c r="C43" s="6"/>
      <c r="D43" s="5" t="n">
        <v>0</v>
      </c>
      <c r="E43" s="5" t="n">
        <v>0</v>
      </c>
      <c r="F43" s="5" t="n">
        <v>0</v>
      </c>
      <c r="G43" s="5" t="n">
        <v>0</v>
      </c>
      <c r="H43" s="5" t="n">
        <f aca="false">SUM(D43:G43)</f>
        <v>0</v>
      </c>
      <c r="I43" s="5" t="n">
        <f aca="false">1602000+247000</f>
        <v>1849000</v>
      </c>
      <c r="J43" s="5" t="n">
        <f aca="false">+I43/V43</f>
        <v>115562.5</v>
      </c>
      <c r="K43" s="5" t="n">
        <v>0</v>
      </c>
      <c r="L43" s="5" t="n">
        <v>0</v>
      </c>
      <c r="M43" s="5" t="n">
        <v>35000</v>
      </c>
      <c r="N43" s="5" t="n">
        <v>43000</v>
      </c>
      <c r="O43" s="5" t="n">
        <v>0</v>
      </c>
      <c r="P43" s="5" t="n">
        <v>0</v>
      </c>
      <c r="Q43" s="5" t="n">
        <v>163000</v>
      </c>
      <c r="R43" s="5" t="n">
        <v>0</v>
      </c>
      <c r="S43" s="5" t="n">
        <v>0</v>
      </c>
      <c r="T43" s="5" t="n">
        <f aca="false">+I43+K43+L43+M43+N43+O43+P43+Q43+R43+S43</f>
        <v>2090000</v>
      </c>
      <c r="U43" s="5" t="n">
        <f aca="false">+H43-T43</f>
        <v>-2090000</v>
      </c>
      <c r="V43" s="6" t="n">
        <v>16</v>
      </c>
      <c r="W43" s="5" t="n">
        <f aca="false">+(U43+K43)/V43</f>
        <v>-130625</v>
      </c>
      <c r="X43" s="5" t="n">
        <v>0</v>
      </c>
      <c r="Y43" s="17" t="n">
        <v>0</v>
      </c>
    </row>
    <row r="44" customFormat="false" ht="12.75" hidden="false" customHeight="false" outlineLevel="0" collapsed="false">
      <c r="A44" s="4" t="s">
        <v>135</v>
      </c>
      <c r="D44" s="1" t="n">
        <f aca="false">SUM(D32:D43)</f>
        <v>305000000</v>
      </c>
      <c r="E44" s="1" t="n">
        <f aca="false">SUM(E32:E43)</f>
        <v>140000000</v>
      </c>
      <c r="F44" s="1" t="n">
        <f aca="false">SUM(F32:F43)</f>
        <v>0</v>
      </c>
      <c r="G44" s="1" t="n">
        <f aca="false">SUM(G32:G43)</f>
        <v>-12200000</v>
      </c>
      <c r="H44" s="1" t="n">
        <f aca="false">SUM(H32:H43)</f>
        <v>432800000</v>
      </c>
      <c r="I44" s="1" t="n">
        <f aca="false">SUM(I32:I43)</f>
        <v>35836500</v>
      </c>
      <c r="J44" s="1" t="n">
        <f aca="false">+I44/V44</f>
        <v>115229.903536978</v>
      </c>
      <c r="K44" s="1" t="n">
        <f aca="false">SUM(K32:K43)</f>
        <v>127625500</v>
      </c>
      <c r="L44" s="1" t="n">
        <f aca="false">SUM(L32:L43)</f>
        <v>25005000</v>
      </c>
      <c r="M44" s="1" t="n">
        <f aca="false">SUM(M32:M43)</f>
        <v>5679000</v>
      </c>
      <c r="N44" s="1" t="n">
        <f aca="false">SUM(N32:N43)</f>
        <v>5398000</v>
      </c>
      <c r="O44" s="1" t="n">
        <f aca="false">SUM(O32:O43)</f>
        <v>421000</v>
      </c>
      <c r="P44" s="1" t="n">
        <f aca="false">SUM(P32:P43)</f>
        <v>6486500</v>
      </c>
      <c r="Q44" s="1" t="n">
        <f aca="false">SUM(Q32:Q43)</f>
        <v>3769500</v>
      </c>
      <c r="R44" s="1" t="n">
        <f aca="false">SUM(R32:R43)</f>
        <v>2419000</v>
      </c>
      <c r="S44" s="1" t="n">
        <f aca="false">SUM(S32:S43)</f>
        <v>154000</v>
      </c>
      <c r="T44" s="1" t="n">
        <f aca="false">SUM(T32:T43)</f>
        <v>212794000</v>
      </c>
      <c r="U44" s="1" t="n">
        <f aca="false">+H44-T44</f>
        <v>220006000</v>
      </c>
      <c r="V44" s="4" t="n">
        <f aca="false">SUM(V32:V43)</f>
        <v>311</v>
      </c>
      <c r="W44" s="1" t="n">
        <f aca="false">+(U44+K44)/V44</f>
        <v>1117786.17363344</v>
      </c>
      <c r="X44" s="1" t="n">
        <f aca="false">SUM(X32:X43)</f>
        <v>788080000</v>
      </c>
      <c r="Y44" s="14" t="n">
        <f aca="false">+(U44+K44)/X44</f>
        <v>0.441111942949954</v>
      </c>
    </row>
    <row r="45" customFormat="false" ht="12.75" hidden="false" customHeight="false" outlineLevel="0" collapsed="false">
      <c r="D45" s="1"/>
      <c r="E45" s="1"/>
      <c r="F45" s="1"/>
      <c r="G45" s="1"/>
      <c r="H45" s="1" t="s">
        <v>13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 t="s">
        <v>13</v>
      </c>
      <c r="U45" s="1" t="s">
        <v>13</v>
      </c>
    </row>
    <row r="46" customFormat="false" ht="12.75" hidden="false" customHeight="false" outlineLevel="0" collapsed="false">
      <c r="A46" s="2" t="s">
        <v>175</v>
      </c>
      <c r="D46" s="1"/>
      <c r="E46" s="1"/>
      <c r="F46" s="1"/>
      <c r="G46" s="1"/>
      <c r="H46" s="1" t="s">
        <v>13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 t="s">
        <v>13</v>
      </c>
      <c r="U46" s="1" t="s">
        <v>13</v>
      </c>
    </row>
    <row r="47" customFormat="false" ht="12.75" hidden="false" customHeight="false" outlineLevel="0" collapsed="false">
      <c r="A47" s="4" t="s">
        <v>176</v>
      </c>
      <c r="B47" s="4" t="s">
        <v>177</v>
      </c>
      <c r="D47" s="1" t="n">
        <v>30000000</v>
      </c>
      <c r="E47" s="1" t="n">
        <v>20000000</v>
      </c>
      <c r="F47" s="1" t="n">
        <v>0</v>
      </c>
      <c r="G47" s="1" t="n">
        <v>0</v>
      </c>
      <c r="H47" s="1" t="n">
        <f aca="false">SUM(D47:G47)</f>
        <v>50000000</v>
      </c>
      <c r="I47" s="1" t="n">
        <f aca="false">4377000+207000</f>
        <v>4584000</v>
      </c>
      <c r="J47" s="1" t="n">
        <f aca="false">+I47/V47</f>
        <v>199304.347826087</v>
      </c>
      <c r="K47" s="1" t="n">
        <v>0</v>
      </c>
      <c r="L47" s="1" t="n">
        <v>329000</v>
      </c>
      <c r="M47" s="1" t="n">
        <v>80000</v>
      </c>
      <c r="N47" s="1" t="n">
        <v>262000</v>
      </c>
      <c r="O47" s="1" t="n">
        <v>4000</v>
      </c>
      <c r="P47" s="1" t="n">
        <v>224000</v>
      </c>
      <c r="Q47" s="1" t="n">
        <v>16000</v>
      </c>
      <c r="R47" s="1" t="n">
        <v>169000</v>
      </c>
      <c r="S47" s="1" t="n">
        <v>13000</v>
      </c>
      <c r="T47" s="1" t="n">
        <f aca="false">+I47+K47+L47+M47+N47+O47+P47+Q47+R47+S47</f>
        <v>5681000</v>
      </c>
      <c r="U47" s="1" t="n">
        <f aca="false">+H47-T47</f>
        <v>44319000</v>
      </c>
      <c r="V47" s="4" t="n">
        <v>23</v>
      </c>
      <c r="W47" s="1" t="n">
        <f aca="false">+(U47+K47)/V47</f>
        <v>1926913.04347826</v>
      </c>
      <c r="X47" s="1" t="n">
        <v>0</v>
      </c>
      <c r="Y47" s="14" t="n">
        <v>0</v>
      </c>
    </row>
    <row r="48" customFormat="false" ht="12.75" hidden="false" customHeight="false" outlineLevel="0" collapsed="false">
      <c r="A48" s="4" t="s">
        <v>178</v>
      </c>
      <c r="B48" s="4" t="s">
        <v>179</v>
      </c>
      <c r="D48" s="1" t="n">
        <v>0</v>
      </c>
      <c r="E48" s="1" t="n">
        <v>0</v>
      </c>
      <c r="F48" s="1" t="n">
        <v>20000000</v>
      </c>
      <c r="G48" s="1" t="n">
        <v>0</v>
      </c>
      <c r="H48" s="1" t="n">
        <f aca="false">SUM(D48:G48)</f>
        <v>20000000</v>
      </c>
      <c r="I48" s="1" t="n">
        <f aca="false">1411000+68000</f>
        <v>1479000</v>
      </c>
      <c r="J48" s="1" t="n">
        <f aca="false">+I48/V48</f>
        <v>211285.714285714</v>
      </c>
      <c r="K48" s="1" t="n">
        <f aca="false">+'balance sheet alloc'!F81</f>
        <v>3010500</v>
      </c>
      <c r="L48" s="1" t="n">
        <v>100000</v>
      </c>
      <c r="M48" s="1" t="n">
        <v>24000</v>
      </c>
      <c r="N48" s="1" t="n">
        <v>80000</v>
      </c>
      <c r="O48" s="1" t="n">
        <v>1000</v>
      </c>
      <c r="P48" s="1" t="n">
        <v>68000</v>
      </c>
      <c r="Q48" s="1" t="n">
        <v>8000</v>
      </c>
      <c r="R48" s="1" t="n">
        <v>169000</v>
      </c>
      <c r="S48" s="1" t="n">
        <v>13000</v>
      </c>
      <c r="T48" s="1" t="n">
        <f aca="false">+I48+K48+L48+M48+N48+O48+P48+Q48+R48+S48</f>
        <v>4952500</v>
      </c>
      <c r="U48" s="1" t="n">
        <f aca="false">+H48-T48</f>
        <v>15047500</v>
      </c>
      <c r="V48" s="4" t="n">
        <v>7</v>
      </c>
      <c r="W48" s="1" t="n">
        <f aca="false">+(U48+K48)/V48</f>
        <v>2579714.28571429</v>
      </c>
      <c r="X48" s="1" t="n">
        <v>0</v>
      </c>
      <c r="Y48" s="14" t="n">
        <v>0</v>
      </c>
    </row>
    <row r="49" customFormat="false" ht="12.75" hidden="false" customHeight="false" outlineLevel="0" collapsed="false">
      <c r="A49" s="4" t="s">
        <v>180</v>
      </c>
      <c r="B49" s="4" t="s">
        <v>181</v>
      </c>
      <c r="D49" s="1" t="n">
        <v>100000000</v>
      </c>
      <c r="E49" s="1" t="n">
        <v>50000000</v>
      </c>
      <c r="F49" s="1" t="n">
        <v>0</v>
      </c>
      <c r="G49" s="1" t="n">
        <v>0</v>
      </c>
      <c r="H49" s="1" t="n">
        <f aca="false">SUM(D49:G49)</f>
        <v>150000000</v>
      </c>
      <c r="I49" s="1" t="n">
        <f aca="false">2035000+56000</f>
        <v>2091000</v>
      </c>
      <c r="J49" s="1" t="n">
        <f aca="false">+I49/V49</f>
        <v>190090.909090909</v>
      </c>
      <c r="K49" s="1" t="n">
        <v>0</v>
      </c>
      <c r="L49" s="1" t="n">
        <v>157000</v>
      </c>
      <c r="M49" s="1" t="n">
        <v>16000</v>
      </c>
      <c r="N49" s="1" t="n">
        <v>126000</v>
      </c>
      <c r="O49" s="1" t="n">
        <v>2000</v>
      </c>
      <c r="P49" s="1" t="n">
        <v>107000</v>
      </c>
      <c r="Q49" s="1" t="n">
        <v>4000</v>
      </c>
      <c r="R49" s="1" t="n">
        <v>169000</v>
      </c>
      <c r="S49" s="1" t="n">
        <v>13000</v>
      </c>
      <c r="T49" s="1" t="n">
        <f aca="false">+I49+K49+L49+M49+N49+O49+P49+Q49+R49+S49</f>
        <v>2685000</v>
      </c>
      <c r="U49" s="1" t="n">
        <f aca="false">+H49-T49</f>
        <v>147315000</v>
      </c>
      <c r="V49" s="4" t="n">
        <v>11</v>
      </c>
      <c r="W49" s="1" t="n">
        <f aca="false">+(U49+K49)/V49</f>
        <v>13392272.7272727</v>
      </c>
      <c r="X49" s="1" t="n">
        <v>0</v>
      </c>
      <c r="Y49" s="14" t="n">
        <v>0</v>
      </c>
    </row>
    <row r="50" customFormat="false" ht="12.75" hidden="false" customHeight="false" outlineLevel="0" collapsed="false">
      <c r="A50" s="4" t="s">
        <v>182</v>
      </c>
      <c r="B50" s="4" t="s">
        <v>183</v>
      </c>
      <c r="D50" s="1" t="n">
        <v>10000000</v>
      </c>
      <c r="E50" s="1" t="n">
        <v>40000000</v>
      </c>
      <c r="F50" s="1" t="n">
        <v>0</v>
      </c>
      <c r="G50" s="1" t="n">
        <v>0</v>
      </c>
      <c r="H50" s="1" t="n">
        <f aca="false">SUM(D50:G50)</f>
        <v>50000000</v>
      </c>
      <c r="I50" s="1" t="n">
        <f aca="false">4070000+270000</f>
        <v>4340000</v>
      </c>
      <c r="J50" s="1" t="n">
        <f aca="false">+I50/V50</f>
        <v>197272.727272727</v>
      </c>
      <c r="K50" s="1" t="n">
        <f aca="false">+'balance sheet'!L29</f>
        <v>0</v>
      </c>
      <c r="L50" s="1" t="n">
        <v>314000</v>
      </c>
      <c r="M50" s="1" t="n">
        <v>80000</v>
      </c>
      <c r="N50" s="1" t="n">
        <v>251000</v>
      </c>
      <c r="O50" s="1" t="n">
        <v>3000</v>
      </c>
      <c r="P50" s="1" t="n">
        <v>214000</v>
      </c>
      <c r="Q50" s="1" t="n">
        <v>16000</v>
      </c>
      <c r="R50" s="1" t="n">
        <v>169000</v>
      </c>
      <c r="S50" s="1" t="n">
        <v>13000</v>
      </c>
      <c r="T50" s="1" t="n">
        <f aca="false">+I50+K50+L50+M50+N50+O50+P50+Q50+R50+S50</f>
        <v>5400000</v>
      </c>
      <c r="U50" s="1" t="n">
        <f aca="false">+H50-T50</f>
        <v>44600000</v>
      </c>
      <c r="V50" s="4" t="n">
        <v>22</v>
      </c>
      <c r="W50" s="1" t="n">
        <f aca="false">+(U50+K50)/V50</f>
        <v>2027272.72727273</v>
      </c>
      <c r="X50" s="1" t="n">
        <v>0</v>
      </c>
      <c r="Y50" s="14" t="n">
        <v>0</v>
      </c>
    </row>
    <row r="51" customFormat="false" ht="12.75" hidden="false" customHeight="false" outlineLevel="0" collapsed="false">
      <c r="A51" s="4" t="s">
        <v>184</v>
      </c>
      <c r="B51" s="4" t="s">
        <v>185</v>
      </c>
      <c r="D51" s="1" t="n">
        <v>0</v>
      </c>
      <c r="E51" s="1" t="n">
        <v>10000000</v>
      </c>
      <c r="F51" s="1" t="n">
        <v>0</v>
      </c>
      <c r="G51" s="1" t="n">
        <v>0</v>
      </c>
      <c r="H51" s="1" t="n">
        <f aca="false">SUM(D51:G51)</f>
        <v>10000000</v>
      </c>
      <c r="I51" s="1" t="n">
        <f aca="false">828000+19000</f>
        <v>847000</v>
      </c>
      <c r="J51" s="1" t="n">
        <f aca="false">+I51/V51</f>
        <v>282333.333333333</v>
      </c>
      <c r="K51" s="1" t="n">
        <v>0</v>
      </c>
      <c r="L51" s="1" t="n">
        <v>43000</v>
      </c>
      <c r="M51" s="1" t="n">
        <v>0</v>
      </c>
      <c r="N51" s="1" t="n">
        <v>34000</v>
      </c>
      <c r="O51" s="1" t="n">
        <v>0</v>
      </c>
      <c r="P51" s="1" t="n">
        <v>29000</v>
      </c>
      <c r="Q51" s="1" t="n">
        <v>0</v>
      </c>
      <c r="R51" s="1" t="n">
        <v>0</v>
      </c>
      <c r="S51" s="1" t="n">
        <v>0</v>
      </c>
      <c r="T51" s="1" t="n">
        <f aca="false">+I51+K51+L51+M51+N51+O51+P51+Q51+R51+S51</f>
        <v>953000</v>
      </c>
      <c r="U51" s="1" t="n">
        <f aca="false">+H51-T51</f>
        <v>9047000</v>
      </c>
      <c r="V51" s="4" t="n">
        <v>3</v>
      </c>
      <c r="W51" s="1" t="n">
        <f aca="false">+(U51+K51)/V51</f>
        <v>3015666.66666667</v>
      </c>
      <c r="X51" s="1" t="n">
        <v>0</v>
      </c>
      <c r="Y51" s="14" t="n">
        <v>0</v>
      </c>
    </row>
    <row r="52" customFormat="false" ht="12.75" hidden="false" customHeight="false" outlineLevel="0" collapsed="false">
      <c r="A52" s="7" t="s">
        <v>186</v>
      </c>
      <c r="B52" s="7" t="s">
        <v>187</v>
      </c>
      <c r="C52" s="7"/>
      <c r="D52" s="16" t="n">
        <v>0</v>
      </c>
      <c r="E52" s="16" t="n">
        <v>0</v>
      </c>
      <c r="F52" s="16" t="n">
        <v>0</v>
      </c>
      <c r="G52" s="16" t="n">
        <v>0</v>
      </c>
      <c r="H52" s="1" t="n">
        <f aca="false">SUM(D52:G52)</f>
        <v>0</v>
      </c>
      <c r="I52" s="16" t="n">
        <f aca="false">624000+22000</f>
        <v>646000</v>
      </c>
      <c r="J52" s="16" t="n">
        <f aca="false">+I52/V52</f>
        <v>161500</v>
      </c>
      <c r="K52" s="16" t="n">
        <f aca="false">+'balance sheet alloc'!F88</f>
        <v>255000</v>
      </c>
      <c r="L52" s="16" t="n">
        <v>57000</v>
      </c>
      <c r="M52" s="16" t="n">
        <v>24000</v>
      </c>
      <c r="N52" s="16" t="n">
        <v>46000</v>
      </c>
      <c r="O52" s="16" t="n">
        <v>1000</v>
      </c>
      <c r="P52" s="16" t="n">
        <v>39000</v>
      </c>
      <c r="Q52" s="16" t="n">
        <v>8000</v>
      </c>
      <c r="R52" s="16" t="n">
        <v>0</v>
      </c>
      <c r="S52" s="16" t="n">
        <v>0</v>
      </c>
      <c r="T52" s="1" t="n">
        <f aca="false">+I52+K52+L52+M52+N52+O52+P52+Q52+R52+S52</f>
        <v>1076000</v>
      </c>
      <c r="U52" s="16" t="n">
        <f aca="false">+H52-T52</f>
        <v>-1076000</v>
      </c>
      <c r="V52" s="7" t="n">
        <v>4</v>
      </c>
      <c r="W52" s="1" t="n">
        <f aca="false">+(U52+K52)/V52</f>
        <v>-205250</v>
      </c>
      <c r="X52" s="16" t="n">
        <f aca="false">+'balance sheet alloc'!E88</f>
        <v>3000000</v>
      </c>
      <c r="Y52" s="14" t="n">
        <f aca="false">+(U52+K52)/X52</f>
        <v>-0.273666666666667</v>
      </c>
    </row>
    <row r="53" customFormat="false" ht="15" hidden="false" customHeight="false" outlineLevel="0" collapsed="false">
      <c r="A53" s="6" t="s">
        <v>188</v>
      </c>
      <c r="B53" s="6" t="s">
        <v>187</v>
      </c>
      <c r="C53" s="6"/>
      <c r="D53" s="5" t="n">
        <v>0</v>
      </c>
      <c r="E53" s="5" t="n">
        <v>0</v>
      </c>
      <c r="F53" s="5" t="n">
        <v>0</v>
      </c>
      <c r="G53" s="5" t="n">
        <v>0</v>
      </c>
      <c r="H53" s="5" t="n">
        <f aca="false">SUM(D53:G53)</f>
        <v>0</v>
      </c>
      <c r="I53" s="5" t="n">
        <f aca="false">3308000+853000</f>
        <v>4161000</v>
      </c>
      <c r="J53" s="5" t="n">
        <f aca="false">+I53/V53</f>
        <v>70525.4237288136</v>
      </c>
      <c r="K53" s="5" t="n">
        <v>0</v>
      </c>
      <c r="L53" s="5" t="n">
        <v>0</v>
      </c>
      <c r="M53" s="5" t="n">
        <v>249000</v>
      </c>
      <c r="N53" s="5" t="n">
        <v>673000</v>
      </c>
      <c r="O53" s="5" t="n">
        <v>9000</v>
      </c>
      <c r="P53" s="5" t="n">
        <v>575000</v>
      </c>
      <c r="Q53" s="5" t="n">
        <v>0</v>
      </c>
      <c r="R53" s="5" t="n">
        <v>0</v>
      </c>
      <c r="S53" s="5" t="n">
        <v>0</v>
      </c>
      <c r="T53" s="5" t="n">
        <f aca="false">+I53+K53+L53+M53+N53+O53+P53+Q53+R53+S53</f>
        <v>5667000</v>
      </c>
      <c r="U53" s="5" t="n">
        <f aca="false">+H53-T53</f>
        <v>-5667000</v>
      </c>
      <c r="V53" s="6" t="n">
        <v>59</v>
      </c>
      <c r="W53" s="5" t="n">
        <f aca="false">+(U53+K53)/V53</f>
        <v>-96050.8474576271</v>
      </c>
      <c r="X53" s="5" t="n">
        <v>0</v>
      </c>
      <c r="Y53" s="17" t="n">
        <v>0</v>
      </c>
    </row>
    <row r="54" customFormat="false" ht="12.75" hidden="false" customHeight="false" outlineLevel="0" collapsed="false">
      <c r="A54" s="4" t="s">
        <v>135</v>
      </c>
      <c r="D54" s="1" t="n">
        <f aca="false">SUM(D47:D53)</f>
        <v>140000000</v>
      </c>
      <c r="E54" s="1" t="n">
        <f aca="false">SUM(E47:E53)</f>
        <v>120000000</v>
      </c>
      <c r="F54" s="1" t="n">
        <f aca="false">SUM(F47:F53)</f>
        <v>20000000</v>
      </c>
      <c r="G54" s="1" t="n">
        <f aca="false">SUM(G47:G53)</f>
        <v>0</v>
      </c>
      <c r="H54" s="1" t="n">
        <f aca="false">SUM(H47:H53)</f>
        <v>280000000</v>
      </c>
      <c r="I54" s="1" t="n">
        <f aca="false">SUM(I47:I53)</f>
        <v>18148000</v>
      </c>
      <c r="J54" s="1" t="n">
        <f aca="false">+I54/V54</f>
        <v>140682.170542636</v>
      </c>
      <c r="K54" s="1" t="n">
        <f aca="false">SUM(K47:K53)</f>
        <v>3265500</v>
      </c>
      <c r="L54" s="1" t="n">
        <f aca="false">SUM(L47:L53)</f>
        <v>1000000</v>
      </c>
      <c r="M54" s="1" t="n">
        <f aca="false">SUM(M47:M53)</f>
        <v>473000</v>
      </c>
      <c r="N54" s="1" t="n">
        <f aca="false">SUM(N47:N53)</f>
        <v>1472000</v>
      </c>
      <c r="O54" s="1" t="n">
        <f aca="false">SUM(O47:O53)</f>
        <v>20000</v>
      </c>
      <c r="P54" s="1" t="n">
        <f aca="false">SUM(P47:P53)</f>
        <v>1256000</v>
      </c>
      <c r="Q54" s="1" t="n">
        <f aca="false">SUM(Q47:Q53)</f>
        <v>52000</v>
      </c>
      <c r="R54" s="1" t="n">
        <f aca="false">SUM(R47:R53)</f>
        <v>676000</v>
      </c>
      <c r="S54" s="1" t="n">
        <f aca="false">SUM(S47:S53)</f>
        <v>52000</v>
      </c>
      <c r="T54" s="16" t="n">
        <f aca="false">SUM(T47:T53)</f>
        <v>26414500</v>
      </c>
      <c r="U54" s="1" t="n">
        <f aca="false">SUM(U47:U53)</f>
        <v>253585500</v>
      </c>
      <c r="V54" s="4" t="n">
        <f aca="false">SUM(V47:V53)</f>
        <v>129</v>
      </c>
      <c r="W54" s="1" t="n">
        <f aca="false">+(U54+K54)/V54</f>
        <v>1991093.02325581</v>
      </c>
      <c r="X54" s="1" t="n">
        <f aca="false">SUM(X47:X53)</f>
        <v>3000000</v>
      </c>
      <c r="Y54" s="14" t="n">
        <f aca="false">+(U54+K54)/X54</f>
        <v>85.617</v>
      </c>
    </row>
    <row r="55" customFormat="false" ht="12.75" hidden="false" customHeight="false" outlineLevel="0" collapsed="false">
      <c r="D55" s="1"/>
      <c r="E55" s="1"/>
      <c r="F55" s="1"/>
      <c r="G55" s="1"/>
      <c r="H55" s="1" t="s">
        <v>13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 t="s">
        <v>13</v>
      </c>
      <c r="U55" s="1" t="s">
        <v>13</v>
      </c>
    </row>
    <row r="56" customFormat="false" ht="12.75" hidden="false" customHeight="false" outlineLevel="0" collapsed="false">
      <c r="A56" s="6" t="s">
        <v>189</v>
      </c>
      <c r="B56" s="4" t="s">
        <v>190</v>
      </c>
      <c r="D56" s="1" t="n">
        <v>0</v>
      </c>
      <c r="E56" s="1" t="n">
        <v>60000000</v>
      </c>
      <c r="F56" s="1" t="n">
        <v>0</v>
      </c>
      <c r="G56" s="1" t="n">
        <v>0</v>
      </c>
      <c r="H56" s="1" t="n">
        <f aca="false">SUM(D56:G56)</f>
        <v>60000000</v>
      </c>
      <c r="I56" s="1" t="n">
        <f aca="false">2351000+501000</f>
        <v>2852000</v>
      </c>
      <c r="J56" s="1" t="n">
        <f aca="false">+I56/V56</f>
        <v>190133.333333333</v>
      </c>
      <c r="K56" s="1" t="n">
        <v>0</v>
      </c>
      <c r="L56" s="1" t="n">
        <v>0</v>
      </c>
      <c r="M56" s="1" t="n">
        <v>592000</v>
      </c>
      <c r="N56" s="1" t="n">
        <v>665000</v>
      </c>
      <c r="O56" s="1" t="n">
        <v>0</v>
      </c>
      <c r="P56" s="1" t="n">
        <v>0</v>
      </c>
      <c r="Q56" s="16" t="n">
        <v>928000</v>
      </c>
      <c r="R56" s="16" t="n">
        <v>457000</v>
      </c>
      <c r="S56" s="16" t="n">
        <v>50000</v>
      </c>
      <c r="T56" s="16" t="n">
        <f aca="false">+S56+R56+Q56+P56+O56+N56+M56+L56+K56+I56</f>
        <v>5544000</v>
      </c>
      <c r="U56" s="1" t="n">
        <f aca="false">+H56-T56</f>
        <v>54456000</v>
      </c>
      <c r="V56" s="4" t="n">
        <v>15</v>
      </c>
      <c r="W56" s="1" t="n">
        <f aca="false">+(U56+K56)/V56</f>
        <v>3630400</v>
      </c>
      <c r="X56" s="1" t="n">
        <v>0</v>
      </c>
      <c r="Y56" s="14" t="n">
        <v>0</v>
      </c>
    </row>
    <row r="57" customFormat="false" ht="12.75" hidden="false" customHeight="false" outlineLevel="0" collapsed="false">
      <c r="D57" s="1"/>
      <c r="E57" s="1"/>
      <c r="F57" s="1"/>
      <c r="G57" s="1"/>
      <c r="H57" s="1" t="s">
        <v>13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 t="s">
        <v>13</v>
      </c>
      <c r="U57" s="1" t="s">
        <v>13</v>
      </c>
    </row>
    <row r="58" customFormat="false" ht="12.75" hidden="false" customHeight="false" outlineLevel="0" collapsed="false">
      <c r="A58" s="6" t="s">
        <v>191</v>
      </c>
      <c r="B58" s="7" t="s">
        <v>192</v>
      </c>
      <c r="C58" s="7"/>
      <c r="D58" s="16" t="n">
        <v>0</v>
      </c>
      <c r="E58" s="16" t="n">
        <v>0</v>
      </c>
      <c r="F58" s="16" t="n">
        <v>68000000</v>
      </c>
      <c r="G58" s="16" t="n">
        <v>0</v>
      </c>
      <c r="H58" s="16" t="n">
        <f aca="false">SUM(D58:G58)</f>
        <v>68000000</v>
      </c>
      <c r="I58" s="16" t="n">
        <f aca="false">4205000+398000</f>
        <v>4603000</v>
      </c>
      <c r="J58" s="16" t="n">
        <f aca="false">+I58/V58</f>
        <v>184120</v>
      </c>
      <c r="K58" s="16" t="n">
        <f aca="false">+'balance sheet alloc'!F105</f>
        <v>60838875</v>
      </c>
      <c r="L58" s="16" t="n">
        <v>0</v>
      </c>
      <c r="M58" s="16" t="n">
        <v>705000</v>
      </c>
      <c r="N58" s="16" t="n">
        <v>254000</v>
      </c>
      <c r="O58" s="16" t="n">
        <v>303043</v>
      </c>
      <c r="P58" s="16" t="n">
        <v>0</v>
      </c>
      <c r="Q58" s="16" t="n">
        <f aca="false">219000+318000</f>
        <v>537000</v>
      </c>
      <c r="R58" s="16" t="n">
        <v>659000</v>
      </c>
      <c r="S58" s="16" t="n">
        <v>18000</v>
      </c>
      <c r="T58" s="16" t="n">
        <f aca="false">+S58+R58+Q58+P58+O58+N58+M58+L58+K58+I58</f>
        <v>67917918</v>
      </c>
      <c r="U58" s="16" t="n">
        <f aca="false">+H58-T58</f>
        <v>82082</v>
      </c>
      <c r="V58" s="7" t="n">
        <v>25</v>
      </c>
      <c r="W58" s="1" t="n">
        <f aca="false">+(U58+K58)/V58</f>
        <v>2436838.28</v>
      </c>
      <c r="X58" s="16" t="n">
        <f aca="false">+'balance sheet alloc'!E105</f>
        <v>342080000</v>
      </c>
      <c r="Y58" s="14" t="n">
        <f aca="false">+(U58+K58)/X58</f>
        <v>0.178089794784846</v>
      </c>
    </row>
    <row r="59" customFormat="false" ht="12.75" hidden="false" customHeight="false" outlineLevel="0" collapsed="false">
      <c r="D59" s="1"/>
      <c r="E59" s="1"/>
      <c r="F59" s="1"/>
      <c r="G59" s="1"/>
      <c r="H59" s="1" t="s">
        <v>13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 t="s">
        <v>13</v>
      </c>
      <c r="U59" s="1" t="s">
        <v>13</v>
      </c>
      <c r="W59" s="1"/>
    </row>
    <row r="60" customFormat="false" ht="12.75" hidden="false" customHeight="false" outlineLevel="0" collapsed="false">
      <c r="A60" s="6" t="s">
        <v>193</v>
      </c>
      <c r="B60" s="7" t="s">
        <v>194</v>
      </c>
      <c r="C60" s="7"/>
      <c r="D60" s="16" t="n">
        <v>0</v>
      </c>
      <c r="E60" s="16" t="n">
        <v>0</v>
      </c>
      <c r="F60" s="16" t="n">
        <v>50000000</v>
      </c>
      <c r="G60" s="16" t="n">
        <v>0</v>
      </c>
      <c r="H60" s="16" t="n">
        <f aca="false">SUM(D60:G60)</f>
        <v>50000000</v>
      </c>
      <c r="I60" s="16" t="n">
        <f aca="false">2202000+266000</f>
        <v>2468000</v>
      </c>
      <c r="J60" s="16" t="n">
        <f aca="false">+I60/V60</f>
        <v>140227.272727273</v>
      </c>
      <c r="K60" s="16" t="n">
        <f aca="false">+'balance sheet alloc'!F130</f>
        <v>28437000</v>
      </c>
      <c r="L60" s="16" t="n">
        <v>0</v>
      </c>
      <c r="M60" s="16" t="n">
        <v>248000</v>
      </c>
      <c r="N60" s="16" t="n">
        <v>49000</v>
      </c>
      <c r="O60" s="16" t="n">
        <v>0</v>
      </c>
      <c r="P60" s="16" t="n">
        <v>0</v>
      </c>
      <c r="Q60" s="16" t="n">
        <f aca="false">153000+231000</f>
        <v>384000</v>
      </c>
      <c r="R60" s="16" t="n">
        <v>411000</v>
      </c>
      <c r="S60" s="16" t="n">
        <v>4000</v>
      </c>
      <c r="T60" s="16" t="n">
        <f aca="false">+S60+R60+Q60+P60+O60+N60+M60+L60+K60+I60</f>
        <v>32001000</v>
      </c>
      <c r="U60" s="16" t="n">
        <f aca="false">+H60-T60</f>
        <v>17999000</v>
      </c>
      <c r="V60" s="7" t="n">
        <v>17.6</v>
      </c>
      <c r="W60" s="1" t="n">
        <f aca="false">+(U60+K60)/V60</f>
        <v>2638409.09090909</v>
      </c>
      <c r="X60" s="16" t="n">
        <f aca="false">+'balance sheet alloc'!E130</f>
        <v>157600000</v>
      </c>
      <c r="Y60" s="14" t="n">
        <f aca="false">+(U60+K60)/X60</f>
        <v>0.294644670050761</v>
      </c>
    </row>
    <row r="61" customFormat="false" ht="12.75" hidden="false" customHeight="false" outlineLevel="0" collapsed="false">
      <c r="D61" s="1"/>
      <c r="E61" s="1"/>
      <c r="F61" s="1"/>
      <c r="G61" s="1"/>
      <c r="H61" s="1" t="s">
        <v>13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 t="s">
        <v>13</v>
      </c>
      <c r="U61" s="1" t="s">
        <v>13</v>
      </c>
      <c r="W61" s="1"/>
    </row>
    <row r="62" customFormat="false" ht="12.75" hidden="false" customHeight="false" outlineLevel="0" collapsed="false">
      <c r="A62" s="6" t="s">
        <v>195</v>
      </c>
      <c r="B62" s="7" t="s">
        <v>196</v>
      </c>
      <c r="C62" s="7"/>
      <c r="D62" s="16" t="n">
        <v>0</v>
      </c>
      <c r="E62" s="16" t="n">
        <v>10000000</v>
      </c>
      <c r="F62" s="16" t="n">
        <v>40000000</v>
      </c>
      <c r="G62" s="16" t="n">
        <v>0</v>
      </c>
      <c r="H62" s="16" t="n">
        <f aca="false">SUM(D62:G62)</f>
        <v>50000000</v>
      </c>
      <c r="I62" s="16" t="n">
        <f aca="false">5301000+630000</f>
        <v>5931000</v>
      </c>
      <c r="J62" s="16" t="n">
        <f aca="false">+I62/V62</f>
        <v>144658.536585366</v>
      </c>
      <c r="K62" s="16" t="n">
        <f aca="false">+'balance sheet alloc'!F150</f>
        <v>30421500</v>
      </c>
      <c r="L62" s="16" t="n">
        <v>0</v>
      </c>
      <c r="M62" s="16" t="n">
        <v>589000</v>
      </c>
      <c r="N62" s="16" t="n">
        <v>94000</v>
      </c>
      <c r="O62" s="16" t="n">
        <v>0</v>
      </c>
      <c r="P62" s="16" t="n">
        <v>0</v>
      </c>
      <c r="Q62" s="16" t="n">
        <f aca="false">391000+81000</f>
        <v>472000</v>
      </c>
      <c r="R62" s="16" t="n">
        <v>665000</v>
      </c>
      <c r="S62" s="16" t="n">
        <v>37000</v>
      </c>
      <c r="T62" s="16" t="n">
        <f aca="false">+S62+R62+Q62+P62+O62+N62+M62+L62+K62+I62</f>
        <v>38209500</v>
      </c>
      <c r="U62" s="16" t="n">
        <f aca="false">+H62-T62</f>
        <v>11790500</v>
      </c>
      <c r="V62" s="7" t="n">
        <v>41</v>
      </c>
      <c r="W62" s="1" t="n">
        <f aca="false">+(U62+K62)/V62</f>
        <v>1029560.97560976</v>
      </c>
      <c r="X62" s="16" t="n">
        <f aca="false">+'balance sheet alloc'!E150</f>
        <v>202810000</v>
      </c>
      <c r="Y62" s="14" t="n">
        <f aca="false">+(U62+K62)/X62</f>
        <v>0.208135693506237</v>
      </c>
    </row>
    <row r="63" customFormat="false" ht="12.75" hidden="false" customHeight="false" outlineLevel="0" collapsed="false">
      <c r="D63" s="1"/>
      <c r="E63" s="1"/>
      <c r="F63" s="1"/>
      <c r="G63" s="1"/>
      <c r="H63" s="1" t="s">
        <v>13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 t="s">
        <v>13</v>
      </c>
      <c r="U63" s="1" t="s">
        <v>13</v>
      </c>
      <c r="W63" s="1"/>
    </row>
    <row r="64" customFormat="false" ht="12.75" hidden="false" customHeight="false" outlineLevel="0" collapsed="false">
      <c r="A64" s="6" t="s">
        <v>197</v>
      </c>
      <c r="B64" s="7" t="s">
        <v>198</v>
      </c>
      <c r="C64" s="7"/>
      <c r="D64" s="16" t="n">
        <v>0</v>
      </c>
      <c r="E64" s="16" t="n">
        <v>20000000</v>
      </c>
      <c r="F64" s="16" t="n">
        <v>0</v>
      </c>
      <c r="G64" s="16" t="n">
        <v>0</v>
      </c>
      <c r="H64" s="16" t="n">
        <f aca="false">SUM(D64:G64)</f>
        <v>20000000</v>
      </c>
      <c r="I64" s="16" t="n">
        <f aca="false">2128000+203000</f>
        <v>2331000</v>
      </c>
      <c r="J64" s="16" t="n">
        <f aca="false">+I64/V64</f>
        <v>122684.210526316</v>
      </c>
      <c r="K64" s="16" t="n">
        <f aca="false">+'balance sheet alloc'!F160</f>
        <v>54509125</v>
      </c>
      <c r="L64" s="16" t="n">
        <v>0</v>
      </c>
      <c r="M64" s="16" t="n">
        <v>220000</v>
      </c>
      <c r="N64" s="16" t="n">
        <v>53000</v>
      </c>
      <c r="O64" s="16" t="n">
        <v>0</v>
      </c>
      <c r="P64" s="16" t="n">
        <v>0</v>
      </c>
      <c r="Q64" s="16" t="n">
        <f aca="false">146000+132000</f>
        <v>278000</v>
      </c>
      <c r="R64" s="16" t="n">
        <v>0</v>
      </c>
      <c r="S64" s="16" t="n">
        <v>0</v>
      </c>
      <c r="T64" s="16" t="n">
        <f aca="false">+S64+R64+Q64+P64+O64+N64+M64+L64+K64+I64</f>
        <v>57391125</v>
      </c>
      <c r="U64" s="16" t="n">
        <f aca="false">+H64-T64</f>
        <v>-37391125</v>
      </c>
      <c r="V64" s="7" t="n">
        <v>19</v>
      </c>
      <c r="W64" s="1" t="n">
        <f aca="false">+(U64+K64)/V64</f>
        <v>900947.368421053</v>
      </c>
      <c r="X64" s="16" t="n">
        <f aca="false">+'balance sheet alloc'!E160</f>
        <v>0</v>
      </c>
      <c r="Y64" s="14" t="n">
        <v>0</v>
      </c>
    </row>
    <row r="65" customFormat="false" ht="12.75" hidden="false" customHeight="false" outlineLevel="0" collapsed="false">
      <c r="D65" s="1"/>
      <c r="E65" s="1"/>
      <c r="F65" s="1"/>
      <c r="G65" s="1"/>
      <c r="H65" s="1" t="s">
        <v>13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6" t="s">
        <v>13</v>
      </c>
      <c r="U65" s="1" t="s">
        <v>13</v>
      </c>
      <c r="W65" s="1"/>
    </row>
    <row r="66" customFormat="false" ht="12.75" hidden="false" customHeight="false" outlineLevel="0" collapsed="false">
      <c r="A66" s="6" t="s">
        <v>199</v>
      </c>
      <c r="B66" s="7" t="s">
        <v>168</v>
      </c>
      <c r="C66" s="7"/>
      <c r="D66" s="16" t="n">
        <v>0</v>
      </c>
      <c r="E66" s="16" t="n">
        <v>10000000</v>
      </c>
      <c r="F66" s="16" t="n">
        <v>0</v>
      </c>
      <c r="G66" s="16" t="n">
        <v>0</v>
      </c>
      <c r="H66" s="16" t="n">
        <f aca="false">SUM(D66:G66)</f>
        <v>10000000</v>
      </c>
      <c r="I66" s="16" t="n">
        <f aca="false">2649000+314000+249000+22000</f>
        <v>3234000</v>
      </c>
      <c r="J66" s="16" t="n">
        <f aca="false">+I66/V66</f>
        <v>124384.615384615</v>
      </c>
      <c r="K66" s="16" t="n">
        <f aca="false">+'balance sheet alloc'!F206</f>
        <v>35342250</v>
      </c>
      <c r="L66" s="16" t="n">
        <v>0</v>
      </c>
      <c r="M66" s="16" t="n">
        <f aca="false">381000+37000</f>
        <v>418000</v>
      </c>
      <c r="N66" s="16" t="n">
        <f aca="false">210000+52000</f>
        <v>262000</v>
      </c>
      <c r="O66" s="16" t="n">
        <v>0</v>
      </c>
      <c r="P66" s="16" t="n">
        <v>0</v>
      </c>
      <c r="Q66" s="16" t="n">
        <f aca="false">285000+152000+6000+6000</f>
        <v>449000</v>
      </c>
      <c r="R66" s="16" t="n">
        <v>1573000</v>
      </c>
      <c r="S66" s="16" t="n">
        <v>57000</v>
      </c>
      <c r="T66" s="16" t="n">
        <f aca="false">+S66+R66+Q66+P66+O66+N66+M66+L66+K66+I66</f>
        <v>41335250</v>
      </c>
      <c r="U66" s="16" t="n">
        <f aca="false">+H66-T66</f>
        <v>-31335250</v>
      </c>
      <c r="V66" s="7" t="n">
        <f aca="false">2+24</f>
        <v>26</v>
      </c>
      <c r="W66" s="1" t="n">
        <f aca="false">+(U66+K66)/V66</f>
        <v>154115.384615385</v>
      </c>
      <c r="X66" s="16" t="n">
        <f aca="false">+'balance sheet alloc'!E206</f>
        <v>76760000</v>
      </c>
      <c r="Y66" s="14" t="n">
        <f aca="false">+(U66+K66)/X66</f>
        <v>0.0522016675351746</v>
      </c>
    </row>
    <row r="67" customFormat="false" ht="12.75" hidden="false" customHeight="false" outlineLevel="0" collapsed="false">
      <c r="A67" s="6"/>
      <c r="B67" s="7"/>
      <c r="C67" s="7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7"/>
      <c r="W67" s="16"/>
      <c r="X67" s="16"/>
      <c r="Y67" s="18"/>
    </row>
    <row r="68" customFormat="false" ht="12.75" hidden="false" customHeight="false" outlineLevel="0" collapsed="false">
      <c r="A68" s="6" t="s">
        <v>13</v>
      </c>
      <c r="B68" s="7"/>
      <c r="C68" s="7"/>
      <c r="D68" s="16"/>
      <c r="E68" s="16"/>
      <c r="F68" s="16"/>
      <c r="G68" s="16"/>
      <c r="H68" s="16" t="s">
        <v>13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 t="s">
        <v>13</v>
      </c>
      <c r="U68" s="16" t="s">
        <v>13</v>
      </c>
      <c r="V68" s="7"/>
      <c r="W68" s="16"/>
      <c r="X68" s="16"/>
      <c r="Y68" s="18"/>
    </row>
    <row r="69" customFormat="false" ht="15" hidden="false" customHeight="false" outlineLevel="0" collapsed="false">
      <c r="A69" s="6" t="s">
        <v>200</v>
      </c>
      <c r="B69" s="6" t="s">
        <v>201</v>
      </c>
      <c r="C69" s="6"/>
      <c r="D69" s="5" t="n">
        <v>30000000</v>
      </c>
      <c r="E69" s="5" t="n">
        <v>0</v>
      </c>
      <c r="F69" s="5" t="n">
        <v>0</v>
      </c>
      <c r="G69" s="5" t="n">
        <v>53000000</v>
      </c>
      <c r="H69" s="5" t="n">
        <f aca="false">SUM(D69:G69)</f>
        <v>83000000</v>
      </c>
      <c r="I69" s="5" t="n">
        <f aca="false">2703000+169000+223000-1399000</f>
        <v>1696000</v>
      </c>
      <c r="J69" s="5" t="n">
        <f aca="false">+I69/V69</f>
        <v>169600</v>
      </c>
      <c r="K69" s="5" t="n">
        <f aca="false">+'balance sheet alloc'!F224</f>
        <v>105885000</v>
      </c>
      <c r="L69" s="5" t="n">
        <f aca="false">+'balance sheet alloc'!G224+'pks o&amp;m'!I11</f>
        <v>23652416</v>
      </c>
      <c r="M69" s="5" t="n">
        <v>644000</v>
      </c>
      <c r="N69" s="5" t="n">
        <v>150000</v>
      </c>
      <c r="O69" s="5" t="n">
        <v>1771570</v>
      </c>
      <c r="P69" s="5" t="n">
        <v>301000</v>
      </c>
      <c r="Q69" s="5" t="n">
        <v>3000000</v>
      </c>
      <c r="R69" s="5" t="n">
        <v>0</v>
      </c>
      <c r="S69" s="5" t="n">
        <v>0</v>
      </c>
      <c r="T69" s="5" t="n">
        <f aca="false">+S69+R69+Q69+P69+O69+N69+M69+L69+K69+I69</f>
        <v>137099986</v>
      </c>
      <c r="U69" s="5" t="n">
        <f aca="false">+H69-T69</f>
        <v>-54099986</v>
      </c>
      <c r="V69" s="6" t="n">
        <v>10</v>
      </c>
      <c r="W69" s="5" t="n">
        <f aca="false">+(U69+K69)/V69</f>
        <v>5178501.4</v>
      </c>
      <c r="X69" s="5" t="n">
        <f aca="false">+'balance sheet alloc'!E224</f>
        <v>456000000</v>
      </c>
      <c r="Y69" s="17" t="n">
        <f aca="false">+(U69+K69)/X69</f>
        <v>0.113563627192982</v>
      </c>
    </row>
    <row r="70" customFormat="false" ht="12.75" hidden="false" customHeight="false" outlineLevel="0" collapsed="false">
      <c r="A70" s="7" t="s">
        <v>13</v>
      </c>
      <c r="B70" s="7"/>
      <c r="C70" s="7"/>
      <c r="D70" s="16" t="s">
        <v>13</v>
      </c>
      <c r="E70" s="16" t="s">
        <v>13</v>
      </c>
      <c r="F70" s="16" t="s">
        <v>13</v>
      </c>
      <c r="G70" s="16" t="s">
        <v>13</v>
      </c>
      <c r="H70" s="16" t="s">
        <v>13</v>
      </c>
      <c r="I70" s="16" t="s">
        <v>13</v>
      </c>
      <c r="J70" s="16" t="s">
        <v>13</v>
      </c>
      <c r="K70" s="16" t="s">
        <v>13</v>
      </c>
      <c r="L70" s="16" t="s">
        <v>13</v>
      </c>
      <c r="M70" s="16" t="s">
        <v>13</v>
      </c>
      <c r="N70" s="16" t="s">
        <v>13</v>
      </c>
      <c r="O70" s="16" t="s">
        <v>13</v>
      </c>
      <c r="P70" s="16" t="s">
        <v>13</v>
      </c>
      <c r="Q70" s="16" t="s">
        <v>13</v>
      </c>
      <c r="R70" s="16" t="s">
        <v>13</v>
      </c>
      <c r="S70" s="16" t="s">
        <v>13</v>
      </c>
      <c r="T70" s="16" t="s">
        <v>13</v>
      </c>
      <c r="U70" s="16" t="s">
        <v>13</v>
      </c>
      <c r="V70" s="7" t="s">
        <v>13</v>
      </c>
      <c r="W70" s="7" t="s">
        <v>13</v>
      </c>
      <c r="X70" s="16"/>
      <c r="Y70" s="18"/>
    </row>
    <row r="71" customFormat="false" ht="12.75" hidden="false" customHeight="false" outlineLevel="0" collapsed="false">
      <c r="D71" s="1"/>
      <c r="E71" s="1"/>
      <c r="F71" s="1"/>
      <c r="G71" s="1"/>
      <c r="H71" s="1" t="s">
        <v>13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 t="s">
        <v>13</v>
      </c>
      <c r="U71" s="1" t="s">
        <v>13</v>
      </c>
    </row>
    <row r="72" customFormat="false" ht="12.75" hidden="false" customHeight="false" outlineLevel="0" collapsed="false">
      <c r="D72" s="1"/>
      <c r="E72" s="1"/>
      <c r="F72" s="1"/>
      <c r="G72" s="1"/>
      <c r="H72" s="1" t="s">
        <v>13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 t="s">
        <v>13</v>
      </c>
      <c r="U72" s="1" t="s">
        <v>13</v>
      </c>
    </row>
    <row r="73" customFormat="false" ht="12.75" hidden="false" customHeight="false" outlineLevel="0" collapsed="false">
      <c r="A73" s="9" t="s">
        <v>202</v>
      </c>
      <c r="B73" s="9"/>
      <c r="C73" s="9"/>
      <c r="D73" s="10" t="n">
        <f aca="false">+D18+D29+D44+D54+D56+D58+D60+D62+D64+D66+D69</f>
        <v>800000000</v>
      </c>
      <c r="E73" s="10" t="n">
        <f aca="false">+E18+E29+E44+E54+E56+E58+E60+E62+E64+E66+E69</f>
        <v>547000000</v>
      </c>
      <c r="F73" s="10" t="n">
        <f aca="false">+F18+F29+F44+F54+F56+F58+F60+F62+F64+F66+F69</f>
        <v>218000000</v>
      </c>
      <c r="G73" s="10" t="n">
        <f aca="false">+G18+G29+G44+G54+G56+G58+G60+G62+G64+G66+G69</f>
        <v>59241181</v>
      </c>
      <c r="H73" s="10" t="n">
        <f aca="false">+H18+H29+H44+H54+H56+H58+H60+H62+H64+H66+H69</f>
        <v>1624241181</v>
      </c>
      <c r="I73" s="10" t="n">
        <f aca="false">+I18+I29+I44+I54+I56+I58+I60+I62+I64+I66+I69</f>
        <v>119852500</v>
      </c>
      <c r="J73" s="10" t="n">
        <f aca="false">+I73/V73</f>
        <v>135182.156553124</v>
      </c>
      <c r="K73" s="10" t="n">
        <f aca="false">+K18+K29+K44+K54+K56+K58+K60+K62+K64+K66+K69</f>
        <v>479585375</v>
      </c>
      <c r="L73" s="10" t="n">
        <f aca="false">+L18+L29+L44+L54+L56+L58+L60+L62+L64+L66+L69</f>
        <v>55910887</v>
      </c>
      <c r="M73" s="10" t="n">
        <f aca="false">+M18+M29+M44+M54+M56+M58+M60+M62+M64+M66+M69</f>
        <v>16095000</v>
      </c>
      <c r="N73" s="10" t="n">
        <f aca="false">+N18+N29+N44+N54+N56+N58+N60+N62+N64+N66+N69</f>
        <v>12397000</v>
      </c>
      <c r="O73" s="10" t="n">
        <f aca="false">+O18+O29+O44+O54+O56+O58+O60+O62+O64+O66+O69</f>
        <v>3008940</v>
      </c>
      <c r="P73" s="10" t="n">
        <f aca="false">+P18+P29+P44+P54+P56+P58+P60+P62+P64+P66+P69</f>
        <v>12784500</v>
      </c>
      <c r="Q73" s="10" t="n">
        <f aca="false">+Q18+Q29+Q44+Q54+Q56+Q58+Q60+Q62+Q64+Q66+Q69</f>
        <v>23886500</v>
      </c>
      <c r="R73" s="10" t="n">
        <f aca="false">+R18+R29+R44+R54+R56+R58+R60+R62+R64+R66+R69</f>
        <v>13006000</v>
      </c>
      <c r="S73" s="10" t="n">
        <f aca="false">+S18+S29+S44+S54+S56+S58+S60+S62+S64+S66+S69</f>
        <v>511000</v>
      </c>
      <c r="T73" s="10" t="n">
        <f aca="false">+T18+T29+T44+T54+T56+T58+T60+T62+T64+T66+T69</f>
        <v>737037702</v>
      </c>
      <c r="U73" s="10" t="n">
        <f aca="false">+U18+U29+U44+U54+U56+U58+U60+U62+U64+U66+U69</f>
        <v>887203479</v>
      </c>
      <c r="V73" s="19" t="n">
        <f aca="false">+V18+V29+V44+V54+V56+V58+V60+V62+V64+V66+V69</f>
        <v>886.6</v>
      </c>
      <c r="W73" s="10" t="n">
        <f aca="false">+(U73+K73)/V73</f>
        <v>1541607.09903</v>
      </c>
      <c r="X73" s="10" t="n">
        <f aca="false">+X18+X29+X44+X54+X56+X58+X60+X62+X64+X66+X69</f>
        <v>2287320000</v>
      </c>
      <c r="Y73" s="20" t="n">
        <f aca="false">+(U73+K73)/X73</f>
        <v>0.597550344507983</v>
      </c>
    </row>
    <row r="74" customFormat="false" ht="15" hidden="false" customHeight="false" outlineLevel="0" collapsed="false">
      <c r="D74" s="1"/>
      <c r="E74" s="1"/>
      <c r="F74" s="1"/>
      <c r="G74" s="1"/>
      <c r="I74" s="1"/>
      <c r="J74" s="1"/>
      <c r="K74" s="1"/>
      <c r="L74" s="1" t="s">
        <v>13</v>
      </c>
      <c r="M74" s="1"/>
      <c r="N74" s="1"/>
      <c r="O74" s="1"/>
      <c r="P74" s="1"/>
      <c r="Q74" s="1"/>
      <c r="R74" s="1"/>
      <c r="S74" s="1"/>
      <c r="T74" s="1" t="s">
        <v>13</v>
      </c>
      <c r="X74" s="5" t="n">
        <f aca="false">+'balance sheet alloc'!E16+'balance sheet alloc'!E53</f>
        <v>232000000</v>
      </c>
      <c r="Y74" s="14" t="s">
        <v>203</v>
      </c>
    </row>
    <row r="75" customFormat="false" ht="12.75" hidden="false" customHeight="false" outlineLevel="0" collapsed="false">
      <c r="A75" s="2" t="s">
        <v>13</v>
      </c>
      <c r="D75" s="1"/>
      <c r="E75" s="1"/>
      <c r="F75" s="1"/>
      <c r="G75" s="1"/>
      <c r="I75" s="1"/>
      <c r="J75" s="1"/>
      <c r="K75" s="1"/>
      <c r="L75" s="1"/>
      <c r="M75" s="1"/>
      <c r="N75" s="1" t="s">
        <v>13</v>
      </c>
      <c r="O75" s="1"/>
      <c r="P75" s="1" t="s">
        <v>13</v>
      </c>
      <c r="Q75" s="1"/>
      <c r="R75" s="1"/>
      <c r="S75" s="1"/>
      <c r="T75" s="1" t="s">
        <v>13</v>
      </c>
      <c r="W75" s="11" t="s">
        <v>13</v>
      </c>
      <c r="X75" s="1" t="n">
        <f aca="false">+X74+X73</f>
        <v>2519320000</v>
      </c>
      <c r="Y75" s="14" t="s">
        <v>13</v>
      </c>
    </row>
    <row r="76" customFormat="false" ht="12.75" hidden="false" customHeight="false" outlineLevel="0" collapsed="false">
      <c r="A76" s="4" t="s">
        <v>13</v>
      </c>
      <c r="B76" s="4" t="s">
        <v>13</v>
      </c>
      <c r="D76" s="1"/>
      <c r="E76" s="1"/>
      <c r="F76" s="1"/>
      <c r="G76" s="1"/>
      <c r="I76" s="1"/>
      <c r="J76" s="1" t="s">
        <v>13</v>
      </c>
      <c r="K76" s="1" t="s">
        <v>13</v>
      </c>
      <c r="L76" s="1" t="s">
        <v>13</v>
      </c>
      <c r="M76" s="1" t="s">
        <v>13</v>
      </c>
      <c r="N76" s="1"/>
      <c r="O76" s="1"/>
      <c r="P76" s="1"/>
      <c r="Q76" s="1"/>
      <c r="R76" s="1"/>
      <c r="S76" s="1"/>
      <c r="T76" s="1" t="s">
        <v>13</v>
      </c>
      <c r="W76" s="11" t="s">
        <v>13</v>
      </c>
    </row>
    <row r="77" customFormat="false" ht="12.75" hidden="false" customHeight="false" outlineLevel="0" collapsed="false">
      <c r="D77" s="1"/>
      <c r="E77" s="1"/>
      <c r="F77" s="1"/>
      <c r="G77" s="1"/>
      <c r="I77" s="1"/>
      <c r="J77" s="1" t="s">
        <v>13</v>
      </c>
      <c r="K77" s="1" t="s">
        <v>13</v>
      </c>
      <c r="L77" s="1" t="s">
        <v>204</v>
      </c>
      <c r="M77" s="1"/>
      <c r="N77" s="1"/>
      <c r="O77" s="1"/>
      <c r="P77" s="1"/>
      <c r="Q77" s="1"/>
      <c r="R77" s="1"/>
      <c r="S77" s="1"/>
      <c r="T77" s="1"/>
      <c r="X77" s="1" t="n">
        <f aca="false">+'balance sheet alloc'!E237</f>
        <v>2076320000</v>
      </c>
      <c r="Y77" s="14" t="s">
        <v>205</v>
      </c>
    </row>
    <row r="78" customFormat="false" ht="15" hidden="false" customHeight="false" outlineLevel="0" collapsed="false">
      <c r="D78" s="1"/>
      <c r="E78" s="1"/>
      <c r="F78" s="1"/>
      <c r="G78" s="1"/>
      <c r="I78" s="1"/>
      <c r="J78" s="1" t="s">
        <v>13</v>
      </c>
      <c r="K78" s="1" t="s">
        <v>13</v>
      </c>
      <c r="L78" s="16" t="s">
        <v>13</v>
      </c>
      <c r="M78" s="1"/>
      <c r="N78" s="1"/>
      <c r="O78" s="1"/>
      <c r="P78" s="1"/>
      <c r="Q78" s="1"/>
      <c r="R78" s="1"/>
      <c r="S78" s="1"/>
      <c r="T78" s="1"/>
      <c r="X78" s="5" t="n">
        <f aca="false">+'HP&amp;L'!I57</f>
        <v>443000000</v>
      </c>
      <c r="Y78" s="14" t="s">
        <v>206</v>
      </c>
    </row>
    <row r="79" customFormat="false" ht="12.75" hidden="false" customHeight="false" outlineLevel="0" collapsed="false">
      <c r="D79" s="1"/>
      <c r="E79" s="1"/>
      <c r="F79" s="1"/>
      <c r="G79" s="1"/>
      <c r="I79" s="1"/>
      <c r="J79" s="1" t="s">
        <v>13</v>
      </c>
      <c r="K79" s="16" t="s">
        <v>13</v>
      </c>
      <c r="L79" s="16" t="s">
        <v>13</v>
      </c>
      <c r="M79" s="1" t="s">
        <v>13</v>
      </c>
      <c r="N79" s="1"/>
      <c r="O79" s="1"/>
      <c r="P79" s="1"/>
      <c r="Q79" s="1"/>
      <c r="R79" s="1"/>
      <c r="S79" s="1"/>
      <c r="T79" s="1" t="s">
        <v>13</v>
      </c>
      <c r="X79" s="1" t="n">
        <f aca="false">+X78+X77</f>
        <v>2519320000</v>
      </c>
    </row>
    <row r="80" customFormat="false" ht="12.75" hidden="false" customHeight="false" outlineLevel="0" collapsed="false">
      <c r="D80" s="1"/>
      <c r="E80" s="1"/>
      <c r="F80" s="1"/>
      <c r="G80" s="1"/>
      <c r="I80" s="1"/>
      <c r="J80" s="1" t="s">
        <v>13</v>
      </c>
      <c r="K80" s="16" t="s">
        <v>13</v>
      </c>
      <c r="L80" s="16" t="s">
        <v>13</v>
      </c>
      <c r="M80" s="1" t="s">
        <v>13</v>
      </c>
      <c r="N80" s="1"/>
      <c r="O80" s="1"/>
      <c r="P80" s="1"/>
      <c r="Q80" s="1"/>
      <c r="R80" s="1"/>
      <c r="S80" s="1"/>
      <c r="T80" s="1" t="s">
        <v>13</v>
      </c>
    </row>
    <row r="81" customFormat="false" ht="12.75" hidden="false" customHeight="false" outlineLevel="0" collapsed="false">
      <c r="D81" s="1"/>
      <c r="E81" s="1"/>
      <c r="F81" s="1"/>
      <c r="G81" s="1"/>
      <c r="I81" s="1"/>
      <c r="J81" s="1" t="s">
        <v>13</v>
      </c>
      <c r="K81" s="1" t="s">
        <v>13</v>
      </c>
      <c r="L81" s="1" t="s">
        <v>13</v>
      </c>
      <c r="M81" s="1"/>
      <c r="N81" s="1"/>
      <c r="O81" s="1"/>
      <c r="P81" s="1"/>
      <c r="Q81" s="1"/>
      <c r="R81" s="1"/>
      <c r="S81" s="1"/>
      <c r="T81" s="1" t="s">
        <v>13</v>
      </c>
    </row>
    <row r="82" customFormat="false" ht="12.75" hidden="false" customHeight="false" outlineLevel="0" collapsed="false">
      <c r="D82" s="1"/>
      <c r="E82" s="1"/>
      <c r="F82" s="1"/>
      <c r="G82" s="1"/>
      <c r="I82" s="1"/>
      <c r="J82" s="1" t="s">
        <v>13</v>
      </c>
      <c r="K82" s="1" t="s">
        <v>13</v>
      </c>
      <c r="L82" s="1" t="s">
        <v>13</v>
      </c>
      <c r="M82" s="1"/>
      <c r="N82" s="1"/>
      <c r="O82" s="1"/>
      <c r="P82" s="1"/>
      <c r="Q82" s="1"/>
      <c r="R82" s="1"/>
      <c r="S82" s="1"/>
      <c r="T82" s="1" t="s">
        <v>204</v>
      </c>
    </row>
    <row r="83" customFormat="false" ht="12.75" hidden="false" customHeight="false" outlineLevel="0" collapsed="false">
      <c r="D83" s="1"/>
      <c r="E83" s="1"/>
      <c r="F83" s="1"/>
      <c r="G83" s="1"/>
      <c r="I83" s="1"/>
      <c r="J83" s="1" t="s">
        <v>13</v>
      </c>
      <c r="K83" s="1" t="s">
        <v>13</v>
      </c>
      <c r="L83" s="1" t="s">
        <v>13</v>
      </c>
      <c r="M83" s="1"/>
      <c r="N83" s="1"/>
      <c r="O83" s="1"/>
      <c r="P83" s="1"/>
      <c r="Q83" s="1"/>
      <c r="R83" s="1"/>
      <c r="S83" s="1"/>
      <c r="T83" s="1" t="s">
        <v>13</v>
      </c>
    </row>
    <row r="84" customFormat="false" ht="12.75" hidden="false" customHeight="false" outlineLevel="0" collapsed="false">
      <c r="D84" s="1"/>
      <c r="E84" s="1"/>
      <c r="F84" s="1"/>
      <c r="G84" s="1"/>
      <c r="I84" s="1"/>
      <c r="J84" s="1"/>
      <c r="K84" s="1" t="s">
        <v>13</v>
      </c>
      <c r="L84" s="1"/>
      <c r="M84" s="1"/>
      <c r="N84" s="1"/>
      <c r="O84" s="1"/>
      <c r="P84" s="1"/>
      <c r="Q84" s="1"/>
      <c r="R84" s="1"/>
      <c r="S84" s="1"/>
      <c r="T84" s="1" t="s">
        <v>13</v>
      </c>
    </row>
    <row r="85" customFormat="false" ht="12.75" hidden="false" customHeight="false" outlineLevel="0" collapsed="false">
      <c r="D85" s="1"/>
      <c r="E85" s="1"/>
      <c r="F85" s="1"/>
      <c r="G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 t="s">
        <v>13</v>
      </c>
    </row>
    <row r="86" customFormat="false" ht="12.75" hidden="false" customHeight="false" outlineLevel="0" collapsed="false">
      <c r="D86" s="1"/>
      <c r="E86" s="1"/>
      <c r="F86" s="1"/>
      <c r="G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 t="s">
        <v>13</v>
      </c>
    </row>
    <row r="87" customFormat="false" ht="12.75" hidden="false" customHeight="false" outlineLevel="0" collapsed="false">
      <c r="D87" s="1"/>
      <c r="E87" s="1"/>
      <c r="F87" s="1"/>
      <c r="G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 t="s">
        <v>13</v>
      </c>
    </row>
    <row r="88" customFormat="false" ht="12.75" hidden="false" customHeight="false" outlineLevel="0" collapsed="false">
      <c r="D88" s="1"/>
      <c r="E88" s="1"/>
      <c r="F88" s="1"/>
      <c r="G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 t="s">
        <v>13</v>
      </c>
    </row>
    <row r="89" customFormat="false" ht="12.75" hidden="false" customHeight="false" outlineLevel="0" collapsed="false">
      <c r="D89" s="1"/>
      <c r="E89" s="1"/>
      <c r="F89" s="1"/>
      <c r="G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 t="s">
        <v>13</v>
      </c>
    </row>
    <row r="90" customFormat="false" ht="12.75" hidden="false" customHeight="false" outlineLevel="0" collapsed="false">
      <c r="D90" s="1"/>
      <c r="E90" s="1"/>
      <c r="F90" s="1"/>
      <c r="G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 t="s">
        <v>13</v>
      </c>
    </row>
    <row r="91" customFormat="false" ht="12.75" hidden="false" customHeight="false" outlineLevel="0" collapsed="false">
      <c r="D91" s="1"/>
      <c r="E91" s="1"/>
      <c r="F91" s="1"/>
      <c r="G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 t="s">
        <v>13</v>
      </c>
    </row>
    <row r="92" customFormat="false" ht="12.75" hidden="false" customHeight="false" outlineLevel="0" collapsed="false">
      <c r="D92" s="1"/>
      <c r="E92" s="1"/>
      <c r="F92" s="1"/>
      <c r="G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 t="s">
        <v>13</v>
      </c>
    </row>
    <row r="93" customFormat="false" ht="12.75" hidden="false" customHeight="false" outlineLevel="0" collapsed="false">
      <c r="D93" s="1"/>
      <c r="E93" s="1"/>
      <c r="F93" s="1"/>
      <c r="G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13</v>
      </c>
    </row>
    <row r="94" customFormat="false" ht="12.75" hidden="false" customHeight="false" outlineLevel="0" collapsed="false">
      <c r="D94" s="1"/>
      <c r="E94" s="1"/>
      <c r="F94" s="1"/>
      <c r="G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 t="s">
        <v>13</v>
      </c>
    </row>
    <row r="95" customFormat="false" ht="12.75" hidden="false" customHeight="false" outlineLevel="0" collapsed="false">
      <c r="D95" s="1"/>
      <c r="E95" s="1"/>
      <c r="F95" s="1"/>
      <c r="G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 t="s">
        <v>13</v>
      </c>
    </row>
    <row r="96" customFormat="false" ht="12.75" hidden="false" customHeight="false" outlineLevel="0" collapsed="false">
      <c r="D96" s="1"/>
      <c r="E96" s="1"/>
      <c r="F96" s="1"/>
      <c r="G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 t="s">
        <v>13</v>
      </c>
    </row>
    <row r="97" customFormat="false" ht="12.75" hidden="false" customHeight="false" outlineLevel="0" collapsed="false">
      <c r="D97" s="1"/>
      <c r="E97" s="1"/>
      <c r="F97" s="1"/>
      <c r="G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 t="s">
        <v>13</v>
      </c>
    </row>
    <row r="98" customFormat="false" ht="12.75" hidden="false" customHeight="false" outlineLevel="0" collapsed="false">
      <c r="D98" s="1"/>
      <c r="E98" s="1"/>
      <c r="F98" s="1"/>
      <c r="G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 t="s">
        <v>13</v>
      </c>
    </row>
    <row r="99" customFormat="false" ht="12.75" hidden="false" customHeight="false" outlineLevel="0" collapsed="false">
      <c r="D99" s="1"/>
      <c r="E99" s="1"/>
      <c r="F99" s="1"/>
      <c r="G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 t="s">
        <v>13</v>
      </c>
    </row>
    <row r="100" customFormat="false" ht="12.75" hidden="false" customHeight="false" outlineLevel="0" collapsed="false">
      <c r="D100" s="1"/>
      <c r="E100" s="1"/>
      <c r="F100" s="1"/>
      <c r="G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 t="s">
        <v>13</v>
      </c>
    </row>
    <row r="101" customFormat="false" ht="12.75" hidden="false" customHeight="false" outlineLevel="0" collapsed="false">
      <c r="D101" s="1"/>
      <c r="E101" s="1"/>
      <c r="F101" s="1"/>
      <c r="G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 t="s">
        <v>13</v>
      </c>
    </row>
    <row r="102" customFormat="false" ht="12.75" hidden="false" customHeight="false" outlineLevel="0" collapsed="false">
      <c r="D102" s="1"/>
      <c r="E102" s="1"/>
      <c r="F102" s="1"/>
      <c r="G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 t="s">
        <v>13</v>
      </c>
    </row>
    <row r="103" customFormat="false" ht="12.75" hidden="false" customHeight="false" outlineLevel="0" collapsed="false">
      <c r="D103" s="1"/>
      <c r="E103" s="1"/>
      <c r="F103" s="1"/>
      <c r="G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 t="s">
        <v>13</v>
      </c>
    </row>
    <row r="104" customFormat="false" ht="12.75" hidden="false" customHeight="false" outlineLevel="0" collapsed="false">
      <c r="D104" s="1"/>
      <c r="E104" s="1"/>
      <c r="F104" s="1"/>
      <c r="G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 t="s">
        <v>13</v>
      </c>
    </row>
    <row r="105" customFormat="false" ht="12.75" hidden="false" customHeight="false" outlineLevel="0" collapsed="false">
      <c r="D105" s="1"/>
      <c r="E105" s="1"/>
      <c r="F105" s="1"/>
      <c r="G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 t="s">
        <v>13</v>
      </c>
    </row>
    <row r="106" customFormat="false" ht="12.75" hidden="false" customHeight="false" outlineLevel="0" collapsed="false">
      <c r="D106" s="1"/>
      <c r="E106" s="1"/>
      <c r="F106" s="1"/>
      <c r="G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 t="s">
        <v>13</v>
      </c>
    </row>
    <row r="107" customFormat="false" ht="12.75" hidden="false" customHeight="false" outlineLevel="0" collapsed="false">
      <c r="D107" s="1"/>
      <c r="E107" s="1"/>
      <c r="F107" s="1"/>
      <c r="G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 t="s">
        <v>13</v>
      </c>
    </row>
    <row r="108" customFormat="false" ht="12.75" hidden="false" customHeight="false" outlineLevel="0" collapsed="false">
      <c r="D108" s="1"/>
      <c r="E108" s="1"/>
      <c r="F108" s="1"/>
      <c r="G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 t="s">
        <v>13</v>
      </c>
    </row>
    <row r="109" customFormat="false" ht="12.75" hidden="false" customHeight="false" outlineLevel="0" collapsed="false">
      <c r="D109" s="1"/>
      <c r="E109" s="1"/>
      <c r="F109" s="1"/>
      <c r="G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 t="s">
        <v>13</v>
      </c>
    </row>
    <row r="110" customFormat="false" ht="12.75" hidden="false" customHeight="false" outlineLevel="0" collapsed="false">
      <c r="D110" s="1"/>
      <c r="E110" s="1"/>
      <c r="F110" s="1"/>
      <c r="G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 t="s">
        <v>13</v>
      </c>
    </row>
    <row r="111" customFormat="false" ht="12.75" hidden="false" customHeight="false" outlineLevel="0" collapsed="false">
      <c r="D111" s="1"/>
      <c r="E111" s="1"/>
      <c r="F111" s="1"/>
      <c r="G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 t="s">
        <v>13</v>
      </c>
    </row>
    <row r="112" customFormat="false" ht="12.75" hidden="false" customHeight="false" outlineLevel="0" collapsed="false">
      <c r="D112" s="1"/>
      <c r="E112" s="1"/>
      <c r="F112" s="1"/>
      <c r="G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 t="s">
        <v>13</v>
      </c>
    </row>
    <row r="113" customFormat="false" ht="12.75" hidden="false" customHeight="false" outlineLevel="0" collapsed="false">
      <c r="D113" s="1"/>
      <c r="E113" s="1"/>
      <c r="F113" s="1"/>
      <c r="G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 t="s">
        <v>13</v>
      </c>
    </row>
    <row r="114" customFormat="false" ht="12.75" hidden="false" customHeight="false" outlineLevel="0" collapsed="false">
      <c r="D114" s="1"/>
      <c r="E114" s="1"/>
      <c r="F114" s="1"/>
      <c r="G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 t="s">
        <v>13</v>
      </c>
    </row>
    <row r="115" customFormat="false" ht="12.75" hidden="false" customHeight="false" outlineLevel="0" collapsed="false">
      <c r="D115" s="1"/>
      <c r="E115" s="1"/>
      <c r="F115" s="1"/>
      <c r="G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 t="s">
        <v>13</v>
      </c>
    </row>
    <row r="116" customFormat="false" ht="12.75" hidden="false" customHeight="false" outlineLevel="0" collapsed="false">
      <c r="D116" s="1"/>
      <c r="E116" s="1"/>
      <c r="F116" s="1"/>
      <c r="G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 t="s">
        <v>13</v>
      </c>
    </row>
    <row r="117" customFormat="false" ht="12.75" hidden="false" customHeight="false" outlineLevel="0" collapsed="false">
      <c r="D117" s="1"/>
      <c r="E117" s="1"/>
      <c r="F117" s="1"/>
      <c r="G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 t="s">
        <v>13</v>
      </c>
    </row>
    <row r="118" customFormat="false" ht="12.75" hidden="false" customHeight="false" outlineLevel="0" collapsed="false">
      <c r="D118" s="1"/>
      <c r="E118" s="1"/>
      <c r="F118" s="1"/>
      <c r="G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 t="s">
        <v>13</v>
      </c>
    </row>
    <row r="119" customFormat="false" ht="12.75" hidden="false" customHeight="false" outlineLevel="0" collapsed="false">
      <c r="D119" s="1"/>
      <c r="E119" s="1"/>
      <c r="F119" s="1"/>
      <c r="G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 t="s">
        <v>13</v>
      </c>
    </row>
    <row r="120" customFormat="false" ht="12.75" hidden="false" customHeight="false" outlineLevel="0" collapsed="false">
      <c r="D120" s="1"/>
      <c r="E120" s="1"/>
      <c r="F120" s="1"/>
      <c r="G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 t="s">
        <v>13</v>
      </c>
    </row>
    <row r="121" customFormat="false" ht="12.75" hidden="false" customHeight="false" outlineLevel="0" collapsed="false">
      <c r="D121" s="1"/>
      <c r="E121" s="1"/>
      <c r="F121" s="1"/>
      <c r="G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 t="s">
        <v>13</v>
      </c>
    </row>
    <row r="122" customFormat="false" ht="12.75" hidden="false" customHeight="false" outlineLevel="0" collapsed="false">
      <c r="D122" s="1"/>
      <c r="E122" s="1"/>
      <c r="F122" s="1"/>
      <c r="G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 t="s">
        <v>13</v>
      </c>
    </row>
    <row r="123" customFormat="false" ht="12.75" hidden="false" customHeight="false" outlineLevel="0" collapsed="false">
      <c r="D123" s="1"/>
      <c r="E123" s="1"/>
      <c r="F123" s="1"/>
      <c r="G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 t="s">
        <v>13</v>
      </c>
    </row>
    <row r="124" customFormat="false" ht="12.75" hidden="false" customHeight="false" outlineLevel="0" collapsed="false">
      <c r="D124" s="1"/>
      <c r="E124" s="1"/>
      <c r="F124" s="1"/>
      <c r="G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 t="s">
        <v>13</v>
      </c>
    </row>
    <row r="125" customFormat="false" ht="12.75" hidden="false" customHeight="false" outlineLevel="0" collapsed="false">
      <c r="D125" s="1"/>
      <c r="E125" s="1"/>
      <c r="F125" s="1"/>
      <c r="G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 t="n">
        <f aca="false">+I125+K125+L125+R125+S125</f>
        <v>0</v>
      </c>
    </row>
    <row r="126" customFormat="false" ht="12.75" hidden="false" customHeight="false" outlineLevel="0" collapsed="false">
      <c r="D126" s="1"/>
      <c r="E126" s="1"/>
      <c r="F126" s="1"/>
      <c r="G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 t="n">
        <f aca="false">+I126+K126+L126+R126+S126</f>
        <v>0</v>
      </c>
    </row>
    <row r="127" customFormat="false" ht="12.75" hidden="false" customHeight="false" outlineLevel="0" collapsed="false">
      <c r="D127" s="1"/>
      <c r="E127" s="1"/>
      <c r="F127" s="1"/>
      <c r="G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 t="n">
        <f aca="false">+I127+K127+L127+R127+S127</f>
        <v>0</v>
      </c>
    </row>
    <row r="128" customFormat="false" ht="12.75" hidden="false" customHeight="false" outlineLevel="0" collapsed="false">
      <c r="D128" s="1"/>
      <c r="E128" s="1"/>
      <c r="F128" s="1"/>
      <c r="G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 t="n">
        <f aca="false">+I128+K128+L128+R128+S128</f>
        <v>0</v>
      </c>
    </row>
    <row r="129" customFormat="false" ht="12.75" hidden="false" customHeight="false" outlineLevel="0" collapsed="false">
      <c r="D129" s="1"/>
      <c r="E129" s="1"/>
      <c r="F129" s="1"/>
      <c r="G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 t="n">
        <f aca="false">+I129+K129+L129+R129+S129</f>
        <v>0</v>
      </c>
    </row>
    <row r="130" customFormat="false" ht="12.75" hidden="false" customHeight="false" outlineLevel="0" collapsed="false">
      <c r="D130" s="1"/>
      <c r="E130" s="1"/>
      <c r="F130" s="1"/>
      <c r="G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 t="n">
        <f aca="false">+I130+K130+L130+R130+S130</f>
        <v>0</v>
      </c>
    </row>
    <row r="131" customFormat="false" ht="12.75" hidden="false" customHeight="false" outlineLevel="0" collapsed="false">
      <c r="D131" s="1"/>
      <c r="E131" s="1"/>
      <c r="F131" s="1"/>
      <c r="G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 t="n">
        <f aca="false">+I131+K131+L131+R131+S131</f>
        <v>0</v>
      </c>
    </row>
    <row r="132" customFormat="false" ht="12.75" hidden="false" customHeight="false" outlineLevel="0" collapsed="false">
      <c r="D132" s="1"/>
      <c r="E132" s="1"/>
      <c r="F132" s="1"/>
      <c r="G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 t="n">
        <f aca="false">+I132+K132+L132+R132+S132</f>
        <v>0</v>
      </c>
    </row>
    <row r="133" customFormat="false" ht="12.75" hidden="false" customHeight="false" outlineLevel="0" collapsed="false">
      <c r="D133" s="1"/>
      <c r="E133" s="1"/>
      <c r="F133" s="1"/>
      <c r="G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 t="n">
        <f aca="false">+I133+K133+L133+R133+S133</f>
        <v>0</v>
      </c>
    </row>
    <row r="134" customFormat="false" ht="12.75" hidden="false" customHeight="false" outlineLevel="0" collapsed="false">
      <c r="D134" s="1"/>
      <c r="E134" s="1"/>
      <c r="F134" s="1"/>
      <c r="G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 t="n">
        <f aca="false">+I134+K134+L134+R134+S134</f>
        <v>0</v>
      </c>
    </row>
    <row r="135" customFormat="false" ht="12.75" hidden="false" customHeight="false" outlineLevel="0" collapsed="false">
      <c r="D135" s="1"/>
      <c r="E135" s="1"/>
      <c r="F135" s="1"/>
      <c r="G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 t="n">
        <f aca="false">+I135+K135+L135+R135+S135</f>
        <v>0</v>
      </c>
    </row>
    <row r="136" customFormat="false" ht="12.75" hidden="false" customHeight="false" outlineLevel="0" collapsed="false">
      <c r="D136" s="1"/>
      <c r="E136" s="1"/>
      <c r="F136" s="1"/>
      <c r="G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 t="n">
        <f aca="false">+I136+K136+L136+R136+S136</f>
        <v>0</v>
      </c>
    </row>
    <row r="137" customFormat="false" ht="12.75" hidden="false" customHeight="false" outlineLevel="0" collapsed="false">
      <c r="D137" s="1"/>
      <c r="E137" s="1"/>
      <c r="F137" s="1"/>
      <c r="G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 t="n">
        <f aca="false">+I137+K137+L137+R137+S137</f>
        <v>0</v>
      </c>
    </row>
    <row r="138" customFormat="false" ht="12.75" hidden="false" customHeight="false" outlineLevel="0" collapsed="false">
      <c r="D138" s="1"/>
      <c r="E138" s="1"/>
      <c r="F138" s="1"/>
      <c r="G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 t="n">
        <f aca="false">+I138+K138+L138+R138+S138</f>
        <v>0</v>
      </c>
    </row>
    <row r="139" customFormat="false" ht="12.75" hidden="false" customHeight="false" outlineLevel="0" collapsed="false">
      <c r="D139" s="1"/>
      <c r="E139" s="1"/>
      <c r="F139" s="1"/>
      <c r="G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 t="n">
        <f aca="false">+I139+K139+L139+R139+S139</f>
        <v>0</v>
      </c>
    </row>
    <row r="140" customFormat="false" ht="12.75" hidden="false" customHeight="false" outlineLevel="0" collapsed="false">
      <c r="D140" s="1"/>
      <c r="E140" s="1"/>
      <c r="F140" s="1"/>
      <c r="G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 t="n">
        <f aca="false">+I140+K140+L140+R140+S140</f>
        <v>0</v>
      </c>
    </row>
    <row r="141" customFormat="false" ht="12.75" hidden="false" customHeight="false" outlineLevel="0" collapsed="false">
      <c r="D141" s="1"/>
      <c r="E141" s="1"/>
      <c r="F141" s="1"/>
      <c r="G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 t="n">
        <f aca="false">+I141+K141+L141+R141+S141</f>
        <v>0</v>
      </c>
    </row>
    <row r="142" customFormat="false" ht="12.75" hidden="false" customHeight="false" outlineLevel="0" collapsed="false">
      <c r="D142" s="1"/>
      <c r="E142" s="1"/>
      <c r="F142" s="1"/>
      <c r="G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 t="n">
        <f aca="false">+I142+K142+L142+R142+S142</f>
        <v>0</v>
      </c>
    </row>
    <row r="143" customFormat="false" ht="12.75" hidden="false" customHeight="false" outlineLevel="0" collapsed="false">
      <c r="D143" s="1"/>
      <c r="E143" s="1"/>
      <c r="F143" s="1"/>
      <c r="G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 t="n">
        <f aca="false">+I143+K143+L143+R143+S143</f>
        <v>0</v>
      </c>
    </row>
    <row r="144" customFormat="false" ht="12.75" hidden="false" customHeight="false" outlineLevel="0" collapsed="false">
      <c r="D144" s="1"/>
      <c r="E144" s="1"/>
      <c r="F144" s="1"/>
      <c r="G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 t="n">
        <f aca="false">+I144+K144+L144+R144+S144</f>
        <v>0</v>
      </c>
    </row>
    <row r="145" customFormat="false" ht="12.75" hidden="false" customHeight="false" outlineLevel="0" collapsed="false">
      <c r="D145" s="1"/>
      <c r="E145" s="1"/>
      <c r="F145" s="1"/>
      <c r="G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 t="n">
        <f aca="false">+I145+K145+L145+R145+S145</f>
        <v>0</v>
      </c>
    </row>
    <row r="146" customFormat="false" ht="12.75" hidden="false" customHeight="false" outlineLevel="0" collapsed="false">
      <c r="D146" s="1"/>
      <c r="E146" s="1"/>
      <c r="F146" s="1"/>
      <c r="G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 t="n">
        <f aca="false">+I146+K146+L146+R146+S146</f>
        <v>0</v>
      </c>
    </row>
    <row r="147" customFormat="false" ht="12.75" hidden="false" customHeight="false" outlineLevel="0" collapsed="false">
      <c r="D147" s="1"/>
      <c r="E147" s="1"/>
      <c r="F147" s="1"/>
      <c r="G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 t="n">
        <f aca="false">+I147+K147+L147+R147+S147</f>
        <v>0</v>
      </c>
    </row>
    <row r="148" customFormat="false" ht="12.75" hidden="false" customHeight="false" outlineLevel="0" collapsed="false">
      <c r="D148" s="1"/>
      <c r="E148" s="1"/>
      <c r="F148" s="1"/>
      <c r="G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 t="n">
        <f aca="false">+I148+K148+L148+R148+S148</f>
        <v>0</v>
      </c>
    </row>
    <row r="149" customFormat="false" ht="12.75" hidden="false" customHeight="false" outlineLevel="0" collapsed="false">
      <c r="D149" s="1"/>
      <c r="E149" s="1"/>
      <c r="F149" s="1"/>
      <c r="G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 t="n">
        <f aca="false">+I149+K149+L149+R149+S149</f>
        <v>0</v>
      </c>
    </row>
    <row r="150" customFormat="false" ht="12.75" hidden="false" customHeight="false" outlineLevel="0" collapsed="false">
      <c r="D150" s="1"/>
      <c r="E150" s="1"/>
      <c r="F150" s="1"/>
      <c r="G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 t="n">
        <f aca="false">+I150+K150+L150+R150+S150</f>
        <v>0</v>
      </c>
    </row>
    <row r="151" customFormat="false" ht="12.75" hidden="false" customHeight="false" outlineLevel="0" collapsed="false">
      <c r="D151" s="1"/>
      <c r="E151" s="1"/>
      <c r="F151" s="1"/>
      <c r="G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 t="n">
        <f aca="false">+I151+K151+L151+R151+S151</f>
        <v>0</v>
      </c>
    </row>
    <row r="152" customFormat="false" ht="12.75" hidden="false" customHeight="false" outlineLevel="0" collapsed="false">
      <c r="D152" s="1"/>
      <c r="E152" s="1"/>
      <c r="F152" s="1"/>
      <c r="G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 t="n">
        <f aca="false">+I152+K152+L152+R152+S152</f>
        <v>0</v>
      </c>
    </row>
    <row r="153" customFormat="false" ht="12.75" hidden="false" customHeight="false" outlineLevel="0" collapsed="false">
      <c r="D153" s="1"/>
      <c r="E153" s="1"/>
      <c r="F153" s="1"/>
      <c r="G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 t="n">
        <f aca="false">+I153+K153+L153+R153+S153</f>
        <v>0</v>
      </c>
    </row>
    <row r="154" customFormat="false" ht="12.75" hidden="false" customHeight="false" outlineLevel="0" collapsed="false">
      <c r="D154" s="1"/>
      <c r="E154" s="1"/>
      <c r="F154" s="1"/>
      <c r="G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 t="n">
        <f aca="false">+I154+K154+L154+R154+S154</f>
        <v>0</v>
      </c>
    </row>
    <row r="155" customFormat="false" ht="12.75" hidden="false" customHeight="false" outlineLevel="0" collapsed="false">
      <c r="D155" s="1"/>
      <c r="E155" s="1"/>
      <c r="F155" s="1"/>
      <c r="G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 t="n">
        <f aca="false">+I155+K155+L155+R155+S155</f>
        <v>0</v>
      </c>
    </row>
    <row r="156" customFormat="false" ht="12.75" hidden="false" customHeight="false" outlineLevel="0" collapsed="false">
      <c r="D156" s="1"/>
      <c r="E156" s="1"/>
      <c r="F156" s="1"/>
      <c r="G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 t="n">
        <f aca="false">+I156+K156+L156+R156+S156</f>
        <v>0</v>
      </c>
    </row>
    <row r="157" customFormat="false" ht="12.75" hidden="false" customHeight="false" outlineLevel="0" collapsed="false">
      <c r="D157" s="1"/>
      <c r="E157" s="1"/>
      <c r="F157" s="1"/>
      <c r="G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 t="n">
        <f aca="false">+I157+K157+L157+R157+S157</f>
        <v>0</v>
      </c>
    </row>
    <row r="158" customFormat="false" ht="12.75" hidden="false" customHeight="false" outlineLevel="0" collapsed="false">
      <c r="D158" s="1"/>
      <c r="E158" s="1"/>
      <c r="F158" s="1"/>
      <c r="G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 t="n">
        <f aca="false">+I158+K158+L158+R158+S158</f>
        <v>0</v>
      </c>
    </row>
    <row r="159" customFormat="false" ht="12.75" hidden="false" customHeight="false" outlineLevel="0" collapsed="false">
      <c r="D159" s="1"/>
      <c r="E159" s="1"/>
      <c r="F159" s="1"/>
      <c r="G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 t="n">
        <f aca="false">+I159+K159+L159+R159+S159</f>
        <v>0</v>
      </c>
    </row>
    <row r="160" customFormat="false" ht="12.75" hidden="false" customHeight="false" outlineLevel="0" collapsed="false">
      <c r="D160" s="1"/>
      <c r="E160" s="1"/>
      <c r="F160" s="1"/>
      <c r="G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 t="n">
        <f aca="false">+I160+K160+L160+R160+S160</f>
        <v>0</v>
      </c>
    </row>
    <row r="161" customFormat="false" ht="12.75" hidden="false" customHeight="false" outlineLevel="0" collapsed="false">
      <c r="D161" s="1"/>
      <c r="E161" s="1"/>
      <c r="F161" s="1"/>
      <c r="G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 t="n">
        <f aca="false">+I161+K161+L161+R161+S161</f>
        <v>0</v>
      </c>
    </row>
    <row r="162" customFormat="false" ht="12.75" hidden="false" customHeight="false" outlineLevel="0" collapsed="false">
      <c r="D162" s="1"/>
      <c r="E162" s="1"/>
      <c r="F162" s="1"/>
      <c r="G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 t="n">
        <f aca="false">+I162+K162+L162+R162+S162</f>
        <v>0</v>
      </c>
    </row>
    <row r="163" customFormat="false" ht="12.75" hidden="false" customHeight="false" outlineLevel="0" collapsed="false">
      <c r="D163" s="1"/>
      <c r="E163" s="1"/>
      <c r="F163" s="1"/>
      <c r="G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 t="n">
        <f aca="false">+I163+K163+L163+R163+S163</f>
        <v>0</v>
      </c>
    </row>
    <row r="164" customFormat="false" ht="12.75" hidden="false" customHeight="false" outlineLevel="0" collapsed="false">
      <c r="D164" s="1"/>
      <c r="E164" s="1"/>
      <c r="F164" s="1"/>
      <c r="G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 t="n">
        <f aca="false">+I164+K164+L164+R164+S164</f>
        <v>0</v>
      </c>
    </row>
    <row r="165" customFormat="false" ht="12.75" hidden="false" customHeight="false" outlineLevel="0" collapsed="false">
      <c r="D165" s="1"/>
      <c r="E165" s="1"/>
      <c r="F165" s="1"/>
      <c r="G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 t="n">
        <f aca="false">+I165+K165+L165+R165+S165</f>
        <v>0</v>
      </c>
    </row>
    <row r="166" customFormat="false" ht="12.75" hidden="false" customHeight="false" outlineLevel="0" collapsed="false">
      <c r="D166" s="1"/>
      <c r="E166" s="1"/>
      <c r="F166" s="1"/>
      <c r="G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 t="n">
        <f aca="false">+I166+K166+L166+R166+S166</f>
        <v>0</v>
      </c>
    </row>
    <row r="167" customFormat="false" ht="12.75" hidden="false" customHeight="false" outlineLevel="0" collapsed="false">
      <c r="D167" s="1"/>
      <c r="E167" s="1"/>
      <c r="F167" s="1"/>
      <c r="G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 t="n">
        <f aca="false">+I167+K167+L167+R167+S167</f>
        <v>0</v>
      </c>
    </row>
    <row r="168" customFormat="false" ht="12.75" hidden="false" customHeight="false" outlineLevel="0" collapsed="false">
      <c r="D168" s="1"/>
      <c r="E168" s="1"/>
      <c r="F168" s="1"/>
      <c r="G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 t="n">
        <f aca="false">+I168+K168+L168+R168+S168</f>
        <v>0</v>
      </c>
    </row>
    <row r="169" customFormat="false" ht="12.75" hidden="false" customHeight="false" outlineLevel="0" collapsed="false">
      <c r="D169" s="1"/>
      <c r="E169" s="1"/>
      <c r="F169" s="1"/>
      <c r="G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 t="n">
        <f aca="false">+I169+K169+L169+R169+S169</f>
        <v>0</v>
      </c>
    </row>
    <row r="170" customFormat="false" ht="12.75" hidden="false" customHeight="false" outlineLevel="0" collapsed="false">
      <c r="D170" s="1"/>
      <c r="E170" s="1"/>
      <c r="F170" s="1"/>
      <c r="G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 t="n">
        <f aca="false">+I170+K170+L170+R170+S170</f>
        <v>0</v>
      </c>
    </row>
    <row r="171" customFormat="false" ht="12.75" hidden="false" customHeight="false" outlineLevel="0" collapsed="false">
      <c r="D171" s="1"/>
      <c r="E171" s="1"/>
      <c r="F171" s="1"/>
      <c r="G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 t="n">
        <f aca="false">+I171+K171+L171+R171+S171</f>
        <v>0</v>
      </c>
    </row>
    <row r="172" customFormat="false" ht="12.75" hidden="false" customHeight="false" outlineLevel="0" collapsed="false">
      <c r="D172" s="1"/>
      <c r="E172" s="1"/>
      <c r="F172" s="1"/>
      <c r="G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 t="n">
        <f aca="false">+I172+K172+L172+R172+S172</f>
        <v>0</v>
      </c>
    </row>
    <row r="173" customFormat="false" ht="12.75" hidden="false" customHeight="false" outlineLevel="0" collapsed="false">
      <c r="D173" s="1"/>
      <c r="E173" s="1"/>
      <c r="F173" s="1"/>
      <c r="G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 t="n">
        <f aca="false">+I173+K173+L173+R173+S173</f>
        <v>0</v>
      </c>
    </row>
    <row r="174" customFormat="false" ht="12.75" hidden="false" customHeight="false" outlineLevel="0" collapsed="false">
      <c r="D174" s="1"/>
      <c r="E174" s="1"/>
      <c r="F174" s="1"/>
      <c r="G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 t="n">
        <f aca="false">+I174+K174+L174+R174+S174</f>
        <v>0</v>
      </c>
    </row>
    <row r="175" customFormat="false" ht="12.75" hidden="false" customHeight="false" outlineLevel="0" collapsed="false">
      <c r="D175" s="1"/>
      <c r="E175" s="1"/>
      <c r="F175" s="1"/>
      <c r="G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 t="n">
        <f aca="false">+I175+K175+L175+R175+S175</f>
        <v>0</v>
      </c>
    </row>
    <row r="176" customFormat="false" ht="12.75" hidden="false" customHeight="false" outlineLevel="0" collapsed="false">
      <c r="D176" s="1"/>
      <c r="E176" s="1"/>
      <c r="F176" s="1"/>
      <c r="G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 t="n">
        <f aca="false">+I176+K176+L176+R176+S176</f>
        <v>0</v>
      </c>
    </row>
    <row r="177" customFormat="false" ht="12.75" hidden="false" customHeight="false" outlineLevel="0" collapsed="false">
      <c r="D177" s="1"/>
      <c r="E177" s="1"/>
      <c r="F177" s="1"/>
      <c r="G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 t="n">
        <f aca="false">+I177+K177+L177+R177+S177</f>
        <v>0</v>
      </c>
    </row>
    <row r="178" customFormat="false" ht="12.75" hidden="false" customHeight="false" outlineLevel="0" collapsed="false">
      <c r="D178" s="1"/>
      <c r="E178" s="1"/>
      <c r="F178" s="1"/>
      <c r="G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 t="n">
        <f aca="false">+I178+K178+L178+R178+S178</f>
        <v>0</v>
      </c>
    </row>
    <row r="179" customFormat="false" ht="12.75" hidden="false" customHeight="false" outlineLevel="0" collapsed="false">
      <c r="D179" s="1"/>
      <c r="E179" s="1"/>
      <c r="F179" s="1"/>
      <c r="G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 t="n">
        <f aca="false">+I179+K179+L179+R179+S179</f>
        <v>0</v>
      </c>
    </row>
    <row r="180" customFormat="false" ht="12.75" hidden="false" customHeight="false" outlineLevel="0" collapsed="false">
      <c r="D180" s="1"/>
      <c r="E180" s="1"/>
      <c r="F180" s="1"/>
      <c r="G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 t="n">
        <f aca="false">+I180+K180+L180+R180+S180</f>
        <v>0</v>
      </c>
    </row>
    <row r="181" customFormat="false" ht="12.75" hidden="false" customHeight="false" outlineLevel="0" collapsed="false">
      <c r="D181" s="1"/>
      <c r="E181" s="1"/>
      <c r="F181" s="1"/>
      <c r="G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 t="n">
        <f aca="false">+I181+K181+L181+R181+S181</f>
        <v>0</v>
      </c>
    </row>
    <row r="182" customFormat="false" ht="12.75" hidden="false" customHeight="false" outlineLevel="0" collapsed="false">
      <c r="D182" s="1"/>
      <c r="E182" s="1"/>
      <c r="F182" s="1"/>
      <c r="G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 t="n">
        <f aca="false">+I182+K182+L182+R182+S182</f>
        <v>0</v>
      </c>
    </row>
    <row r="183" customFormat="false" ht="12.75" hidden="false" customHeight="false" outlineLevel="0" collapsed="false">
      <c r="D183" s="1"/>
      <c r="E183" s="1"/>
      <c r="F183" s="1"/>
      <c r="G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 t="n">
        <f aca="false">+I183+K183+L183+R183+S183</f>
        <v>0</v>
      </c>
    </row>
    <row r="184" customFormat="false" ht="12.75" hidden="false" customHeight="false" outlineLevel="0" collapsed="false">
      <c r="D184" s="1"/>
      <c r="E184" s="1"/>
      <c r="F184" s="1"/>
      <c r="G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 t="n">
        <f aca="false">+I184+K184+L184+R184+S184</f>
        <v>0</v>
      </c>
    </row>
    <row r="185" customFormat="false" ht="12.75" hidden="false" customHeight="false" outlineLevel="0" collapsed="false">
      <c r="D185" s="1"/>
      <c r="E185" s="1"/>
      <c r="F185" s="1"/>
      <c r="G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 t="n">
        <f aca="false">+I185+K185+L185+R185+S185</f>
        <v>0</v>
      </c>
    </row>
    <row r="186" customFormat="false" ht="12.75" hidden="false" customHeight="false" outlineLevel="0" collapsed="false">
      <c r="D186" s="1"/>
      <c r="E186" s="1"/>
      <c r="F186" s="1"/>
      <c r="G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 t="n">
        <f aca="false">+I186+K186+L186+R186+S186</f>
        <v>0</v>
      </c>
    </row>
    <row r="187" customFormat="false" ht="12.75" hidden="false" customHeight="false" outlineLevel="0" collapsed="false">
      <c r="D187" s="1"/>
      <c r="E187" s="1"/>
      <c r="F187" s="1"/>
      <c r="G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 t="n">
        <f aca="false">+I187+K187+L187+R187+S187</f>
        <v>0</v>
      </c>
    </row>
    <row r="188" customFormat="false" ht="12.75" hidden="false" customHeight="false" outlineLevel="0" collapsed="false">
      <c r="D188" s="1"/>
      <c r="E188" s="1"/>
      <c r="F188" s="1"/>
      <c r="G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 t="n">
        <f aca="false">+I188+K188+L188+R188+S188</f>
        <v>0</v>
      </c>
    </row>
    <row r="189" customFormat="false" ht="12.75" hidden="false" customHeight="false" outlineLevel="0" collapsed="false">
      <c r="D189" s="1"/>
      <c r="E189" s="1"/>
      <c r="F189" s="1"/>
      <c r="G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 t="n">
        <f aca="false">+I189+K189+L189+R189+S189</f>
        <v>0</v>
      </c>
    </row>
    <row r="190" customFormat="false" ht="12.75" hidden="false" customHeight="false" outlineLevel="0" collapsed="false">
      <c r="D190" s="1"/>
      <c r="E190" s="1"/>
      <c r="F190" s="1"/>
      <c r="G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 t="n">
        <f aca="false">+I190+K190+L190+R190+S190</f>
        <v>0</v>
      </c>
    </row>
    <row r="191" customFormat="false" ht="12.75" hidden="false" customHeight="false" outlineLevel="0" collapsed="false">
      <c r="D191" s="1"/>
      <c r="E191" s="1"/>
      <c r="F191" s="1"/>
      <c r="G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 t="n">
        <f aca="false">+I191+K191+L191+R191+S191</f>
        <v>0</v>
      </c>
    </row>
    <row r="192" customFormat="false" ht="12.75" hidden="false" customHeight="false" outlineLevel="0" collapsed="false">
      <c r="D192" s="1"/>
      <c r="E192" s="1"/>
      <c r="F192" s="1"/>
      <c r="G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 t="n">
        <f aca="false">+I192+K192+L192+R192+S192</f>
        <v>0</v>
      </c>
    </row>
    <row r="193" customFormat="false" ht="12.75" hidden="false" customHeight="false" outlineLevel="0" collapsed="false">
      <c r="D193" s="1"/>
      <c r="E193" s="1"/>
      <c r="F193" s="1"/>
      <c r="G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 t="n">
        <f aca="false">+I193+K193+L193+R193+S193</f>
        <v>0</v>
      </c>
    </row>
    <row r="194" customFormat="false" ht="12.75" hidden="false" customHeight="false" outlineLevel="0" collapsed="false">
      <c r="D194" s="1"/>
      <c r="E194" s="1"/>
      <c r="F194" s="1"/>
      <c r="G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 t="n">
        <f aca="false">+I194+K194+L194+R194+S194</f>
        <v>0</v>
      </c>
    </row>
    <row r="195" customFormat="false" ht="12.75" hidden="false" customHeight="false" outlineLevel="0" collapsed="false">
      <c r="D195" s="1"/>
      <c r="E195" s="1"/>
      <c r="F195" s="1"/>
      <c r="G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 t="n">
        <f aca="false">+I195+K195+L195+R195+S195</f>
        <v>0</v>
      </c>
    </row>
    <row r="196" customFormat="false" ht="12.75" hidden="false" customHeight="false" outlineLevel="0" collapsed="false">
      <c r="D196" s="1"/>
      <c r="E196" s="1"/>
      <c r="F196" s="1"/>
      <c r="G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 t="n">
        <f aca="false">+I196+K196+L196+R196+S196</f>
        <v>0</v>
      </c>
    </row>
    <row r="197" customFormat="false" ht="12.75" hidden="false" customHeight="false" outlineLevel="0" collapsed="false">
      <c r="D197" s="1"/>
      <c r="E197" s="1"/>
      <c r="F197" s="1"/>
      <c r="G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 t="n">
        <f aca="false">+I197+K197+L197+R197+S197</f>
        <v>0</v>
      </c>
    </row>
    <row r="198" customFormat="false" ht="12.75" hidden="false" customHeight="false" outlineLevel="0" collapsed="false">
      <c r="D198" s="1"/>
      <c r="E198" s="1"/>
      <c r="F198" s="1"/>
      <c r="G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 t="n">
        <f aca="false">+I198+K198+L198+R198+S198</f>
        <v>0</v>
      </c>
    </row>
    <row r="199" customFormat="false" ht="12.75" hidden="false" customHeight="false" outlineLevel="0" collapsed="false">
      <c r="D199" s="1"/>
      <c r="E199" s="1"/>
      <c r="F199" s="1"/>
      <c r="G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 t="n">
        <f aca="false">+I199+K199+L199+R199+S199</f>
        <v>0</v>
      </c>
    </row>
    <row r="200" customFormat="false" ht="12.75" hidden="false" customHeight="false" outlineLevel="0" collapsed="false">
      <c r="D200" s="1"/>
      <c r="E200" s="1"/>
      <c r="F200" s="1"/>
      <c r="G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 t="n">
        <f aca="false">+I200+K200+L200+R200+S200</f>
        <v>0</v>
      </c>
    </row>
    <row r="201" customFormat="false" ht="12.75" hidden="false" customHeight="false" outlineLevel="0" collapsed="false">
      <c r="D201" s="1"/>
      <c r="E201" s="1"/>
      <c r="F201" s="1"/>
      <c r="G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 t="n">
        <f aca="false">+I201+K201+L201+R201+S201</f>
        <v>0</v>
      </c>
    </row>
    <row r="202" customFormat="false" ht="12.75" hidden="false" customHeight="false" outlineLevel="0" collapsed="false">
      <c r="D202" s="1"/>
      <c r="E202" s="1"/>
      <c r="F202" s="1"/>
      <c r="G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 t="n">
        <f aca="false">+I202+K202+L202+R202+S202</f>
        <v>0</v>
      </c>
    </row>
    <row r="203" customFormat="false" ht="12.75" hidden="false" customHeight="false" outlineLevel="0" collapsed="false">
      <c r="D203" s="1"/>
      <c r="E203" s="1"/>
      <c r="F203" s="1"/>
      <c r="G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 t="n">
        <f aca="false">+I203+K203+L203+R203+S203</f>
        <v>0</v>
      </c>
    </row>
    <row r="204" customFormat="false" ht="12.75" hidden="false" customHeight="false" outlineLevel="0" collapsed="false">
      <c r="D204" s="1"/>
      <c r="E204" s="1"/>
      <c r="F204" s="1"/>
      <c r="G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 t="n">
        <f aca="false">+I204+K204+L204+R204+S204</f>
        <v>0</v>
      </c>
    </row>
    <row r="205" customFormat="false" ht="12.75" hidden="false" customHeight="false" outlineLevel="0" collapsed="false">
      <c r="D205" s="1"/>
      <c r="E205" s="1"/>
      <c r="F205" s="1"/>
      <c r="G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 t="n">
        <f aca="false">+I205+K205+L205+R205+S205</f>
        <v>0</v>
      </c>
    </row>
    <row r="206" customFormat="false" ht="12.75" hidden="false" customHeight="false" outlineLevel="0" collapsed="false">
      <c r="D206" s="1"/>
      <c r="E206" s="1"/>
      <c r="F206" s="1"/>
      <c r="G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 t="n">
        <f aca="false">+I206+K206+L206+R206+S206</f>
        <v>0</v>
      </c>
    </row>
    <row r="207" customFormat="false" ht="12.75" hidden="false" customHeight="false" outlineLevel="0" collapsed="false">
      <c r="D207" s="1"/>
      <c r="E207" s="1"/>
      <c r="F207" s="1"/>
      <c r="G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 t="n">
        <f aca="false">+I207+K207+L207+R207+S207</f>
        <v>0</v>
      </c>
    </row>
    <row r="208" customFormat="false" ht="12.75" hidden="false" customHeight="false" outlineLevel="0" collapsed="false">
      <c r="D208" s="1"/>
      <c r="E208" s="1"/>
      <c r="F208" s="1"/>
      <c r="G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 t="n">
        <f aca="false">+I208+K208+L208+R208+S208</f>
        <v>0</v>
      </c>
    </row>
    <row r="209" customFormat="false" ht="12.75" hidden="false" customHeight="false" outlineLevel="0" collapsed="false">
      <c r="D209" s="1"/>
      <c r="E209" s="1"/>
      <c r="F209" s="1"/>
      <c r="G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 t="n">
        <f aca="false">+I209+K209+L209+R209+S209</f>
        <v>0</v>
      </c>
    </row>
    <row r="210" customFormat="false" ht="12.75" hidden="false" customHeight="false" outlineLevel="0" collapsed="false">
      <c r="D210" s="1"/>
      <c r="E210" s="1"/>
      <c r="F210" s="1"/>
      <c r="G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 t="n">
        <f aca="false">+I210+K210+L210+R210+S210</f>
        <v>0</v>
      </c>
    </row>
    <row r="211" customFormat="false" ht="12.75" hidden="false" customHeight="false" outlineLevel="0" collapsed="false">
      <c r="D211" s="1"/>
      <c r="E211" s="1"/>
      <c r="F211" s="1"/>
      <c r="G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n">
        <f aca="false">+I211+K211+L211+R211+S211</f>
        <v>0</v>
      </c>
    </row>
    <row r="212" customFormat="false" ht="12.75" hidden="false" customHeight="false" outlineLevel="0" collapsed="false">
      <c r="D212" s="1"/>
      <c r="E212" s="1"/>
      <c r="F212" s="1"/>
      <c r="G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 t="n">
        <f aca="false">+I212+K212+L212+R212+S212</f>
        <v>0</v>
      </c>
    </row>
    <row r="213" customFormat="false" ht="12.75" hidden="false" customHeight="false" outlineLevel="0" collapsed="false">
      <c r="D213" s="1"/>
      <c r="E213" s="1"/>
      <c r="F213" s="1"/>
      <c r="G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 t="n">
        <f aca="false">+I213+K213+L213+R213+S213</f>
        <v>0</v>
      </c>
    </row>
    <row r="214" customFormat="false" ht="12.75" hidden="false" customHeight="false" outlineLevel="0" collapsed="false">
      <c r="D214" s="1"/>
      <c r="E214" s="1"/>
      <c r="F214" s="1"/>
      <c r="G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 t="n">
        <f aca="false">+I214+K214+L214+R214+S214</f>
        <v>0</v>
      </c>
    </row>
    <row r="215" customFormat="false" ht="12.75" hidden="false" customHeight="false" outlineLevel="0" collapsed="false">
      <c r="D215" s="1"/>
      <c r="E215" s="1"/>
      <c r="F215" s="1"/>
      <c r="G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 t="n">
        <f aca="false">+I215+K215+L215+R215+S215</f>
        <v>0</v>
      </c>
    </row>
    <row r="216" customFormat="false" ht="12.75" hidden="false" customHeight="false" outlineLevel="0" collapsed="false">
      <c r="D216" s="1"/>
      <c r="E216" s="1"/>
      <c r="F216" s="1"/>
      <c r="G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 t="n">
        <f aca="false">+I216+K216+L216+R216+S216</f>
        <v>0</v>
      </c>
    </row>
    <row r="217" customFormat="false" ht="12.75" hidden="false" customHeight="false" outlineLevel="0" collapsed="false">
      <c r="D217" s="1"/>
      <c r="E217" s="1"/>
      <c r="F217" s="1"/>
      <c r="G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 t="n">
        <f aca="false">+I217+K217+L217+R217+S217</f>
        <v>0</v>
      </c>
    </row>
    <row r="218" customFormat="false" ht="12.75" hidden="false" customHeight="false" outlineLevel="0" collapsed="false">
      <c r="D218" s="1"/>
      <c r="E218" s="1"/>
      <c r="F218" s="1"/>
      <c r="G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 t="n">
        <f aca="false">+I218+K218+L218+R218+S218</f>
        <v>0</v>
      </c>
    </row>
    <row r="219" customFormat="false" ht="12.75" hidden="false" customHeight="false" outlineLevel="0" collapsed="false">
      <c r="D219" s="1"/>
      <c r="E219" s="1"/>
      <c r="F219" s="1"/>
      <c r="G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 t="n">
        <f aca="false">+I219+K219+L219+R219+S219</f>
        <v>0</v>
      </c>
    </row>
    <row r="220" customFormat="false" ht="12.75" hidden="false" customHeight="false" outlineLevel="0" collapsed="false">
      <c r="D220" s="1"/>
      <c r="E220" s="1"/>
      <c r="F220" s="1"/>
      <c r="G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 t="n">
        <f aca="false">+I220+K220+L220+R220+S220</f>
        <v>0</v>
      </c>
    </row>
    <row r="221" customFormat="false" ht="12.75" hidden="false" customHeight="false" outlineLevel="0" collapsed="false">
      <c r="D221" s="1"/>
      <c r="E221" s="1"/>
      <c r="F221" s="1"/>
      <c r="G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 t="n">
        <f aca="false">+I221+K221+L221+R221+S221</f>
        <v>0</v>
      </c>
    </row>
    <row r="222" customFormat="false" ht="12.75" hidden="false" customHeight="false" outlineLevel="0" collapsed="false">
      <c r="D222" s="1"/>
      <c r="E222" s="1"/>
      <c r="F222" s="1"/>
      <c r="G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 t="n">
        <f aca="false">+I222+K222+L222+R222+S222</f>
        <v>0</v>
      </c>
    </row>
    <row r="223" customFormat="false" ht="12.75" hidden="false" customHeight="false" outlineLevel="0" collapsed="false">
      <c r="D223" s="1"/>
      <c r="E223" s="1"/>
      <c r="F223" s="1"/>
      <c r="G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 t="n">
        <f aca="false">+I223+K223+L223+R223+S223</f>
        <v>0</v>
      </c>
    </row>
    <row r="224" customFormat="false" ht="12.75" hidden="false" customHeight="false" outlineLevel="0" collapsed="false">
      <c r="D224" s="1"/>
      <c r="E224" s="1"/>
      <c r="F224" s="1"/>
      <c r="G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 t="n">
        <f aca="false">+I224+K224+L224+R224+S224</f>
        <v>0</v>
      </c>
    </row>
    <row r="225" customFormat="false" ht="12.75" hidden="false" customHeight="false" outlineLevel="0" collapsed="false">
      <c r="D225" s="1"/>
      <c r="E225" s="1"/>
      <c r="F225" s="1"/>
      <c r="G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 t="n">
        <f aca="false">+I225+K225+L225+R225+S225</f>
        <v>0</v>
      </c>
    </row>
    <row r="226" customFormat="false" ht="12.75" hidden="false" customHeight="false" outlineLevel="0" collapsed="false">
      <c r="D226" s="1"/>
      <c r="E226" s="1"/>
      <c r="F226" s="1"/>
      <c r="G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 t="n">
        <f aca="false">+I226+K226+L226+R226+S226</f>
        <v>0</v>
      </c>
    </row>
    <row r="227" customFormat="false" ht="12.75" hidden="false" customHeight="false" outlineLevel="0" collapsed="false">
      <c r="D227" s="1"/>
      <c r="E227" s="1"/>
      <c r="F227" s="1"/>
      <c r="G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 t="n">
        <f aca="false">+I227+K227+L227+R227+S227</f>
        <v>0</v>
      </c>
    </row>
    <row r="228" customFormat="false" ht="12.75" hidden="false" customHeight="false" outlineLevel="0" collapsed="false">
      <c r="D228" s="1"/>
      <c r="E228" s="1"/>
      <c r="F228" s="1"/>
      <c r="G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 t="n">
        <f aca="false">+I228+K228+L228+R228+S228</f>
        <v>0</v>
      </c>
    </row>
    <row r="229" customFormat="false" ht="12.75" hidden="false" customHeight="false" outlineLevel="0" collapsed="false">
      <c r="D229" s="1"/>
      <c r="E229" s="1"/>
      <c r="F229" s="1"/>
      <c r="G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 t="n">
        <f aca="false">+I229+K229+L229+R229+S229</f>
        <v>0</v>
      </c>
    </row>
    <row r="230" customFormat="false" ht="12.75" hidden="false" customHeight="false" outlineLevel="0" collapsed="false">
      <c r="D230" s="1"/>
      <c r="E230" s="1"/>
      <c r="F230" s="1"/>
      <c r="G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 t="n">
        <f aca="false">+I230+K230+L230+R230+S230</f>
        <v>0</v>
      </c>
    </row>
    <row r="231" customFormat="false" ht="12.75" hidden="false" customHeight="false" outlineLevel="0" collapsed="false">
      <c r="D231" s="1"/>
      <c r="E231" s="1"/>
      <c r="F231" s="1"/>
      <c r="G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 t="n">
        <f aca="false">+I231+K231+L231+R231+S231</f>
        <v>0</v>
      </c>
    </row>
    <row r="232" customFormat="false" ht="12.75" hidden="false" customHeight="false" outlineLevel="0" collapsed="false">
      <c r="D232" s="1"/>
      <c r="E232" s="1"/>
      <c r="F232" s="1"/>
      <c r="G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 t="n">
        <f aca="false">+I232+K232+L232+R232+S232</f>
        <v>0</v>
      </c>
    </row>
    <row r="233" customFormat="false" ht="12.75" hidden="false" customHeight="false" outlineLevel="0" collapsed="false">
      <c r="D233" s="1"/>
      <c r="E233" s="1"/>
      <c r="F233" s="1"/>
      <c r="G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 t="n">
        <f aca="false">+I233+K233+L233+R233+S233</f>
        <v>0</v>
      </c>
    </row>
    <row r="234" customFormat="false" ht="12.75" hidden="false" customHeight="false" outlineLevel="0" collapsed="false">
      <c r="D234" s="1"/>
      <c r="E234" s="1"/>
      <c r="F234" s="1"/>
      <c r="G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 t="n">
        <f aca="false">+I234+K234+L234+R234+S234</f>
        <v>0</v>
      </c>
    </row>
    <row r="235" customFormat="false" ht="12.75" hidden="false" customHeight="false" outlineLevel="0" collapsed="false">
      <c r="D235" s="1"/>
      <c r="E235" s="1"/>
      <c r="F235" s="1"/>
      <c r="G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 t="n">
        <f aca="false">+I235+K235+L235+R235+S235</f>
        <v>0</v>
      </c>
    </row>
    <row r="236" customFormat="false" ht="12.75" hidden="false" customHeight="false" outlineLevel="0" collapsed="false">
      <c r="D236" s="1"/>
      <c r="E236" s="1"/>
      <c r="F236" s="1"/>
      <c r="G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 t="n">
        <f aca="false">+I236+K236+L236+R236+S236</f>
        <v>0</v>
      </c>
    </row>
    <row r="237" customFormat="false" ht="12.75" hidden="false" customHeight="false" outlineLevel="0" collapsed="false">
      <c r="D237" s="1"/>
      <c r="E237" s="1"/>
      <c r="F237" s="1"/>
      <c r="G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 t="n">
        <f aca="false">+I237+K237+L237+R237+S237</f>
        <v>0</v>
      </c>
    </row>
    <row r="238" customFormat="false" ht="12.75" hidden="false" customHeight="false" outlineLevel="0" collapsed="false">
      <c r="D238" s="1"/>
      <c r="E238" s="1"/>
      <c r="F238" s="1"/>
      <c r="G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 t="n">
        <f aca="false">+I238+K238+L238+R238+S238</f>
        <v>0</v>
      </c>
    </row>
    <row r="239" customFormat="false" ht="12.75" hidden="false" customHeight="false" outlineLevel="0" collapsed="false">
      <c r="D239" s="1"/>
      <c r="E239" s="1"/>
      <c r="F239" s="1"/>
      <c r="G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 t="n">
        <f aca="false">+I239+K239+L239+R239+S239</f>
        <v>0</v>
      </c>
    </row>
    <row r="240" customFormat="false" ht="12.75" hidden="false" customHeight="false" outlineLevel="0" collapsed="false">
      <c r="D240" s="1"/>
      <c r="E240" s="1"/>
      <c r="F240" s="1"/>
      <c r="G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 t="n">
        <f aca="false">+I240+K240+L240+R240+S240</f>
        <v>0</v>
      </c>
    </row>
    <row r="241" customFormat="false" ht="12.75" hidden="false" customHeight="false" outlineLevel="0" collapsed="false">
      <c r="D241" s="1"/>
      <c r="E241" s="1"/>
      <c r="F241" s="1"/>
      <c r="G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 t="n">
        <f aca="false">+I241+K241+L241+R241+S241</f>
        <v>0</v>
      </c>
    </row>
    <row r="242" customFormat="false" ht="12.75" hidden="false" customHeight="false" outlineLevel="0" collapsed="false">
      <c r="D242" s="1"/>
      <c r="E242" s="1"/>
      <c r="F242" s="1"/>
      <c r="G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 t="n">
        <f aca="false">+I242+K242+L242+R242+S242</f>
        <v>0</v>
      </c>
    </row>
    <row r="243" customFormat="false" ht="12.75" hidden="false" customHeight="false" outlineLevel="0" collapsed="false">
      <c r="D243" s="1"/>
      <c r="E243" s="1"/>
      <c r="F243" s="1"/>
      <c r="G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 t="n">
        <f aca="false">+I243+K243+L243+R243+S243</f>
        <v>0</v>
      </c>
    </row>
    <row r="244" customFormat="false" ht="12.75" hidden="false" customHeight="false" outlineLevel="0" collapsed="false">
      <c r="D244" s="1"/>
      <c r="E244" s="1"/>
      <c r="F244" s="1"/>
      <c r="G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 t="n">
        <f aca="false">+I244+K244+L244+R244+S244</f>
        <v>0</v>
      </c>
    </row>
    <row r="245" customFormat="false" ht="12.75" hidden="false" customHeight="false" outlineLevel="0" collapsed="false">
      <c r="D245" s="1"/>
      <c r="E245" s="1"/>
      <c r="F245" s="1"/>
      <c r="G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 t="n">
        <f aca="false">+I245+K245+L245+R245+S245</f>
        <v>0</v>
      </c>
    </row>
    <row r="246" customFormat="false" ht="12.75" hidden="false" customHeight="false" outlineLevel="0" collapsed="false">
      <c r="D246" s="1"/>
      <c r="E246" s="1"/>
      <c r="F246" s="1"/>
      <c r="G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 t="n">
        <f aca="false">+I246+K246+L246+R246+S246</f>
        <v>0</v>
      </c>
    </row>
    <row r="247" customFormat="false" ht="12.75" hidden="false" customHeight="false" outlineLevel="0" collapsed="false">
      <c r="D247" s="1"/>
      <c r="E247" s="1"/>
      <c r="F247" s="1"/>
      <c r="G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 t="n">
        <f aca="false">+I247+K247+L247+R247+S247</f>
        <v>0</v>
      </c>
    </row>
    <row r="248" customFormat="false" ht="12.75" hidden="false" customHeight="false" outlineLevel="0" collapsed="false">
      <c r="D248" s="1"/>
      <c r="E248" s="1"/>
      <c r="F248" s="1"/>
      <c r="G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 t="n">
        <f aca="false">+I248+K248+L248+R248+S248</f>
        <v>0</v>
      </c>
    </row>
    <row r="249" customFormat="false" ht="12.75" hidden="false" customHeight="false" outlineLevel="0" collapsed="false">
      <c r="D249" s="1"/>
      <c r="E249" s="1"/>
      <c r="F249" s="1"/>
      <c r="G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 t="n">
        <f aca="false">+I249+K249+L249+R249+S249</f>
        <v>0</v>
      </c>
    </row>
    <row r="250" customFormat="false" ht="12.75" hidden="false" customHeight="false" outlineLevel="0" collapsed="false">
      <c r="D250" s="1"/>
      <c r="E250" s="1"/>
      <c r="F250" s="1"/>
      <c r="G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 t="n">
        <f aca="false">+I250+K250+L250+R250+S250</f>
        <v>0</v>
      </c>
    </row>
    <row r="251" customFormat="false" ht="12.75" hidden="false" customHeight="false" outlineLevel="0" collapsed="false">
      <c r="D251" s="1"/>
      <c r="E251" s="1"/>
      <c r="F251" s="1"/>
      <c r="G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 t="n">
        <f aca="false">+I251+K251+L251+R251+S251</f>
        <v>0</v>
      </c>
    </row>
    <row r="252" customFormat="false" ht="12.75" hidden="false" customHeight="false" outlineLevel="0" collapsed="false">
      <c r="D252" s="1"/>
      <c r="E252" s="1"/>
      <c r="F252" s="1"/>
      <c r="G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 t="n">
        <f aca="false">+I252+K252+L252+R252+S252</f>
        <v>0</v>
      </c>
    </row>
    <row r="253" customFormat="false" ht="12.75" hidden="false" customHeight="false" outlineLevel="0" collapsed="false">
      <c r="D253" s="1"/>
      <c r="E253" s="1"/>
      <c r="F253" s="1"/>
      <c r="G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 t="n">
        <f aca="false">+I253+K253+L253+R253+S253</f>
        <v>0</v>
      </c>
    </row>
    <row r="254" customFormat="false" ht="12.75" hidden="false" customHeight="false" outlineLevel="0" collapsed="false">
      <c r="D254" s="1"/>
      <c r="E254" s="1"/>
      <c r="F254" s="1"/>
      <c r="G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 t="n">
        <f aca="false">+I254+K254+L254+R254+S254</f>
        <v>0</v>
      </c>
    </row>
    <row r="255" customFormat="false" ht="12.75" hidden="false" customHeight="false" outlineLevel="0" collapsed="false">
      <c r="D255" s="1"/>
      <c r="E255" s="1"/>
      <c r="F255" s="1"/>
      <c r="G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 t="n">
        <f aca="false">+I255+K255+L255+R255+S255</f>
        <v>0</v>
      </c>
    </row>
    <row r="256" customFormat="false" ht="12.75" hidden="false" customHeight="false" outlineLevel="0" collapsed="false">
      <c r="D256" s="1"/>
      <c r="E256" s="1"/>
      <c r="F256" s="1"/>
      <c r="G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 t="n">
        <f aca="false">+I256+K256+L256+R256+S256</f>
        <v>0</v>
      </c>
    </row>
    <row r="257" customFormat="false" ht="12.75" hidden="false" customHeight="false" outlineLevel="0" collapsed="false">
      <c r="D257" s="1"/>
      <c r="E257" s="1"/>
      <c r="F257" s="1"/>
      <c r="G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 t="n">
        <f aca="false">+I257+K257+L257+R257+S257</f>
        <v>0</v>
      </c>
    </row>
    <row r="258" customFormat="false" ht="12.75" hidden="false" customHeight="false" outlineLevel="0" collapsed="false">
      <c r="D258" s="1"/>
      <c r="E258" s="1"/>
      <c r="F258" s="1"/>
      <c r="G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 t="n">
        <f aca="false">+I258+K258+L258+R258+S258</f>
        <v>0</v>
      </c>
    </row>
    <row r="259" customFormat="false" ht="12.75" hidden="false" customHeight="false" outlineLevel="0" collapsed="false">
      <c r="D259" s="1"/>
      <c r="E259" s="1"/>
      <c r="F259" s="1"/>
      <c r="G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 t="n">
        <f aca="false">+I259+K259+L259+R259+S259</f>
        <v>0</v>
      </c>
    </row>
    <row r="260" customFormat="false" ht="12.75" hidden="false" customHeight="false" outlineLevel="0" collapsed="false">
      <c r="D260" s="1"/>
      <c r="E260" s="1"/>
      <c r="F260" s="1"/>
      <c r="G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 t="n">
        <f aca="false">+I260+K260+L260+R260+S260</f>
        <v>0</v>
      </c>
    </row>
    <row r="261" customFormat="false" ht="12.75" hidden="false" customHeight="false" outlineLevel="0" collapsed="false">
      <c r="D261" s="1"/>
      <c r="E261" s="1"/>
      <c r="F261" s="1"/>
      <c r="G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 t="n">
        <f aca="false">+I261+K261+L261+R261+S261</f>
        <v>0</v>
      </c>
    </row>
    <row r="262" customFormat="false" ht="12.75" hidden="false" customHeight="false" outlineLevel="0" collapsed="false">
      <c r="D262" s="1"/>
      <c r="E262" s="1"/>
      <c r="F262" s="1"/>
      <c r="G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 t="n">
        <f aca="false">+I262+K262+L262+R262+S262</f>
        <v>0</v>
      </c>
    </row>
    <row r="263" customFormat="false" ht="12.75" hidden="false" customHeight="false" outlineLevel="0" collapsed="false">
      <c r="D263" s="1"/>
      <c r="E263" s="1"/>
      <c r="F263" s="1"/>
      <c r="G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 t="n">
        <f aca="false">+I263+K263+L263+R263+S263</f>
        <v>0</v>
      </c>
    </row>
    <row r="264" customFormat="false" ht="12.75" hidden="false" customHeight="false" outlineLevel="0" collapsed="false">
      <c r="D264" s="1"/>
      <c r="E264" s="1"/>
      <c r="F264" s="1"/>
      <c r="G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 t="n">
        <f aca="false">+I264+K264+L264+R264+S264</f>
        <v>0</v>
      </c>
    </row>
    <row r="265" customFormat="false" ht="12.75" hidden="false" customHeight="false" outlineLevel="0" collapsed="false">
      <c r="D265" s="1"/>
      <c r="E265" s="1"/>
      <c r="F265" s="1"/>
      <c r="G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 t="n">
        <f aca="false">+I265+K265+L265+R265+S265</f>
        <v>0</v>
      </c>
    </row>
    <row r="266" customFormat="false" ht="12.75" hidden="false" customHeight="false" outlineLevel="0" collapsed="false">
      <c r="D266" s="1"/>
      <c r="E266" s="1"/>
      <c r="F266" s="1"/>
      <c r="G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 t="n">
        <f aca="false">+I266+K266+L266+R266+S266</f>
        <v>0</v>
      </c>
    </row>
    <row r="267" customFormat="false" ht="12.75" hidden="false" customHeight="false" outlineLevel="0" collapsed="false">
      <c r="D267" s="1"/>
      <c r="E267" s="1"/>
      <c r="F267" s="1"/>
      <c r="G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 t="n">
        <f aca="false">+I267+K267+L267+R267+S267</f>
        <v>0</v>
      </c>
    </row>
    <row r="268" customFormat="false" ht="12.75" hidden="false" customHeight="false" outlineLevel="0" collapsed="false">
      <c r="D268" s="1"/>
      <c r="E268" s="1"/>
      <c r="F268" s="1"/>
      <c r="G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 t="n">
        <f aca="false">+I268+K268+L268+R268+S268</f>
        <v>0</v>
      </c>
    </row>
    <row r="269" customFormat="false" ht="12.75" hidden="false" customHeight="false" outlineLevel="0" collapsed="false">
      <c r="D269" s="1"/>
      <c r="E269" s="1"/>
      <c r="F269" s="1"/>
      <c r="G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 t="n">
        <f aca="false">+I269+K269+L269+R269+S269</f>
        <v>0</v>
      </c>
    </row>
    <row r="270" customFormat="false" ht="12.75" hidden="false" customHeight="false" outlineLevel="0" collapsed="false">
      <c r="D270" s="1"/>
      <c r="E270" s="1"/>
      <c r="F270" s="1"/>
      <c r="G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 t="n">
        <f aca="false">+I270+K270+L270+R270+S270</f>
        <v>0</v>
      </c>
    </row>
    <row r="271" customFormat="false" ht="12.75" hidden="false" customHeight="false" outlineLevel="0" collapsed="false">
      <c r="D271" s="1"/>
      <c r="E271" s="1"/>
      <c r="F271" s="1"/>
      <c r="G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 t="n">
        <f aca="false">+I271+K271+L271+R271+S271</f>
        <v>0</v>
      </c>
    </row>
    <row r="272" customFormat="false" ht="12.75" hidden="false" customHeight="false" outlineLevel="0" collapsed="false">
      <c r="D272" s="1"/>
      <c r="E272" s="1"/>
      <c r="F272" s="1"/>
      <c r="G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 t="n">
        <f aca="false">+I272+K272+L272+R272+S272</f>
        <v>0</v>
      </c>
    </row>
    <row r="273" customFormat="false" ht="12.75" hidden="false" customHeight="false" outlineLevel="0" collapsed="false">
      <c r="D273" s="1"/>
      <c r="E273" s="1"/>
      <c r="F273" s="1"/>
      <c r="G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 t="n">
        <f aca="false">+I273+K273+L273+R273+S273</f>
        <v>0</v>
      </c>
    </row>
    <row r="274" customFormat="false" ht="12.75" hidden="false" customHeight="false" outlineLevel="0" collapsed="false">
      <c r="D274" s="1"/>
      <c r="E274" s="1"/>
      <c r="F274" s="1"/>
      <c r="G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 t="n">
        <f aca="false">+I274+K274+L274+R274+S274</f>
        <v>0</v>
      </c>
    </row>
    <row r="275" customFormat="false" ht="12.75" hidden="false" customHeight="false" outlineLevel="0" collapsed="false">
      <c r="D275" s="1"/>
      <c r="E275" s="1"/>
      <c r="F275" s="1"/>
      <c r="G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 t="n">
        <f aca="false">+I275+K275+L275+R275+S275</f>
        <v>0</v>
      </c>
    </row>
    <row r="276" customFormat="false" ht="12.75" hidden="false" customHeight="false" outlineLevel="0" collapsed="false">
      <c r="D276" s="1"/>
      <c r="E276" s="1"/>
      <c r="F276" s="1"/>
      <c r="G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 t="n">
        <f aca="false">+I276+K276+L276+R276+S276</f>
        <v>0</v>
      </c>
    </row>
    <row r="277" customFormat="false" ht="12.75" hidden="false" customHeight="false" outlineLevel="0" collapsed="false">
      <c r="D277" s="1"/>
      <c r="E277" s="1"/>
      <c r="F277" s="1"/>
      <c r="G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 t="n">
        <f aca="false">+I277+K277+L277+R277+S277</f>
        <v>0</v>
      </c>
    </row>
    <row r="278" customFormat="false" ht="12.75" hidden="false" customHeight="false" outlineLevel="0" collapsed="false">
      <c r="D278" s="1"/>
      <c r="E278" s="1"/>
      <c r="F278" s="1"/>
      <c r="G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 t="n">
        <f aca="false">+I278+K278+L278+R278+S278</f>
        <v>0</v>
      </c>
    </row>
    <row r="279" customFormat="false" ht="12.75" hidden="false" customHeight="false" outlineLevel="0" collapsed="false">
      <c r="D279" s="1"/>
      <c r="E279" s="1"/>
      <c r="F279" s="1"/>
      <c r="G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 t="n">
        <f aca="false">+I279+K279+L279+R279+S279</f>
        <v>0</v>
      </c>
    </row>
    <row r="280" customFormat="false" ht="12.75" hidden="false" customHeight="false" outlineLevel="0" collapsed="false">
      <c r="D280" s="1"/>
      <c r="E280" s="1"/>
      <c r="F280" s="1"/>
      <c r="G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 t="n">
        <f aca="false">+I280+K280+L280+R280+S280</f>
        <v>0</v>
      </c>
    </row>
    <row r="281" customFormat="false" ht="12.75" hidden="false" customHeight="false" outlineLevel="0" collapsed="false">
      <c r="D281" s="1"/>
      <c r="E281" s="1"/>
      <c r="F281" s="1"/>
      <c r="G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 t="n">
        <f aca="false">+I281+K281+L281+R281+S281</f>
        <v>0</v>
      </c>
    </row>
    <row r="282" customFormat="false" ht="12.75" hidden="false" customHeight="false" outlineLevel="0" collapsed="false">
      <c r="D282" s="1"/>
      <c r="E282" s="1"/>
      <c r="F282" s="1"/>
      <c r="G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 t="n">
        <f aca="false">+I282+K282+L282+R282+S282</f>
        <v>0</v>
      </c>
    </row>
    <row r="283" customFormat="false" ht="12.75" hidden="false" customHeight="false" outlineLevel="0" collapsed="false">
      <c r="D283" s="1"/>
      <c r="E283" s="1"/>
      <c r="F283" s="1"/>
      <c r="G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 t="n">
        <f aca="false">+I283+K283+L283+R283+S283</f>
        <v>0</v>
      </c>
    </row>
    <row r="284" customFormat="false" ht="12.75" hidden="false" customHeight="false" outlineLevel="0" collapsed="false">
      <c r="D284" s="1"/>
      <c r="E284" s="1"/>
      <c r="F284" s="1"/>
      <c r="G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 t="n">
        <f aca="false">+I284+K284+L284+R284+S284</f>
        <v>0</v>
      </c>
    </row>
    <row r="285" customFormat="false" ht="12.75" hidden="false" customHeight="false" outlineLevel="0" collapsed="false">
      <c r="D285" s="1"/>
      <c r="E285" s="1"/>
      <c r="F285" s="1"/>
      <c r="G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 t="n">
        <f aca="false">+I285+K285+L285+R285+S285</f>
        <v>0</v>
      </c>
    </row>
    <row r="286" customFormat="false" ht="12.75" hidden="false" customHeight="false" outlineLevel="0" collapsed="false">
      <c r="D286" s="1"/>
      <c r="E286" s="1"/>
      <c r="F286" s="1"/>
      <c r="G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 t="n">
        <f aca="false">+I286+K286+L286+R286+S286</f>
        <v>0</v>
      </c>
    </row>
    <row r="287" customFormat="false" ht="12.75" hidden="false" customHeight="false" outlineLevel="0" collapsed="false">
      <c r="D287" s="1"/>
      <c r="E287" s="1"/>
      <c r="F287" s="1"/>
      <c r="G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 t="n">
        <f aca="false">+I287+K287+L287+R287+S287</f>
        <v>0</v>
      </c>
    </row>
    <row r="288" customFormat="false" ht="12.75" hidden="false" customHeight="false" outlineLevel="0" collapsed="false">
      <c r="D288" s="1"/>
      <c r="E288" s="1"/>
      <c r="F288" s="1"/>
      <c r="G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 t="n">
        <f aca="false">+I288+K288+L288+R288+S288</f>
        <v>0</v>
      </c>
    </row>
    <row r="289" customFormat="false" ht="12.75" hidden="false" customHeight="false" outlineLevel="0" collapsed="false">
      <c r="D289" s="1"/>
      <c r="E289" s="1"/>
      <c r="F289" s="1"/>
      <c r="G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 t="n">
        <f aca="false">+I289+K289+L289+R289+S289</f>
        <v>0</v>
      </c>
    </row>
    <row r="290" customFormat="false" ht="12.75" hidden="false" customHeight="false" outlineLevel="0" collapsed="false">
      <c r="D290" s="1"/>
      <c r="E290" s="1"/>
      <c r="F290" s="1"/>
      <c r="G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 t="n">
        <f aca="false">+I290+K290+L290+R290+S290</f>
        <v>0</v>
      </c>
    </row>
    <row r="291" customFormat="false" ht="12.75" hidden="false" customHeight="false" outlineLevel="0" collapsed="false">
      <c r="D291" s="1"/>
      <c r="E291" s="1"/>
      <c r="F291" s="1"/>
      <c r="G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 t="n">
        <f aca="false">+I291+K291+L291+R291+S291</f>
        <v>0</v>
      </c>
    </row>
    <row r="292" customFormat="false" ht="12.75" hidden="false" customHeight="false" outlineLevel="0" collapsed="false">
      <c r="D292" s="1"/>
      <c r="E292" s="1"/>
      <c r="F292" s="1"/>
      <c r="G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 t="n">
        <f aca="false">+I292+K292+L292+R292+S292</f>
        <v>0</v>
      </c>
    </row>
    <row r="293" customFormat="false" ht="12.75" hidden="false" customHeight="false" outlineLevel="0" collapsed="false">
      <c r="D293" s="1"/>
      <c r="E293" s="1"/>
      <c r="F293" s="1"/>
      <c r="G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 t="n">
        <f aca="false">+I293+K293+L293+R293+S293</f>
        <v>0</v>
      </c>
    </row>
    <row r="294" customFormat="false" ht="12.75" hidden="false" customHeight="false" outlineLevel="0" collapsed="false">
      <c r="D294" s="1"/>
      <c r="E294" s="1"/>
      <c r="F294" s="1"/>
      <c r="G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 t="n">
        <f aca="false">+I294+K294+L294+R294+S294</f>
        <v>0</v>
      </c>
    </row>
    <row r="295" customFormat="false" ht="12.75" hidden="false" customHeight="false" outlineLevel="0" collapsed="false">
      <c r="D295" s="1"/>
      <c r="E295" s="1"/>
      <c r="F295" s="1"/>
      <c r="G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 t="n">
        <f aca="false">+I295+K295+L295+R295+S295</f>
        <v>0</v>
      </c>
    </row>
    <row r="296" customFormat="false" ht="12.75" hidden="false" customHeight="false" outlineLevel="0" collapsed="false">
      <c r="D296" s="1"/>
      <c r="E296" s="1"/>
      <c r="F296" s="1"/>
      <c r="G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 t="n">
        <f aca="false">+I296+K296+L296+R296+S296</f>
        <v>0</v>
      </c>
    </row>
    <row r="297" customFormat="false" ht="12.75" hidden="false" customHeight="false" outlineLevel="0" collapsed="false">
      <c r="D297" s="1"/>
      <c r="E297" s="1"/>
      <c r="F297" s="1"/>
      <c r="G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 t="n">
        <f aca="false">+I297+K297+L297+R297+S297</f>
        <v>0</v>
      </c>
    </row>
    <row r="298" customFormat="false" ht="12.75" hidden="false" customHeight="false" outlineLevel="0" collapsed="false">
      <c r="D298" s="1"/>
      <c r="E298" s="1"/>
      <c r="F298" s="1"/>
      <c r="G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 t="n">
        <f aca="false">+I298+K298+L298+R298+S298</f>
        <v>0</v>
      </c>
    </row>
    <row r="299" customFormat="false" ht="12.75" hidden="false" customHeight="false" outlineLevel="0" collapsed="false">
      <c r="D299" s="1"/>
      <c r="E299" s="1"/>
      <c r="F299" s="1"/>
      <c r="G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 t="n">
        <f aca="false">+I299+K299+L299+R299+S299</f>
        <v>0</v>
      </c>
    </row>
    <row r="300" customFormat="false" ht="12.75" hidden="false" customHeight="false" outlineLevel="0" collapsed="false">
      <c r="D300" s="1"/>
      <c r="E300" s="1"/>
      <c r="F300" s="1"/>
      <c r="G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 t="n">
        <f aca="false">+I300+K300+L300+R300+S300</f>
        <v>0</v>
      </c>
    </row>
    <row r="301" customFormat="false" ht="12.75" hidden="false" customHeight="false" outlineLevel="0" collapsed="false">
      <c r="D301" s="1"/>
      <c r="E301" s="1"/>
      <c r="F301" s="1"/>
      <c r="G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 t="n">
        <f aca="false">+I301+K301+L301+R301+S301</f>
        <v>0</v>
      </c>
    </row>
    <row r="302" customFormat="false" ht="12.75" hidden="false" customHeight="false" outlineLevel="0" collapsed="false">
      <c r="D302" s="1"/>
      <c r="E302" s="1"/>
      <c r="F302" s="1"/>
      <c r="G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 t="n">
        <f aca="false">+I302+K302+L302+R302+S302</f>
        <v>0</v>
      </c>
    </row>
    <row r="303" customFormat="false" ht="12.75" hidden="false" customHeight="false" outlineLevel="0" collapsed="false">
      <c r="D303" s="1"/>
      <c r="E303" s="1"/>
      <c r="F303" s="1"/>
      <c r="G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 t="n">
        <f aca="false">+I303+K303+L303+R303+S303</f>
        <v>0</v>
      </c>
    </row>
    <row r="304" customFormat="false" ht="12.75" hidden="false" customHeight="false" outlineLevel="0" collapsed="false">
      <c r="D304" s="1"/>
      <c r="E304" s="1"/>
      <c r="F304" s="1"/>
      <c r="G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 t="n">
        <f aca="false">+I304+K304+L304+R304+S304</f>
        <v>0</v>
      </c>
    </row>
    <row r="305" customFormat="false" ht="12.75" hidden="false" customHeight="false" outlineLevel="0" collapsed="false">
      <c r="D305" s="1"/>
      <c r="E305" s="1"/>
      <c r="F305" s="1"/>
      <c r="G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 t="n">
        <f aca="false">+I305+K305+L305+R305+S305</f>
        <v>0</v>
      </c>
    </row>
    <row r="306" customFormat="false" ht="12.75" hidden="false" customHeight="false" outlineLevel="0" collapsed="false">
      <c r="D306" s="1"/>
      <c r="E306" s="1"/>
      <c r="F306" s="1"/>
      <c r="G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 t="n">
        <f aca="false">+I306+K306+L306+R306+S306</f>
        <v>0</v>
      </c>
    </row>
    <row r="307" customFormat="false" ht="12.75" hidden="false" customHeight="false" outlineLevel="0" collapsed="false">
      <c r="D307" s="1"/>
      <c r="E307" s="1"/>
      <c r="F307" s="1"/>
      <c r="G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 t="n">
        <f aca="false">+I307+K307+L307+R307+S307</f>
        <v>0</v>
      </c>
    </row>
    <row r="308" customFormat="false" ht="12.75" hidden="false" customHeight="false" outlineLevel="0" collapsed="false">
      <c r="D308" s="1"/>
      <c r="E308" s="1"/>
      <c r="F308" s="1"/>
      <c r="G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 t="n">
        <f aca="false">+I308+K308+L308+R308+S308</f>
        <v>0</v>
      </c>
    </row>
    <row r="309" customFormat="false" ht="12.75" hidden="false" customHeight="false" outlineLevel="0" collapsed="false">
      <c r="D309" s="1"/>
      <c r="E309" s="1"/>
      <c r="F309" s="1"/>
      <c r="G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 t="n">
        <f aca="false">+I309+K309+L309+R309+S309</f>
        <v>0</v>
      </c>
    </row>
    <row r="310" customFormat="false" ht="12.75" hidden="false" customHeight="false" outlineLevel="0" collapsed="false">
      <c r="D310" s="1"/>
      <c r="E310" s="1"/>
      <c r="F310" s="1"/>
      <c r="G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 t="n">
        <f aca="false">+I310+K310+L310+R310+S310</f>
        <v>0</v>
      </c>
    </row>
    <row r="311" customFormat="false" ht="12.75" hidden="false" customHeight="false" outlineLevel="0" collapsed="false">
      <c r="D311" s="1"/>
      <c r="E311" s="1"/>
      <c r="F311" s="1"/>
      <c r="G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 t="n">
        <f aca="false">+I311+K311+L311+R311+S311</f>
        <v>0</v>
      </c>
    </row>
    <row r="312" customFormat="false" ht="12.75" hidden="false" customHeight="false" outlineLevel="0" collapsed="false">
      <c r="D312" s="1"/>
      <c r="E312" s="1"/>
      <c r="F312" s="1"/>
      <c r="G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 t="n">
        <f aca="false">+I312+K312+L312+R312+S312</f>
        <v>0</v>
      </c>
    </row>
    <row r="313" customFormat="false" ht="12.75" hidden="false" customHeight="false" outlineLevel="0" collapsed="false">
      <c r="D313" s="1"/>
      <c r="E313" s="1"/>
      <c r="F313" s="1"/>
      <c r="G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 t="n">
        <f aca="false">+I313+K313+L313+R313+S313</f>
        <v>0</v>
      </c>
    </row>
    <row r="314" customFormat="false" ht="12.75" hidden="false" customHeight="false" outlineLevel="0" collapsed="false">
      <c r="D314" s="1"/>
      <c r="E314" s="1"/>
      <c r="F314" s="1"/>
      <c r="G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 t="n">
        <f aca="false">+I314+K314+L314+R314+S314</f>
        <v>0</v>
      </c>
    </row>
    <row r="315" customFormat="false" ht="12.75" hidden="false" customHeight="false" outlineLevel="0" collapsed="false">
      <c r="D315" s="1"/>
      <c r="E315" s="1"/>
      <c r="F315" s="1"/>
      <c r="G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 t="n">
        <f aca="false">+I315+K315+L315+R315+S315</f>
        <v>0</v>
      </c>
    </row>
    <row r="316" customFormat="false" ht="12.75" hidden="false" customHeight="false" outlineLevel="0" collapsed="false">
      <c r="D316" s="1"/>
      <c r="E316" s="1"/>
      <c r="F316" s="1"/>
      <c r="G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 t="n">
        <f aca="false">+I316+K316+L316+R316+S316</f>
        <v>0</v>
      </c>
    </row>
    <row r="317" customFormat="false" ht="12.75" hidden="false" customHeight="false" outlineLevel="0" collapsed="false">
      <c r="D317" s="1"/>
      <c r="E317" s="1"/>
      <c r="F317" s="1"/>
      <c r="G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 t="n">
        <f aca="false">+I317+K317+L317+R317+S317</f>
        <v>0</v>
      </c>
    </row>
    <row r="318" customFormat="false" ht="12.75" hidden="false" customHeight="false" outlineLevel="0" collapsed="false">
      <c r="D318" s="1"/>
      <c r="E318" s="1"/>
      <c r="F318" s="1"/>
      <c r="G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 t="n">
        <f aca="false">+I318+K318+L318+R318+S318</f>
        <v>0</v>
      </c>
    </row>
    <row r="319" customFormat="false" ht="12.75" hidden="false" customHeight="false" outlineLevel="0" collapsed="false">
      <c r="D319" s="1"/>
      <c r="E319" s="1"/>
      <c r="F319" s="1"/>
      <c r="G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 t="n">
        <f aca="false">+I319+K319+L319+R319+S319</f>
        <v>0</v>
      </c>
    </row>
    <row r="320" customFormat="false" ht="12.75" hidden="false" customHeight="false" outlineLevel="0" collapsed="false">
      <c r="D320" s="1"/>
      <c r="E320" s="1"/>
      <c r="F320" s="1"/>
      <c r="G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 t="n">
        <f aca="false">+I320+K320+L320+R320+S320</f>
        <v>0</v>
      </c>
    </row>
    <row r="321" customFormat="false" ht="12.75" hidden="false" customHeight="false" outlineLevel="0" collapsed="false">
      <c r="D321" s="1"/>
      <c r="E321" s="1"/>
      <c r="F321" s="1"/>
      <c r="G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 t="n">
        <f aca="false">+I321+K321+L321+R321+S321</f>
        <v>0</v>
      </c>
    </row>
    <row r="322" customFormat="false" ht="12.75" hidden="false" customHeight="false" outlineLevel="0" collapsed="false">
      <c r="D322" s="1"/>
      <c r="E322" s="1"/>
      <c r="F322" s="1"/>
      <c r="G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 t="n">
        <f aca="false">+I322+K322+L322+R322+S322</f>
        <v>0</v>
      </c>
    </row>
    <row r="323" customFormat="false" ht="12.75" hidden="false" customHeight="false" outlineLevel="0" collapsed="false">
      <c r="D323" s="1"/>
      <c r="E323" s="1"/>
      <c r="F323" s="1"/>
      <c r="G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 t="n">
        <f aca="false">+I323+K323+L323+R323+S323</f>
        <v>0</v>
      </c>
    </row>
    <row r="324" customFormat="false" ht="12.75" hidden="false" customHeight="false" outlineLevel="0" collapsed="false">
      <c r="D324" s="1"/>
      <c r="E324" s="1"/>
      <c r="F324" s="1"/>
      <c r="G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 t="n">
        <f aca="false">+I324+K324+L324+R324+S324</f>
        <v>0</v>
      </c>
    </row>
    <row r="325" customFormat="false" ht="12.75" hidden="false" customHeight="false" outlineLevel="0" collapsed="false">
      <c r="D325" s="1"/>
      <c r="E325" s="1"/>
      <c r="F325" s="1"/>
      <c r="G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 t="n">
        <f aca="false">+I325+K325+L325+R325+S325</f>
        <v>0</v>
      </c>
    </row>
    <row r="326" customFormat="false" ht="12.75" hidden="false" customHeight="false" outlineLevel="0" collapsed="false">
      <c r="D326" s="1"/>
      <c r="E326" s="1"/>
      <c r="F326" s="1"/>
      <c r="G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 t="n">
        <f aca="false">+I326+K326+L326+R326+S326</f>
        <v>0</v>
      </c>
    </row>
    <row r="327" customFormat="false" ht="12.75" hidden="false" customHeight="false" outlineLevel="0" collapsed="false">
      <c r="D327" s="1"/>
      <c r="E327" s="1"/>
      <c r="F327" s="1"/>
      <c r="G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 t="n">
        <f aca="false">+I327+K327+L327+R327+S327</f>
        <v>0</v>
      </c>
    </row>
    <row r="328" customFormat="false" ht="12.75" hidden="false" customHeight="false" outlineLevel="0" collapsed="false">
      <c r="D328" s="1"/>
      <c r="E328" s="1"/>
      <c r="F328" s="1"/>
      <c r="G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 t="n">
        <f aca="false">+I328+K328+L328+R328+S328</f>
        <v>0</v>
      </c>
    </row>
    <row r="329" customFormat="false" ht="12.75" hidden="false" customHeight="false" outlineLevel="0" collapsed="false">
      <c r="D329" s="1"/>
      <c r="E329" s="1"/>
      <c r="F329" s="1"/>
      <c r="G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 t="n">
        <f aca="false">+I329+K329+L329+R329+S329</f>
        <v>0</v>
      </c>
    </row>
    <row r="330" customFormat="false" ht="12.75" hidden="false" customHeight="false" outlineLevel="0" collapsed="false">
      <c r="D330" s="1"/>
      <c r="E330" s="1"/>
      <c r="F330" s="1"/>
      <c r="G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 t="n">
        <f aca="false">+I330+K330+L330+R330+S330</f>
        <v>0</v>
      </c>
    </row>
    <row r="331" customFormat="false" ht="12.75" hidden="false" customHeight="false" outlineLevel="0" collapsed="false">
      <c r="D331" s="1"/>
      <c r="E331" s="1"/>
      <c r="F331" s="1"/>
      <c r="G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 t="n">
        <f aca="false">+I331+K331+L331+R331+S331</f>
        <v>0</v>
      </c>
    </row>
    <row r="332" customFormat="false" ht="12.75" hidden="false" customHeight="false" outlineLevel="0" collapsed="false">
      <c r="D332" s="1"/>
      <c r="E332" s="1"/>
      <c r="F332" s="1"/>
      <c r="G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 t="n">
        <f aca="false">+I332+K332+L332+R332+S332</f>
        <v>0</v>
      </c>
    </row>
    <row r="333" customFormat="false" ht="12.75" hidden="false" customHeight="false" outlineLevel="0" collapsed="false">
      <c r="D333" s="1"/>
      <c r="E333" s="1"/>
      <c r="F333" s="1"/>
      <c r="G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 t="n">
        <f aca="false">+I333+K333+L333+R333+S333</f>
        <v>0</v>
      </c>
    </row>
    <row r="334" customFormat="false" ht="12.75" hidden="false" customHeight="false" outlineLevel="0" collapsed="false">
      <c r="D334" s="1"/>
      <c r="E334" s="1"/>
      <c r="F334" s="1"/>
      <c r="G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 t="n">
        <f aca="false">+I334+K334+L334+R334+S334</f>
        <v>0</v>
      </c>
    </row>
    <row r="335" customFormat="false" ht="12.75" hidden="false" customHeight="false" outlineLevel="0" collapsed="false">
      <c r="D335" s="1"/>
      <c r="E335" s="1"/>
      <c r="F335" s="1"/>
      <c r="G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 t="n">
        <f aca="false">+I335+K335+L335+R335+S335</f>
        <v>0</v>
      </c>
    </row>
    <row r="336" customFormat="false" ht="12.75" hidden="false" customHeight="false" outlineLevel="0" collapsed="false">
      <c r="D336" s="1"/>
      <c r="E336" s="1"/>
      <c r="F336" s="1"/>
      <c r="G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 t="n">
        <f aca="false">+I336+K336+L336+R336+S336</f>
        <v>0</v>
      </c>
    </row>
    <row r="337" customFormat="false" ht="12.75" hidden="false" customHeight="false" outlineLevel="0" collapsed="false">
      <c r="D337" s="1"/>
      <c r="E337" s="1"/>
      <c r="F337" s="1"/>
      <c r="G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 t="n">
        <f aca="false">+I337+K337+L337+R337+S337</f>
        <v>0</v>
      </c>
    </row>
    <row r="338" customFormat="false" ht="12.75" hidden="false" customHeight="false" outlineLevel="0" collapsed="false">
      <c r="D338" s="1"/>
      <c r="E338" s="1"/>
      <c r="F338" s="1"/>
      <c r="G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 t="n">
        <f aca="false">+I338+K338+L338+R338+S338</f>
        <v>0</v>
      </c>
    </row>
    <row r="339" customFormat="false" ht="12.75" hidden="false" customHeight="false" outlineLevel="0" collapsed="false">
      <c r="D339" s="1"/>
      <c r="E339" s="1"/>
      <c r="F339" s="1"/>
      <c r="G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 t="n">
        <f aca="false">+I339+K339+L339+R339+S339</f>
        <v>0</v>
      </c>
    </row>
    <row r="340" customFormat="false" ht="12.75" hidden="false" customHeight="false" outlineLevel="0" collapsed="false">
      <c r="D340" s="1"/>
      <c r="E340" s="1"/>
      <c r="F340" s="1"/>
      <c r="G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 t="n">
        <f aca="false">+I340+K340+L340+R340+S340</f>
        <v>0</v>
      </c>
    </row>
    <row r="341" customFormat="false" ht="12.75" hidden="false" customHeight="false" outlineLevel="0" collapsed="false">
      <c r="D341" s="1"/>
      <c r="E341" s="1"/>
      <c r="F341" s="1"/>
      <c r="G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 t="n">
        <f aca="false">+I341+K341+L341+R341+S341</f>
        <v>0</v>
      </c>
    </row>
    <row r="342" customFormat="false" ht="12.75" hidden="false" customHeight="false" outlineLevel="0" collapsed="false">
      <c r="D342" s="1"/>
      <c r="E342" s="1"/>
      <c r="F342" s="1"/>
      <c r="G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 t="n">
        <f aca="false">+I342+K342+L342+R342+S342</f>
        <v>0</v>
      </c>
    </row>
    <row r="343" customFormat="false" ht="12.75" hidden="false" customHeight="false" outlineLevel="0" collapsed="false">
      <c r="D343" s="1"/>
      <c r="E343" s="1"/>
      <c r="F343" s="1"/>
      <c r="G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 t="n">
        <f aca="false">+I343+K343+L343+R343+S343</f>
        <v>0</v>
      </c>
    </row>
    <row r="344" customFormat="false" ht="12.75" hidden="false" customHeight="false" outlineLevel="0" collapsed="false">
      <c r="D344" s="1"/>
      <c r="E344" s="1"/>
      <c r="F344" s="1"/>
      <c r="G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 t="n">
        <f aca="false">+I344+K344+L344+R344+S344</f>
        <v>0</v>
      </c>
    </row>
    <row r="345" customFormat="false" ht="12.75" hidden="false" customHeight="false" outlineLevel="0" collapsed="false">
      <c r="D345" s="1"/>
      <c r="E345" s="1"/>
      <c r="F345" s="1"/>
      <c r="G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 t="n">
        <f aca="false">+I345+K345+L345+R345+S345</f>
        <v>0</v>
      </c>
    </row>
    <row r="346" customFormat="false" ht="12.75" hidden="false" customHeight="false" outlineLevel="0" collapsed="false">
      <c r="D346" s="1"/>
      <c r="E346" s="1"/>
      <c r="F346" s="1"/>
      <c r="G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 t="n">
        <f aca="false">+I346+K346+L346+R346+S346</f>
        <v>0</v>
      </c>
    </row>
    <row r="347" customFormat="false" ht="12.75" hidden="false" customHeight="false" outlineLevel="0" collapsed="false">
      <c r="D347" s="1"/>
      <c r="E347" s="1"/>
      <c r="F347" s="1"/>
      <c r="G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 t="n">
        <f aca="false">+I347+K347+L347+R347+S347</f>
        <v>0</v>
      </c>
    </row>
    <row r="348" customFormat="false" ht="12.75" hidden="false" customHeight="false" outlineLevel="0" collapsed="false">
      <c r="D348" s="1"/>
      <c r="E348" s="1"/>
      <c r="F348" s="1"/>
      <c r="G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 t="n">
        <f aca="false">+I348+K348+L348+R348+S348</f>
        <v>0</v>
      </c>
    </row>
    <row r="349" customFormat="false" ht="12.75" hidden="false" customHeight="false" outlineLevel="0" collapsed="false">
      <c r="D349" s="1"/>
      <c r="E349" s="1"/>
      <c r="F349" s="1"/>
      <c r="G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 t="n">
        <f aca="false">+I349+K349+L349+R349+S349</f>
        <v>0</v>
      </c>
    </row>
    <row r="350" customFormat="false" ht="12.75" hidden="false" customHeight="false" outlineLevel="0" collapsed="false">
      <c r="D350" s="1"/>
      <c r="E350" s="1"/>
      <c r="F350" s="1"/>
      <c r="G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 t="n">
        <f aca="false">+I350+K350+L350+R350+S350</f>
        <v>0</v>
      </c>
    </row>
    <row r="351" customFormat="false" ht="12.75" hidden="false" customHeight="false" outlineLevel="0" collapsed="false">
      <c r="D351" s="1"/>
      <c r="E351" s="1"/>
      <c r="F351" s="1"/>
      <c r="G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 t="n">
        <f aca="false">+I351+K351+L351+R351+S351</f>
        <v>0</v>
      </c>
    </row>
    <row r="352" customFormat="false" ht="12.75" hidden="false" customHeight="false" outlineLevel="0" collapsed="false">
      <c r="D352" s="1"/>
      <c r="E352" s="1"/>
      <c r="F352" s="1"/>
      <c r="G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 t="n">
        <f aca="false">+I352+K352+L352+R352+S352</f>
        <v>0</v>
      </c>
    </row>
    <row r="353" customFormat="false" ht="12.75" hidden="false" customHeight="false" outlineLevel="0" collapsed="false">
      <c r="D353" s="1"/>
      <c r="E353" s="1"/>
      <c r="F353" s="1"/>
      <c r="G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 t="n">
        <f aca="false">+I353+K353+L353+R353+S353</f>
        <v>0</v>
      </c>
    </row>
    <row r="354" customFormat="false" ht="12.75" hidden="false" customHeight="false" outlineLevel="0" collapsed="false">
      <c r="D354" s="1"/>
      <c r="E354" s="1"/>
      <c r="F354" s="1"/>
      <c r="G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 t="n">
        <f aca="false">+I354+K354+L354+R354+S354</f>
        <v>0</v>
      </c>
    </row>
    <row r="355" customFormat="false" ht="12.75" hidden="false" customHeight="false" outlineLevel="0" collapsed="false">
      <c r="D355" s="1"/>
      <c r="E355" s="1"/>
      <c r="F355" s="1"/>
      <c r="G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 t="n">
        <f aca="false">+I355+K355+L355+R355+S355</f>
        <v>0</v>
      </c>
    </row>
    <row r="356" customFormat="false" ht="12.75" hidden="false" customHeight="false" outlineLevel="0" collapsed="false">
      <c r="D356" s="1"/>
      <c r="E356" s="1"/>
      <c r="F356" s="1"/>
      <c r="G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 t="n">
        <f aca="false">+I356+K356+L356+R356+S356</f>
        <v>0</v>
      </c>
    </row>
    <row r="357" customFormat="false" ht="12.75" hidden="false" customHeight="false" outlineLevel="0" collapsed="false">
      <c r="D357" s="1"/>
      <c r="E357" s="1"/>
      <c r="F357" s="1"/>
      <c r="G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 t="n">
        <f aca="false">+I357+K357+L357+R357+S357</f>
        <v>0</v>
      </c>
    </row>
    <row r="358" customFormat="false" ht="12.75" hidden="false" customHeight="false" outlineLevel="0" collapsed="false">
      <c r="D358" s="1"/>
      <c r="E358" s="1"/>
      <c r="F358" s="1"/>
      <c r="G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 t="n">
        <f aca="false">+I358+K358+L358+R358+S358</f>
        <v>0</v>
      </c>
    </row>
    <row r="359" customFormat="false" ht="12.75" hidden="false" customHeight="false" outlineLevel="0" collapsed="false">
      <c r="D359" s="1"/>
      <c r="E359" s="1"/>
      <c r="F359" s="1"/>
      <c r="G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 t="n">
        <f aca="false">+I359+K359+L359+R359+S359</f>
        <v>0</v>
      </c>
    </row>
    <row r="360" customFormat="false" ht="12.75" hidden="false" customHeight="false" outlineLevel="0" collapsed="false">
      <c r="D360" s="1"/>
      <c r="E360" s="1"/>
      <c r="F360" s="1"/>
      <c r="G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 t="n">
        <f aca="false">+I360+K360+L360+R360+S360</f>
        <v>0</v>
      </c>
    </row>
    <row r="361" customFormat="false" ht="12.75" hidden="false" customHeight="false" outlineLevel="0" collapsed="false">
      <c r="D361" s="1"/>
      <c r="E361" s="1"/>
      <c r="F361" s="1"/>
      <c r="G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 t="n">
        <f aca="false">+I361+K361+L361+R361+S361</f>
        <v>0</v>
      </c>
    </row>
    <row r="362" customFormat="false" ht="12.75" hidden="false" customHeight="false" outlineLevel="0" collapsed="false">
      <c r="D362" s="1"/>
      <c r="E362" s="1"/>
      <c r="F362" s="1"/>
      <c r="G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 t="n">
        <f aca="false">+I362+K362+L362+R362+S362</f>
        <v>0</v>
      </c>
    </row>
    <row r="363" customFormat="false" ht="12.75" hidden="false" customHeight="false" outlineLevel="0" collapsed="false">
      <c r="D363" s="1"/>
      <c r="E363" s="1"/>
      <c r="F363" s="1"/>
      <c r="G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 t="n">
        <f aca="false">+I363+K363+L363+R363+S363</f>
        <v>0</v>
      </c>
    </row>
    <row r="364" customFormat="false" ht="12.75" hidden="false" customHeight="false" outlineLevel="0" collapsed="false">
      <c r="D364" s="1"/>
      <c r="E364" s="1"/>
      <c r="F364" s="1"/>
      <c r="G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 t="n">
        <f aca="false">+I364+K364+L364+R364+S364</f>
        <v>0</v>
      </c>
    </row>
    <row r="365" customFormat="false" ht="12.75" hidden="false" customHeight="false" outlineLevel="0" collapsed="false">
      <c r="D365" s="1"/>
      <c r="E365" s="1"/>
      <c r="F365" s="1"/>
      <c r="G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 t="n">
        <f aca="false">+I365+K365+L365+R365+S365</f>
        <v>0</v>
      </c>
    </row>
    <row r="366" customFormat="false" ht="12.75" hidden="false" customHeight="false" outlineLevel="0" collapsed="false">
      <c r="D366" s="1"/>
      <c r="E366" s="1"/>
      <c r="F366" s="1"/>
      <c r="G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 t="n">
        <f aca="false">+I366+K366+L366+R366+S366</f>
        <v>0</v>
      </c>
    </row>
    <row r="367" customFormat="false" ht="12.75" hidden="false" customHeight="false" outlineLevel="0" collapsed="false">
      <c r="D367" s="1"/>
      <c r="E367" s="1"/>
      <c r="F367" s="1"/>
      <c r="G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 t="n">
        <f aca="false">+I367+K367+L367+R367+S367</f>
        <v>0</v>
      </c>
    </row>
    <row r="368" customFormat="false" ht="12.75" hidden="false" customHeight="false" outlineLevel="0" collapsed="false">
      <c r="D368" s="1"/>
      <c r="E368" s="1"/>
      <c r="F368" s="1"/>
      <c r="G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 t="n">
        <f aca="false">+I368+K368+L368+R368+S368</f>
        <v>0</v>
      </c>
    </row>
    <row r="369" customFormat="false" ht="12.75" hidden="false" customHeight="false" outlineLevel="0" collapsed="false">
      <c r="D369" s="1"/>
      <c r="E369" s="1"/>
      <c r="F369" s="1"/>
      <c r="G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 t="n">
        <f aca="false">+I369+K369+L369+R369+S369</f>
        <v>0</v>
      </c>
    </row>
    <row r="370" customFormat="false" ht="12.75" hidden="false" customHeight="false" outlineLevel="0" collapsed="false">
      <c r="D370" s="1"/>
      <c r="E370" s="1"/>
      <c r="F370" s="1"/>
      <c r="G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 t="n">
        <f aca="false">+I370+K370+L370+R370+S370</f>
        <v>0</v>
      </c>
    </row>
    <row r="371" customFormat="false" ht="12.75" hidden="false" customHeight="false" outlineLevel="0" collapsed="false">
      <c r="D371" s="1"/>
      <c r="E371" s="1"/>
      <c r="F371" s="1"/>
      <c r="G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 t="n">
        <f aca="false">+I371+K371+L371+R371+S371</f>
        <v>0</v>
      </c>
    </row>
    <row r="372" customFormat="false" ht="12.75" hidden="false" customHeight="false" outlineLevel="0" collapsed="false">
      <c r="D372" s="1"/>
      <c r="E372" s="1"/>
      <c r="F372" s="1"/>
      <c r="G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 t="n">
        <f aca="false">+I372+K372+L372+R372+S372</f>
        <v>0</v>
      </c>
    </row>
    <row r="373" customFormat="false" ht="12.75" hidden="false" customHeight="false" outlineLevel="0" collapsed="false">
      <c r="D373" s="1"/>
      <c r="E373" s="1"/>
      <c r="F373" s="1"/>
      <c r="G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 t="n">
        <f aca="false">+I373+K373+L373+R373+S373</f>
        <v>0</v>
      </c>
    </row>
    <row r="374" customFormat="false" ht="12.75" hidden="false" customHeight="false" outlineLevel="0" collapsed="false">
      <c r="D374" s="1"/>
      <c r="E374" s="1"/>
      <c r="F374" s="1"/>
      <c r="G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 t="n">
        <f aca="false">+I374+K374+L374+R374+S374</f>
        <v>0</v>
      </c>
    </row>
    <row r="375" customFormat="false" ht="12.75" hidden="false" customHeight="false" outlineLevel="0" collapsed="false">
      <c r="D375" s="1"/>
      <c r="E375" s="1"/>
      <c r="F375" s="1"/>
      <c r="G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 t="n">
        <f aca="false">+I375+K375+L375+R375+S375</f>
        <v>0</v>
      </c>
    </row>
    <row r="376" customFormat="false" ht="12.75" hidden="false" customHeight="false" outlineLevel="0" collapsed="false">
      <c r="D376" s="1"/>
      <c r="E376" s="1"/>
      <c r="F376" s="1"/>
      <c r="G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 t="n">
        <f aca="false">+I376+K376+L376+R376+S376</f>
        <v>0</v>
      </c>
    </row>
    <row r="377" customFormat="false" ht="12.75" hidden="false" customHeight="false" outlineLevel="0" collapsed="false">
      <c r="D377" s="1"/>
      <c r="E377" s="1"/>
      <c r="F377" s="1"/>
      <c r="G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 t="n">
        <f aca="false">+I377+K377+L377+R377+S377</f>
        <v>0</v>
      </c>
    </row>
    <row r="378" customFormat="false" ht="12.75" hidden="false" customHeight="false" outlineLevel="0" collapsed="false">
      <c r="D378" s="1"/>
      <c r="E378" s="1"/>
      <c r="F378" s="1"/>
      <c r="G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 t="n">
        <f aca="false">+I378+K378+L378+R378+S378</f>
        <v>0</v>
      </c>
    </row>
    <row r="379" customFormat="false" ht="12.75" hidden="false" customHeight="false" outlineLevel="0" collapsed="false">
      <c r="D379" s="1"/>
      <c r="E379" s="1"/>
      <c r="F379" s="1"/>
      <c r="G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 t="n">
        <f aca="false">+I379+K379+L379+R379+S379</f>
        <v>0</v>
      </c>
    </row>
    <row r="380" customFormat="false" ht="12.75" hidden="false" customHeight="false" outlineLevel="0" collapsed="false">
      <c r="D380" s="1"/>
      <c r="E380" s="1"/>
      <c r="F380" s="1"/>
      <c r="G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 t="n">
        <f aca="false">+I380+K380+L380+R380+S380</f>
        <v>0</v>
      </c>
    </row>
    <row r="381" customFormat="false" ht="12.75" hidden="false" customHeight="false" outlineLevel="0" collapsed="false">
      <c r="D381" s="1"/>
      <c r="E381" s="1"/>
      <c r="F381" s="1"/>
      <c r="G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 t="n">
        <f aca="false">+I381+K381+L381+R381+S381</f>
        <v>0</v>
      </c>
    </row>
    <row r="382" customFormat="false" ht="12.75" hidden="false" customHeight="false" outlineLevel="0" collapsed="false">
      <c r="D382" s="1"/>
      <c r="E382" s="1"/>
      <c r="F382" s="1"/>
      <c r="G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 t="n">
        <f aca="false">+I382+K382+L382+R382+S382</f>
        <v>0</v>
      </c>
    </row>
    <row r="383" customFormat="false" ht="12.75" hidden="false" customHeight="false" outlineLevel="0" collapsed="false">
      <c r="D383" s="1"/>
      <c r="E383" s="1"/>
      <c r="F383" s="1"/>
      <c r="G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 t="n">
        <f aca="false">+I383+K383+L383+R383+S383</f>
        <v>0</v>
      </c>
    </row>
    <row r="384" customFormat="false" ht="12.75" hidden="false" customHeight="false" outlineLevel="0" collapsed="false">
      <c r="D384" s="1"/>
      <c r="E384" s="1"/>
      <c r="F384" s="1"/>
      <c r="G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 t="n">
        <f aca="false">+I384+K384+L384+R384+S384</f>
        <v>0</v>
      </c>
    </row>
    <row r="385" customFormat="false" ht="12.75" hidden="false" customHeight="false" outlineLevel="0" collapsed="false">
      <c r="D385" s="1"/>
      <c r="E385" s="1"/>
      <c r="F385" s="1"/>
      <c r="G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 t="n">
        <f aca="false">+I385+K385+L385+R385+S385</f>
        <v>0</v>
      </c>
    </row>
    <row r="386" customFormat="false" ht="12.75" hidden="false" customHeight="false" outlineLevel="0" collapsed="false">
      <c r="D386" s="1"/>
      <c r="E386" s="1"/>
      <c r="F386" s="1"/>
      <c r="G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 t="n">
        <f aca="false">+I386+K386+L386+R386+S386</f>
        <v>0</v>
      </c>
    </row>
    <row r="387" customFormat="false" ht="12.75" hidden="false" customHeight="false" outlineLevel="0" collapsed="false">
      <c r="D387" s="1"/>
      <c r="E387" s="1"/>
      <c r="F387" s="1"/>
      <c r="G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 t="n">
        <f aca="false">+I387+K387+L387+R387+S387</f>
        <v>0</v>
      </c>
    </row>
    <row r="388" customFormat="false" ht="12.75" hidden="false" customHeight="false" outlineLevel="0" collapsed="false"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 t="n">
        <f aca="false">+I388+K388+L388+R388+S388</f>
        <v>0</v>
      </c>
    </row>
    <row r="389" customFormat="false" ht="12.75" hidden="false" customHeight="false" outlineLevel="0" collapsed="false"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 t="n">
        <f aca="false">+I389+K389+L389+R389+S389</f>
        <v>0</v>
      </c>
    </row>
    <row r="390" customFormat="false" ht="12.75" hidden="false" customHeight="false" outlineLevel="0" collapsed="false"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 t="n">
        <f aca="false">+I390+K390+L390+R390+S390</f>
        <v>0</v>
      </c>
    </row>
    <row r="391" customFormat="false" ht="12.75" hidden="false" customHeight="false" outlineLevel="0" collapsed="false"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 t="n">
        <f aca="false">+I391+K391+L391+R391+S391</f>
        <v>0</v>
      </c>
    </row>
    <row r="392" customFormat="false" ht="12.75" hidden="false" customHeight="false" outlineLevel="0" collapsed="false"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 t="n">
        <f aca="false">+I392+K392+L392+R392+S392</f>
        <v>0</v>
      </c>
    </row>
    <row r="393" customFormat="false" ht="12.75" hidden="false" customHeight="false" outlineLevel="0" collapsed="false"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 t="n">
        <f aca="false">+I393+K393+L393+R393+S393</f>
        <v>0</v>
      </c>
    </row>
    <row r="394" customFormat="false" ht="12.75" hidden="false" customHeight="false" outlineLevel="0" collapsed="false"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 t="n">
        <f aca="false">+I394+K394+L394+R394+S394</f>
        <v>0</v>
      </c>
    </row>
    <row r="395" customFormat="false" ht="12.75" hidden="false" customHeight="false" outlineLevel="0" collapsed="false"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 t="n">
        <f aca="false">+I395+K395+L395+R395+S395</f>
        <v>0</v>
      </c>
    </row>
    <row r="396" customFormat="false" ht="12.75" hidden="false" customHeight="false" outlineLevel="0" collapsed="false"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 t="n">
        <f aca="false">+I396+K396+L396+R396+S396</f>
        <v>0</v>
      </c>
    </row>
    <row r="397" customFormat="false" ht="12.75" hidden="false" customHeight="false" outlineLevel="0" collapsed="false"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 t="n">
        <f aca="false">+I397+K397+L397+R397+S397</f>
        <v>0</v>
      </c>
    </row>
    <row r="398" customFormat="false" ht="12.75" hidden="false" customHeight="false" outlineLevel="0" collapsed="false"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 t="n">
        <f aca="false">+I398+K398+L398+R398+S398</f>
        <v>0</v>
      </c>
    </row>
    <row r="399" customFormat="false" ht="12.75" hidden="false" customHeight="false" outlineLevel="0" collapsed="false"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 t="n">
        <f aca="false">+I399+K399+L399+R399+S399</f>
        <v>0</v>
      </c>
    </row>
    <row r="400" customFormat="false" ht="12.75" hidden="false" customHeight="false" outlineLevel="0" collapsed="false"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 t="n">
        <f aca="false">+I400+K400+L400+R400+S400</f>
        <v>0</v>
      </c>
    </row>
    <row r="401" customFormat="false" ht="12.75" hidden="false" customHeight="false" outlineLevel="0" collapsed="false"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 t="n">
        <f aca="false">+I401+K401+L401+R401+S401</f>
        <v>0</v>
      </c>
    </row>
    <row r="402" customFormat="false" ht="12.75" hidden="false" customHeight="false" outlineLevel="0" collapsed="false"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 t="n">
        <f aca="false">+I402+K402+L402+R402+S402</f>
        <v>0</v>
      </c>
    </row>
    <row r="403" customFormat="false" ht="12.75" hidden="false" customHeight="false" outlineLevel="0" collapsed="false"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 t="n">
        <f aca="false">+I403+K403+L403+R403+S403</f>
        <v>0</v>
      </c>
    </row>
    <row r="404" customFormat="false" ht="12.75" hidden="false" customHeight="false" outlineLevel="0" collapsed="false"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 t="n">
        <f aca="false">+I404+K404+L404+R404+S404</f>
        <v>0</v>
      </c>
    </row>
    <row r="405" customFormat="false" ht="12.75" hidden="false" customHeight="false" outlineLevel="0" collapsed="false"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 t="n">
        <f aca="false">+I405+K405+L405+R405+S405</f>
        <v>0</v>
      </c>
    </row>
    <row r="406" customFormat="false" ht="12.75" hidden="false" customHeight="false" outlineLevel="0" collapsed="false"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 t="n">
        <f aca="false">+I406+K406+L406+R406+S406</f>
        <v>0</v>
      </c>
    </row>
    <row r="407" customFormat="false" ht="12.75" hidden="false" customHeight="false" outlineLevel="0" collapsed="false"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 t="n">
        <f aca="false">+I407+K407+L407+R407+S407</f>
        <v>0</v>
      </c>
    </row>
    <row r="408" customFormat="false" ht="12.75" hidden="false" customHeight="false" outlineLevel="0" collapsed="false"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 t="n">
        <f aca="false">+I408+K408+L408+R408+S408</f>
        <v>0</v>
      </c>
    </row>
    <row r="409" customFormat="false" ht="12.75" hidden="false" customHeight="false" outlineLevel="0" collapsed="false"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 t="n">
        <f aca="false">+I409+K409+L409+R409+S409</f>
        <v>0</v>
      </c>
    </row>
    <row r="410" customFormat="false" ht="12.75" hidden="false" customHeight="false" outlineLevel="0" collapsed="false"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 t="n">
        <f aca="false">+I410+K410+L410+R410+S410</f>
        <v>0</v>
      </c>
    </row>
    <row r="411" customFormat="false" ht="12.75" hidden="false" customHeight="false" outlineLevel="0" collapsed="false"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 t="n">
        <f aca="false">+I411+K411+L411+R411+S411</f>
        <v>0</v>
      </c>
    </row>
    <row r="412" customFormat="false" ht="12.75" hidden="false" customHeight="false" outlineLevel="0" collapsed="false"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 t="n">
        <f aca="false">+I412+K412+L412+R412+S412</f>
        <v>0</v>
      </c>
    </row>
    <row r="413" customFormat="false" ht="12.75" hidden="false" customHeight="false" outlineLevel="0" collapsed="false"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 t="n">
        <f aca="false">+I413+K413+L413+R413+S413</f>
        <v>0</v>
      </c>
    </row>
    <row r="414" customFormat="false" ht="12.75" hidden="false" customHeight="false" outlineLevel="0" collapsed="false"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 t="n">
        <f aca="false">+I414+K414+L414+R414+S414</f>
        <v>0</v>
      </c>
    </row>
    <row r="415" customFormat="false" ht="12.75" hidden="false" customHeight="false" outlineLevel="0" collapsed="false"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 t="n">
        <f aca="false">+I415+K415+L415+R415+S415</f>
        <v>0</v>
      </c>
    </row>
    <row r="416" customFormat="false" ht="12.75" hidden="false" customHeight="false" outlineLevel="0" collapsed="false"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 t="n">
        <f aca="false">+I416+K416+L416+R416+S416</f>
        <v>0</v>
      </c>
    </row>
    <row r="417" customFormat="false" ht="12.75" hidden="false" customHeight="false" outlineLevel="0" collapsed="false"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 t="n">
        <f aca="false">+I417+K417+L417+R417+S417</f>
        <v>0</v>
      </c>
    </row>
    <row r="418" customFormat="false" ht="12.75" hidden="false" customHeight="false" outlineLevel="0" collapsed="false"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 t="n">
        <f aca="false">+I418+K418+L418+R418+S418</f>
        <v>0</v>
      </c>
    </row>
    <row r="419" customFormat="false" ht="12.75" hidden="false" customHeight="false" outlineLevel="0" collapsed="false"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 t="n">
        <f aca="false">+I419+K419+L419+R419+S419</f>
        <v>0</v>
      </c>
    </row>
    <row r="420" customFormat="false" ht="12.75" hidden="false" customHeight="false" outlineLevel="0" collapsed="false"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 t="n">
        <f aca="false">+I420+K420+L420+R420+S420</f>
        <v>0</v>
      </c>
    </row>
    <row r="421" customFormat="false" ht="12.75" hidden="false" customHeight="false" outlineLevel="0" collapsed="false"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 t="n">
        <f aca="false">+I421+K421+L421+R421+S421</f>
        <v>0</v>
      </c>
    </row>
    <row r="422" customFormat="false" ht="12.75" hidden="false" customHeight="false" outlineLevel="0" collapsed="false"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 t="n">
        <f aca="false">+I422+K422+L422+R422+S422</f>
        <v>0</v>
      </c>
    </row>
    <row r="423" customFormat="false" ht="12.75" hidden="false" customHeight="false" outlineLevel="0" collapsed="false"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 t="n">
        <f aca="false">+I423+K423+L423+R423+S423</f>
        <v>0</v>
      </c>
    </row>
    <row r="424" customFormat="false" ht="12.75" hidden="false" customHeight="false" outlineLevel="0" collapsed="false"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 t="n">
        <f aca="false">+I424+K424+L424+R424+S424</f>
        <v>0</v>
      </c>
    </row>
    <row r="425" customFormat="false" ht="12.75" hidden="false" customHeight="false" outlineLevel="0" collapsed="false"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 t="n">
        <f aca="false">+I425+K425+L425+R425+S425</f>
        <v>0</v>
      </c>
    </row>
    <row r="426" customFormat="false" ht="12.75" hidden="false" customHeight="false" outlineLevel="0" collapsed="false"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 t="n">
        <f aca="false">+I426+K426+L426+R426+S426</f>
        <v>0</v>
      </c>
    </row>
    <row r="427" customFormat="false" ht="12.75" hidden="false" customHeight="false" outlineLevel="0" collapsed="false"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 t="n">
        <f aca="false">+I427+K427+L427+R427+S427</f>
        <v>0</v>
      </c>
    </row>
    <row r="428" customFormat="false" ht="12.75" hidden="false" customHeight="false" outlineLevel="0" collapsed="false"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 t="n">
        <f aca="false">+I428+K428+L428+R428+S428</f>
        <v>0</v>
      </c>
    </row>
    <row r="429" customFormat="false" ht="12.75" hidden="false" customHeight="false" outlineLevel="0" collapsed="false"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 t="n">
        <f aca="false">+I429+K429+L429+R429+S429</f>
        <v>0</v>
      </c>
    </row>
    <row r="430" customFormat="false" ht="12.75" hidden="false" customHeight="false" outlineLevel="0" collapsed="false"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 t="n">
        <f aca="false">+I430+K430+L430+R430+S430</f>
        <v>0</v>
      </c>
    </row>
    <row r="431" customFormat="false" ht="12.75" hidden="false" customHeight="false" outlineLevel="0" collapsed="false"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 t="n">
        <f aca="false">+I431+K431+L431+R431+S431</f>
        <v>0</v>
      </c>
    </row>
    <row r="432" customFormat="false" ht="12.75" hidden="false" customHeight="false" outlineLevel="0" collapsed="false"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 t="n">
        <f aca="false">+I432+K432+L432+R432+S432</f>
        <v>0</v>
      </c>
    </row>
    <row r="433" customFormat="false" ht="12.75" hidden="false" customHeight="false" outlineLevel="0" collapsed="false"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 t="n">
        <f aca="false">+I433+K433+L433+R433+S433</f>
        <v>0</v>
      </c>
    </row>
    <row r="434" customFormat="false" ht="12.75" hidden="false" customHeight="false" outlineLevel="0" collapsed="false"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 t="n">
        <f aca="false">+I434+K434+L434+R434+S434</f>
        <v>0</v>
      </c>
    </row>
    <row r="435" customFormat="false" ht="12.75" hidden="false" customHeight="false" outlineLevel="0" collapsed="false"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 t="n">
        <f aca="false">+I435+K435+L435+R435+S435</f>
        <v>0</v>
      </c>
    </row>
    <row r="436" customFormat="false" ht="12.75" hidden="false" customHeight="false" outlineLevel="0" collapsed="false"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 t="n">
        <f aca="false">+I436+K436+L436+R436+S436</f>
        <v>0</v>
      </c>
    </row>
    <row r="437" customFormat="false" ht="12.75" hidden="false" customHeight="false" outlineLevel="0" collapsed="false"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 t="n">
        <f aca="false">+I437+K437+L437+R437+S437</f>
        <v>0</v>
      </c>
    </row>
    <row r="438" customFormat="false" ht="12.75" hidden="false" customHeight="false" outlineLevel="0" collapsed="false"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 t="n">
        <f aca="false">+I438+K438+L438+R438+S438</f>
        <v>0</v>
      </c>
    </row>
    <row r="439" customFormat="false" ht="12.75" hidden="false" customHeight="false" outlineLevel="0" collapsed="false"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 t="n">
        <f aca="false">+I439+K439+L439+R439+S439</f>
        <v>0</v>
      </c>
    </row>
    <row r="440" customFormat="false" ht="12.75" hidden="false" customHeight="false" outlineLevel="0" collapsed="false"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 t="n">
        <f aca="false">+I440+K440+L440+R440+S440</f>
        <v>0</v>
      </c>
    </row>
    <row r="441" customFormat="false" ht="12.75" hidden="false" customHeight="false" outlineLevel="0" collapsed="false"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 t="n">
        <f aca="false">+I441+K441+L441+R441+S441</f>
        <v>0</v>
      </c>
    </row>
    <row r="442" customFormat="false" ht="12.75" hidden="false" customHeight="false" outlineLevel="0" collapsed="false"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 t="n">
        <f aca="false">+I442+K442+L442+R442+S442</f>
        <v>0</v>
      </c>
    </row>
    <row r="443" customFormat="false" ht="12.75" hidden="false" customHeight="false" outlineLevel="0" collapsed="false"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 t="n">
        <f aca="false">+I443+K443+L443+R443+S443</f>
        <v>0</v>
      </c>
    </row>
    <row r="444" customFormat="false" ht="12.75" hidden="false" customHeight="false" outlineLevel="0" collapsed="false"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 t="n">
        <f aca="false">+I444+K444+L444+R444+S444</f>
        <v>0</v>
      </c>
    </row>
    <row r="445" customFormat="false" ht="12.75" hidden="false" customHeight="false" outlineLevel="0" collapsed="false"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 t="n">
        <f aca="false">+I445+K445+L445+R445+S445</f>
        <v>0</v>
      </c>
    </row>
    <row r="446" customFormat="false" ht="12.75" hidden="false" customHeight="false" outlineLevel="0" collapsed="false"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 t="n">
        <f aca="false">+I446+K446+L446+R446+S446</f>
        <v>0</v>
      </c>
    </row>
    <row r="447" customFormat="false" ht="12.75" hidden="false" customHeight="false" outlineLevel="0" collapsed="false"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 t="n">
        <f aca="false">+I447+K447+L447+R447+S447</f>
        <v>0</v>
      </c>
    </row>
    <row r="448" customFormat="false" ht="12.75" hidden="false" customHeight="false" outlineLevel="0" collapsed="false"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 t="n">
        <f aca="false">+I448+K448+L448+R448+S448</f>
        <v>0</v>
      </c>
    </row>
    <row r="449" customFormat="false" ht="12.75" hidden="false" customHeight="false" outlineLevel="0" collapsed="false"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 t="n">
        <f aca="false">+I449+K449+L449+R449+S449</f>
        <v>0</v>
      </c>
    </row>
    <row r="450" customFormat="false" ht="12.75" hidden="false" customHeight="false" outlineLevel="0" collapsed="false"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 t="n">
        <f aca="false">+I450+K450+L450+R450+S450</f>
        <v>0</v>
      </c>
    </row>
    <row r="451" customFormat="false" ht="12.75" hidden="false" customHeight="false" outlineLevel="0" collapsed="false"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 t="n">
        <f aca="false">+I451+K451+L451+R451+S451</f>
        <v>0</v>
      </c>
    </row>
    <row r="452" customFormat="false" ht="12.75" hidden="false" customHeight="false" outlineLevel="0" collapsed="false"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 t="n">
        <f aca="false">+I452+K452+L452+R452+S452</f>
        <v>0</v>
      </c>
    </row>
    <row r="453" customFormat="false" ht="12.75" hidden="false" customHeight="false" outlineLevel="0" collapsed="false"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 t="n">
        <f aca="false">+I453+K453+L453+R453+S453</f>
        <v>0</v>
      </c>
    </row>
    <row r="454" customFormat="false" ht="12.75" hidden="false" customHeight="false" outlineLevel="0" collapsed="false"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 t="n">
        <f aca="false">+I454+K454+L454+R454+S454</f>
        <v>0</v>
      </c>
    </row>
    <row r="455" customFormat="false" ht="12.75" hidden="false" customHeight="false" outlineLevel="0" collapsed="false"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 t="n">
        <f aca="false">+I455+K455+L455+R455+S455</f>
        <v>0</v>
      </c>
    </row>
    <row r="456" customFormat="false" ht="12.75" hidden="false" customHeight="false" outlineLevel="0" collapsed="false"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 t="n">
        <f aca="false">+I456+K456+L456+R456+S456</f>
        <v>0</v>
      </c>
    </row>
    <row r="457" customFormat="false" ht="12.75" hidden="false" customHeight="false" outlineLevel="0" collapsed="false"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 t="n">
        <f aca="false">+I457+K457+L457+R457+S457</f>
        <v>0</v>
      </c>
    </row>
    <row r="458" customFormat="false" ht="12.75" hidden="false" customHeight="false" outlineLevel="0" collapsed="false"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 t="n">
        <f aca="false">+I458+K458+L458+R458+S458</f>
        <v>0</v>
      </c>
    </row>
    <row r="459" customFormat="false" ht="12.75" hidden="false" customHeight="false" outlineLevel="0" collapsed="false"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 t="n">
        <f aca="false">+I459+K459+L459+R459+S459</f>
        <v>0</v>
      </c>
    </row>
    <row r="460" customFormat="false" ht="12.75" hidden="false" customHeight="false" outlineLevel="0" collapsed="false"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 t="n">
        <f aca="false">+I460+K460+L460+R460+S460</f>
        <v>0</v>
      </c>
    </row>
    <row r="461" customFormat="false" ht="12.75" hidden="false" customHeight="false" outlineLevel="0" collapsed="false"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 t="n">
        <f aca="false">+I461+K461+L461+R461+S461</f>
        <v>0</v>
      </c>
    </row>
    <row r="462" customFormat="false" ht="12.75" hidden="false" customHeight="false" outlineLevel="0" collapsed="false"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 t="n">
        <f aca="false">+I462+K462+L462+R462+S462</f>
        <v>0</v>
      </c>
    </row>
    <row r="463" customFormat="false" ht="12.75" hidden="false" customHeight="false" outlineLevel="0" collapsed="false"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 t="n">
        <f aca="false">+I463+K463+L463+R463+S463</f>
        <v>0</v>
      </c>
    </row>
    <row r="464" customFormat="false" ht="12.75" hidden="false" customHeight="false" outlineLevel="0" collapsed="false"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 t="n">
        <f aca="false">+I464+K464+L464+R464+S464</f>
        <v>0</v>
      </c>
    </row>
    <row r="465" customFormat="false" ht="12.75" hidden="false" customHeight="false" outlineLevel="0" collapsed="false"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 t="n">
        <f aca="false">+I465+K465+L465+R465+S465</f>
        <v>0</v>
      </c>
    </row>
    <row r="466" customFormat="false" ht="12.75" hidden="false" customHeight="false" outlineLevel="0" collapsed="false"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 t="n">
        <f aca="false">+I466+K466+L466+R466+S466</f>
        <v>0</v>
      </c>
    </row>
    <row r="467" customFormat="false" ht="12.75" hidden="false" customHeight="false" outlineLevel="0" collapsed="false"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 t="n">
        <f aca="false">+I467+K467+L467+R467+S467</f>
        <v>0</v>
      </c>
      <c r="U467" s="1" t="n">
        <f aca="false">+H467-T467</f>
        <v>0</v>
      </c>
    </row>
    <row r="468" customFormat="false" ht="12.75" hidden="false" customHeight="false" outlineLevel="0" collapsed="false"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 t="n">
        <f aca="false">+I468+K468+L468+R468+S468</f>
        <v>0</v>
      </c>
      <c r="U468" s="1" t="n">
        <f aca="false">+H468-T468</f>
        <v>0</v>
      </c>
    </row>
    <row r="469" customFormat="false" ht="12.75" hidden="false" customHeight="false" outlineLevel="0" collapsed="false"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 t="n">
        <f aca="false">+I469+K469+L469+R469+S469</f>
        <v>0</v>
      </c>
      <c r="U469" s="1" t="n">
        <f aca="false">+H469-T469</f>
        <v>0</v>
      </c>
    </row>
    <row r="470" customFormat="false" ht="12.75" hidden="false" customHeight="false" outlineLevel="0" collapsed="false"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 t="n">
        <f aca="false">+I470+K470+L470+R470+S470</f>
        <v>0</v>
      </c>
      <c r="U470" s="1" t="n">
        <f aca="false">+H470-T470</f>
        <v>0</v>
      </c>
    </row>
    <row r="471" customFormat="false" ht="12.75" hidden="false" customHeight="false" outlineLevel="0" collapsed="false"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 t="n">
        <f aca="false">+I471+K471+L471+R471+S471</f>
        <v>0</v>
      </c>
      <c r="U471" s="1" t="n">
        <f aca="false">+H471-T471</f>
        <v>0</v>
      </c>
    </row>
    <row r="472" customFormat="false" ht="12.75" hidden="false" customHeight="false" outlineLevel="0" collapsed="false"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 t="n">
        <f aca="false">+I472+K472+L472+R472+S472</f>
        <v>0</v>
      </c>
      <c r="U472" s="1" t="n">
        <f aca="false">+H472-T472</f>
        <v>0</v>
      </c>
    </row>
    <row r="473" customFormat="false" ht="12.75" hidden="false" customHeight="false" outlineLevel="0" collapsed="false"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 t="n">
        <f aca="false">+I473+K473+L473+R473+S473</f>
        <v>0</v>
      </c>
      <c r="U473" s="1" t="n">
        <f aca="false">+H473-T473</f>
        <v>0</v>
      </c>
    </row>
    <row r="474" customFormat="false" ht="12.75" hidden="false" customHeight="false" outlineLevel="0" collapsed="false"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 t="n">
        <f aca="false">+I474+K474+L474+R474+S474</f>
        <v>0</v>
      </c>
      <c r="U474" s="1" t="n">
        <f aca="false">+H474-T474</f>
        <v>0</v>
      </c>
    </row>
    <row r="475" customFormat="false" ht="12.75" hidden="false" customHeight="false" outlineLevel="0" collapsed="false"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 t="n">
        <f aca="false">+I475+K475+L475+R475+S475</f>
        <v>0</v>
      </c>
      <c r="U475" s="1" t="n">
        <f aca="false">+H475-T475</f>
        <v>0</v>
      </c>
    </row>
    <row r="476" customFormat="false" ht="12.75" hidden="false" customHeight="false" outlineLevel="0" collapsed="false"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 t="n">
        <f aca="false">+I476+K476+L476+R476+S476</f>
        <v>0</v>
      </c>
      <c r="U476" s="1" t="n">
        <f aca="false">+H476-T476</f>
        <v>0</v>
      </c>
    </row>
    <row r="477" customFormat="false" ht="12.75" hidden="false" customHeight="false" outlineLevel="0" collapsed="false"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 t="n">
        <f aca="false">+I477+K477+L477+R477+S477</f>
        <v>0</v>
      </c>
      <c r="U477" s="1" t="n">
        <f aca="false">+H477-T477</f>
        <v>0</v>
      </c>
    </row>
    <row r="478" customFormat="false" ht="12.75" hidden="false" customHeight="false" outlineLevel="0" collapsed="false"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 t="n">
        <f aca="false">+I478+K478+L478+R478+S478</f>
        <v>0</v>
      </c>
      <c r="U478" s="1" t="n">
        <f aca="false">+H478-T478</f>
        <v>0</v>
      </c>
    </row>
    <row r="479" customFormat="false" ht="12.75" hidden="false" customHeight="false" outlineLevel="0" collapsed="false"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 t="n">
        <f aca="false">+I479+K479+L479+R479+S479</f>
        <v>0</v>
      </c>
      <c r="U479" s="1" t="n">
        <f aca="false">+H479-T479</f>
        <v>0</v>
      </c>
    </row>
    <row r="480" customFormat="false" ht="12.75" hidden="false" customHeight="false" outlineLevel="0" collapsed="false"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 t="n">
        <f aca="false">+I480+K480+L480+R480+S480</f>
        <v>0</v>
      </c>
      <c r="U480" s="1" t="n">
        <f aca="false">+H480-T480</f>
        <v>0</v>
      </c>
    </row>
    <row r="481" customFormat="false" ht="12.75" hidden="false" customHeight="false" outlineLevel="0" collapsed="false"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 t="n">
        <f aca="false">+I481+K481+L481+R481+S481</f>
        <v>0</v>
      </c>
      <c r="U481" s="1" t="n">
        <f aca="false">+H481-T481</f>
        <v>0</v>
      </c>
    </row>
    <row r="482" customFormat="false" ht="12.75" hidden="false" customHeight="false" outlineLevel="0" collapsed="false"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 t="n">
        <f aca="false">+I482+K482+L482+R482+S482</f>
        <v>0</v>
      </c>
      <c r="U482" s="1" t="n">
        <f aca="false">+H482-T482</f>
        <v>0</v>
      </c>
    </row>
    <row r="483" customFormat="false" ht="12.75" hidden="false" customHeight="false" outlineLevel="0" collapsed="false"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 t="n">
        <f aca="false">+I483+K483+L483+R483+S483</f>
        <v>0</v>
      </c>
      <c r="U483" s="1" t="n">
        <f aca="false">+H483-T483</f>
        <v>0</v>
      </c>
    </row>
    <row r="484" customFormat="false" ht="12.75" hidden="false" customHeight="false" outlineLevel="0" collapsed="false"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 t="n">
        <f aca="false">+I484+K484+L484+R484+S484</f>
        <v>0</v>
      </c>
      <c r="U484" s="1" t="n">
        <f aca="false">+H484-T484</f>
        <v>0</v>
      </c>
    </row>
    <row r="485" customFormat="false" ht="12.75" hidden="false" customHeight="false" outlineLevel="0" collapsed="false"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 t="n">
        <f aca="false">+I485+K485+L485+R485+S485</f>
        <v>0</v>
      </c>
      <c r="U485" s="1" t="n">
        <f aca="false">+H485-T485</f>
        <v>0</v>
      </c>
    </row>
    <row r="486" customFormat="false" ht="12.75" hidden="false" customHeight="false" outlineLevel="0" collapsed="false"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 t="n">
        <f aca="false">+I486+K486+L486+R486+S486</f>
        <v>0</v>
      </c>
      <c r="U486" s="1" t="n">
        <f aca="false">+H486-T486</f>
        <v>0</v>
      </c>
    </row>
    <row r="487" customFormat="false" ht="12.75" hidden="false" customHeight="false" outlineLevel="0" collapsed="false"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 t="n">
        <f aca="false">+I487+K487+L487+R487+S487</f>
        <v>0</v>
      </c>
      <c r="U487" s="1" t="n">
        <f aca="false">+H487-T487</f>
        <v>0</v>
      </c>
    </row>
    <row r="488" customFormat="false" ht="12.75" hidden="false" customHeight="false" outlineLevel="0" collapsed="false"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 t="n">
        <f aca="false">+I488+K488+L488+R488+S488</f>
        <v>0</v>
      </c>
      <c r="U488" s="1" t="n">
        <f aca="false">+H488-T488</f>
        <v>0</v>
      </c>
    </row>
    <row r="489" customFormat="false" ht="12.75" hidden="false" customHeight="false" outlineLevel="0" collapsed="false"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 t="n">
        <f aca="false">+I489+K489+L489+R489+S489</f>
        <v>0</v>
      </c>
      <c r="U489" s="1" t="n">
        <f aca="false">+H489-T489</f>
        <v>0</v>
      </c>
    </row>
    <row r="490" customFormat="false" ht="12.75" hidden="false" customHeight="false" outlineLevel="0" collapsed="false"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 t="n">
        <f aca="false">+I490+K490+L490+R490+S490</f>
        <v>0</v>
      </c>
      <c r="U490" s="1" t="n">
        <f aca="false">+H490-T490</f>
        <v>0</v>
      </c>
    </row>
    <row r="491" customFormat="false" ht="12.75" hidden="false" customHeight="false" outlineLevel="0" collapsed="false"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 t="n">
        <f aca="false">+I491+K491+L491+R491+S491</f>
        <v>0</v>
      </c>
      <c r="U491" s="1" t="n">
        <f aca="false">+H491-T491</f>
        <v>0</v>
      </c>
    </row>
    <row r="492" customFormat="false" ht="12.75" hidden="false" customHeight="false" outlineLevel="0" collapsed="false"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 t="n">
        <f aca="false">+I492+K492+L492+R492+S492</f>
        <v>0</v>
      </c>
      <c r="U492" s="1" t="n">
        <f aca="false">+H492-T492</f>
        <v>0</v>
      </c>
    </row>
    <row r="493" customFormat="false" ht="12.75" hidden="false" customHeight="false" outlineLevel="0" collapsed="false"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 t="n">
        <f aca="false">+I493+K493+L493+R493+S493</f>
        <v>0</v>
      </c>
      <c r="U493" s="1" t="n">
        <f aca="false">+H493-T493</f>
        <v>0</v>
      </c>
    </row>
    <row r="494" customFormat="false" ht="12.75" hidden="false" customHeight="false" outlineLevel="0" collapsed="false"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 t="n">
        <f aca="false">+I494+K494+L494+R494+S494</f>
        <v>0</v>
      </c>
      <c r="U494" s="1" t="n">
        <f aca="false">+H494-T494</f>
        <v>0</v>
      </c>
    </row>
    <row r="495" customFormat="false" ht="12.75" hidden="false" customHeight="false" outlineLevel="0" collapsed="false"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 t="n">
        <f aca="false">+I495+K495+L495+R495+S495</f>
        <v>0</v>
      </c>
      <c r="U495" s="1" t="n">
        <f aca="false">+H495-T495</f>
        <v>0</v>
      </c>
    </row>
    <row r="496" customFormat="false" ht="12.75" hidden="false" customHeight="false" outlineLevel="0" collapsed="false"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 t="n">
        <f aca="false">+I496+K496+L496+R496+S496</f>
        <v>0</v>
      </c>
      <c r="U496" s="1" t="n">
        <f aca="false">+H496-T496</f>
        <v>0</v>
      </c>
    </row>
    <row r="497" customFormat="false" ht="12.75" hidden="false" customHeight="false" outlineLevel="0" collapsed="false"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 t="n">
        <f aca="false">+I497+K497+L497+R497+S497</f>
        <v>0</v>
      </c>
      <c r="U497" s="1" t="n">
        <f aca="false">+H497-T497</f>
        <v>0</v>
      </c>
    </row>
    <row r="498" customFormat="false" ht="12.75" hidden="false" customHeight="false" outlineLevel="0" collapsed="false"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 t="n">
        <f aca="false">+I498+K498+L498+R498+S498</f>
        <v>0</v>
      </c>
      <c r="U498" s="1" t="n">
        <f aca="false">+H498-T498</f>
        <v>0</v>
      </c>
    </row>
    <row r="499" customFormat="false" ht="12.75" hidden="false" customHeight="false" outlineLevel="0" collapsed="false"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 t="n">
        <f aca="false">+I499+K499+L499+R499+S499</f>
        <v>0</v>
      </c>
      <c r="U499" s="1" t="n">
        <f aca="false">+H499-T499</f>
        <v>0</v>
      </c>
    </row>
    <row r="500" customFormat="false" ht="12.75" hidden="false" customHeight="false" outlineLevel="0" collapsed="false"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 t="n">
        <f aca="false">+I500+K500+L500+R500+S500</f>
        <v>0</v>
      </c>
      <c r="U500" s="1" t="n">
        <f aca="false">+H500-T500</f>
        <v>0</v>
      </c>
    </row>
    <row r="501" customFormat="false" ht="12.75" hidden="false" customHeight="false" outlineLevel="0" collapsed="false"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 t="n">
        <f aca="false">+I501+K501+L501+R501+S501</f>
        <v>0</v>
      </c>
      <c r="U501" s="1" t="n">
        <f aca="false">+H501-T501</f>
        <v>0</v>
      </c>
    </row>
    <row r="502" customFormat="false" ht="12.75" hidden="false" customHeight="false" outlineLevel="0" collapsed="false"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 t="n">
        <f aca="false">+I502+K502+L502+R502+S502</f>
        <v>0</v>
      </c>
      <c r="U502" s="1" t="n">
        <f aca="false">+H502-T502</f>
        <v>0</v>
      </c>
    </row>
    <row r="503" customFormat="false" ht="12.75" hidden="false" customHeight="false" outlineLevel="0" collapsed="false"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 t="n">
        <f aca="false">+I503+K503+L503+R503+S503</f>
        <v>0</v>
      </c>
      <c r="U503" s="1" t="n">
        <f aca="false">+H503-T503</f>
        <v>0</v>
      </c>
    </row>
    <row r="504" customFormat="false" ht="12.75" hidden="false" customHeight="false" outlineLevel="0" collapsed="false"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 t="n">
        <f aca="false">+I504+K504+L504+R504+S504</f>
        <v>0</v>
      </c>
      <c r="U504" s="1" t="n">
        <f aca="false">+H504-T504</f>
        <v>0</v>
      </c>
    </row>
    <row r="505" customFormat="false" ht="12.75" hidden="false" customHeight="false" outlineLevel="0" collapsed="false"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 t="n">
        <f aca="false">+I505+K505+L505+R505+S505</f>
        <v>0</v>
      </c>
      <c r="U505" s="1" t="n">
        <f aca="false">+H505-T505</f>
        <v>0</v>
      </c>
    </row>
    <row r="506" customFormat="false" ht="12.75" hidden="false" customHeight="false" outlineLevel="0" collapsed="false"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 t="n">
        <f aca="false">+I506+K506+L506+R506+S506</f>
        <v>0</v>
      </c>
      <c r="U506" s="1" t="n">
        <f aca="false">+H506-T506</f>
        <v>0</v>
      </c>
    </row>
    <row r="507" customFormat="false" ht="12.75" hidden="false" customHeight="false" outlineLevel="0" collapsed="false"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 t="n">
        <f aca="false">+I507+K507+L507+R507+S507</f>
        <v>0</v>
      </c>
      <c r="U507" s="1" t="n">
        <f aca="false">+H507-T507</f>
        <v>0</v>
      </c>
    </row>
    <row r="508" customFormat="false" ht="12.75" hidden="false" customHeight="false" outlineLevel="0" collapsed="false"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 t="n">
        <f aca="false">+I508+K508+L508+R508+S508</f>
        <v>0</v>
      </c>
      <c r="U508" s="1" t="n">
        <f aca="false">+H508-T508</f>
        <v>0</v>
      </c>
    </row>
    <row r="509" customFormat="false" ht="12.75" hidden="false" customHeight="false" outlineLevel="0" collapsed="false"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 t="n">
        <f aca="false">+I509+K509+L509+R509+S509</f>
        <v>0</v>
      </c>
      <c r="U509" s="1" t="n">
        <f aca="false">+H509-T509</f>
        <v>0</v>
      </c>
    </row>
    <row r="510" customFormat="false" ht="12.75" hidden="false" customHeight="false" outlineLevel="0" collapsed="false"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 t="n">
        <f aca="false">+I510+K510+L510+R510+S510</f>
        <v>0</v>
      </c>
      <c r="U510" s="1" t="n">
        <f aca="false">+H510-T510</f>
        <v>0</v>
      </c>
    </row>
    <row r="511" customFormat="false" ht="12.75" hidden="false" customHeight="false" outlineLevel="0" collapsed="false"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 t="n">
        <f aca="false">+I511+K511+L511+R511+S511</f>
        <v>0</v>
      </c>
      <c r="U511" s="1" t="n">
        <f aca="false">+H511-T511</f>
        <v>0</v>
      </c>
    </row>
    <row r="512" customFormat="false" ht="12.75" hidden="false" customHeight="false" outlineLevel="0" collapsed="false"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 t="n">
        <f aca="false">+I512+K512+L512+R512+S512</f>
        <v>0</v>
      </c>
      <c r="U512" s="1" t="n">
        <f aca="false">+H512-T512</f>
        <v>0</v>
      </c>
    </row>
    <row r="513" customFormat="false" ht="12.75" hidden="false" customHeight="false" outlineLevel="0" collapsed="false"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 t="n">
        <f aca="false">+I513+K513+L513+R513+S513</f>
        <v>0</v>
      </c>
      <c r="U513" s="1" t="n">
        <f aca="false">+H513-T513</f>
        <v>0</v>
      </c>
    </row>
    <row r="514" customFormat="false" ht="12.75" hidden="false" customHeight="false" outlineLevel="0" collapsed="false"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 t="n">
        <f aca="false">+I514+K514+L514+R514+S514</f>
        <v>0</v>
      </c>
      <c r="U514" s="1" t="n">
        <f aca="false">+H514-T514</f>
        <v>0</v>
      </c>
    </row>
    <row r="515" customFormat="false" ht="12.75" hidden="false" customHeight="false" outlineLevel="0" collapsed="false"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 t="n">
        <f aca="false">+I515+K515+L515+R515+S515</f>
        <v>0</v>
      </c>
      <c r="U515" s="1" t="n">
        <f aca="false">+H515-T515</f>
        <v>0</v>
      </c>
    </row>
    <row r="516" customFormat="false" ht="12.75" hidden="false" customHeight="false" outlineLevel="0" collapsed="false"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 t="n">
        <f aca="false">+I516+K516+L516+R516+S516</f>
        <v>0</v>
      </c>
      <c r="U516" s="1" t="n">
        <f aca="false">+H516-T516</f>
        <v>0</v>
      </c>
    </row>
    <row r="517" customFormat="false" ht="12.75" hidden="false" customHeight="false" outlineLevel="0" collapsed="false"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 t="n">
        <f aca="false">+I517+K517+L517+R517+S517</f>
        <v>0</v>
      </c>
      <c r="U517" s="1" t="n">
        <f aca="false">+H517-T517</f>
        <v>0</v>
      </c>
    </row>
    <row r="518" customFormat="false" ht="12.75" hidden="false" customHeight="false" outlineLevel="0" collapsed="false"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 t="n">
        <f aca="false">+I518+K518+L518+R518+S518</f>
        <v>0</v>
      </c>
      <c r="U518" s="1" t="n">
        <f aca="false">+H518-T518</f>
        <v>0</v>
      </c>
    </row>
    <row r="519" customFormat="false" ht="12.75" hidden="false" customHeight="false" outlineLevel="0" collapsed="false"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 t="n">
        <f aca="false">+I519+K519+L519+R519+S519</f>
        <v>0</v>
      </c>
      <c r="U519" s="1" t="n">
        <f aca="false">+H519-T519</f>
        <v>0</v>
      </c>
    </row>
    <row r="520" customFormat="false" ht="12.75" hidden="false" customHeight="false" outlineLevel="0" collapsed="false"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 t="n">
        <f aca="false">+I520+K520+L520+R520+S520</f>
        <v>0</v>
      </c>
      <c r="U520" s="1" t="n">
        <f aca="false">+H520-T520</f>
        <v>0</v>
      </c>
    </row>
    <row r="521" customFormat="false" ht="12.75" hidden="false" customHeight="false" outlineLevel="0" collapsed="false"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 t="n">
        <f aca="false">+I521+K521+L521+R521+S521</f>
        <v>0</v>
      </c>
      <c r="U521" s="1" t="n">
        <f aca="false">+H521-T521</f>
        <v>0</v>
      </c>
    </row>
    <row r="522" customFormat="false" ht="12.75" hidden="false" customHeight="false" outlineLevel="0" collapsed="false"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 t="n">
        <f aca="false">+I522+K522+L522+R522+S522</f>
        <v>0</v>
      </c>
      <c r="U522" s="1" t="n">
        <f aca="false">+H522-T522</f>
        <v>0</v>
      </c>
    </row>
    <row r="523" customFormat="false" ht="12.75" hidden="false" customHeight="false" outlineLevel="0" collapsed="false"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 t="n">
        <f aca="false">+I523+K523+L523+R523+S523</f>
        <v>0</v>
      </c>
      <c r="U523" s="1" t="n">
        <f aca="false">+H523-T523</f>
        <v>0</v>
      </c>
    </row>
    <row r="524" customFormat="false" ht="12.75" hidden="false" customHeight="false" outlineLevel="0" collapsed="false"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 t="n">
        <f aca="false">+I524+K524+L524+R524+S524</f>
        <v>0</v>
      </c>
      <c r="U524" s="1" t="n">
        <f aca="false">+H524-T524</f>
        <v>0</v>
      </c>
    </row>
    <row r="525" customFormat="false" ht="12.75" hidden="false" customHeight="false" outlineLevel="0" collapsed="false"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 t="n">
        <f aca="false">+I525+K525+L525+R525+S525</f>
        <v>0</v>
      </c>
      <c r="U525" s="1" t="n">
        <f aca="false">+H525-T525</f>
        <v>0</v>
      </c>
    </row>
    <row r="526" customFormat="false" ht="12.75" hidden="false" customHeight="false" outlineLevel="0" collapsed="false"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 t="n">
        <f aca="false">+I526+K526+L526+R526+S526</f>
        <v>0</v>
      </c>
      <c r="U526" s="1" t="n">
        <f aca="false">+H526-T526</f>
        <v>0</v>
      </c>
    </row>
    <row r="527" customFormat="false" ht="12.75" hidden="false" customHeight="false" outlineLevel="0" collapsed="false"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 t="n">
        <f aca="false">+I527+K527+L527+R527+S527</f>
        <v>0</v>
      </c>
      <c r="U527" s="1" t="n">
        <f aca="false">+H527-T527</f>
        <v>0</v>
      </c>
    </row>
    <row r="528" customFormat="false" ht="12.75" hidden="false" customHeight="false" outlineLevel="0" collapsed="false"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 t="n">
        <f aca="false">+I528+K528+L528+R528+S528</f>
        <v>0</v>
      </c>
      <c r="U528" s="1" t="n">
        <f aca="false">+H528-T528</f>
        <v>0</v>
      </c>
    </row>
    <row r="529" customFormat="false" ht="12.75" hidden="false" customHeight="false" outlineLevel="0" collapsed="false"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 t="n">
        <f aca="false">+I529+K529+L529+R529+S529</f>
        <v>0</v>
      </c>
      <c r="U529" s="1" t="n">
        <f aca="false">+H529-T529</f>
        <v>0</v>
      </c>
    </row>
    <row r="530" customFormat="false" ht="12.75" hidden="false" customHeight="false" outlineLevel="0" collapsed="false"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 t="n">
        <f aca="false">+I530+K530+L530+R530+S530</f>
        <v>0</v>
      </c>
      <c r="U530" s="1" t="n">
        <f aca="false">+H530-T530</f>
        <v>0</v>
      </c>
    </row>
    <row r="531" customFormat="false" ht="12.75" hidden="false" customHeight="false" outlineLevel="0" collapsed="false"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 t="n">
        <f aca="false">+I531+K531+L531+R531+S531</f>
        <v>0</v>
      </c>
      <c r="U531" s="1" t="n">
        <f aca="false">+H531-T531</f>
        <v>0</v>
      </c>
    </row>
    <row r="532" customFormat="false" ht="12.75" hidden="false" customHeight="false" outlineLevel="0" collapsed="false"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 t="n">
        <f aca="false">+I532+K532+L532+R532+S532</f>
        <v>0</v>
      </c>
      <c r="U532" s="1" t="n">
        <f aca="false">+H532-T532</f>
        <v>0</v>
      </c>
    </row>
    <row r="533" customFormat="false" ht="12.75" hidden="false" customHeight="false" outlineLevel="0" collapsed="false"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 t="n">
        <f aca="false">+I533+K533+L533+R533+S533</f>
        <v>0</v>
      </c>
      <c r="U533" s="1" t="n">
        <f aca="false">+H533-T533</f>
        <v>0</v>
      </c>
    </row>
    <row r="534" customFormat="false" ht="12.75" hidden="false" customHeight="false" outlineLevel="0" collapsed="false"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 t="n">
        <f aca="false">+I534+K534+L534+R534+S534</f>
        <v>0</v>
      </c>
      <c r="U534" s="1" t="n">
        <f aca="false">+H534-T534</f>
        <v>0</v>
      </c>
    </row>
    <row r="535" customFormat="false" ht="12.75" hidden="false" customHeight="false" outlineLevel="0" collapsed="false"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 t="n">
        <f aca="false">+I535+K535+L535+R535+S535</f>
        <v>0</v>
      </c>
      <c r="U535" s="1" t="n">
        <f aca="false">+H535-T535</f>
        <v>0</v>
      </c>
    </row>
    <row r="536" customFormat="false" ht="12.75" hidden="false" customHeight="false" outlineLevel="0" collapsed="false"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 t="n">
        <f aca="false">+I536+K536+L536+R536+S536</f>
        <v>0</v>
      </c>
      <c r="U536" s="1" t="n">
        <f aca="false">+H536-T536</f>
        <v>0</v>
      </c>
    </row>
    <row r="537" customFormat="false" ht="12.75" hidden="false" customHeight="false" outlineLevel="0" collapsed="false"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 t="n">
        <f aca="false">+I537+K537+L537+R537+S537</f>
        <v>0</v>
      </c>
      <c r="U537" s="1" t="n">
        <f aca="false">+H537-T537</f>
        <v>0</v>
      </c>
    </row>
    <row r="538" customFormat="false" ht="12.75" hidden="false" customHeight="false" outlineLevel="0" collapsed="false"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 t="n">
        <f aca="false">+I538+K538+L538+R538+S538</f>
        <v>0</v>
      </c>
      <c r="U538" s="1" t="n">
        <f aca="false">+H538-T538</f>
        <v>0</v>
      </c>
    </row>
    <row r="539" customFormat="false" ht="12.75" hidden="false" customHeight="false" outlineLevel="0" collapsed="false"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 t="n">
        <f aca="false">+I539+K539+L539+R539+S539</f>
        <v>0</v>
      </c>
      <c r="U539" s="1" t="n">
        <f aca="false">+H539-T539</f>
        <v>0</v>
      </c>
    </row>
    <row r="540" customFormat="false" ht="12.75" hidden="false" customHeight="false" outlineLevel="0" collapsed="false"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 t="n">
        <f aca="false">+I540+K540+L540+R540+S540</f>
        <v>0</v>
      </c>
      <c r="U540" s="1" t="n">
        <f aca="false">+H540-T540</f>
        <v>0</v>
      </c>
    </row>
    <row r="541" customFormat="false" ht="12.75" hidden="false" customHeight="false" outlineLevel="0" collapsed="false"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 t="n">
        <f aca="false">+I541+K541+L541+R541+S541</f>
        <v>0</v>
      </c>
      <c r="U541" s="1" t="n">
        <f aca="false">+H541-T541</f>
        <v>0</v>
      </c>
    </row>
    <row r="542" customFormat="false" ht="12.75" hidden="false" customHeight="false" outlineLevel="0" collapsed="false"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 t="n">
        <f aca="false">+I542+K542+L542+R542+S542</f>
        <v>0</v>
      </c>
      <c r="U542" s="1" t="n">
        <f aca="false">+H542-T542</f>
        <v>0</v>
      </c>
    </row>
    <row r="543" customFormat="false" ht="12.75" hidden="false" customHeight="false" outlineLevel="0" collapsed="false"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 t="n">
        <f aca="false">+I543+K543+L543+R543+S543</f>
        <v>0</v>
      </c>
      <c r="U543" s="1" t="n">
        <f aca="false">+H543-T543</f>
        <v>0</v>
      </c>
    </row>
    <row r="544" customFormat="false" ht="12.75" hidden="false" customHeight="false" outlineLevel="0" collapsed="false"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 t="n">
        <f aca="false">+I544+K544+L544+R544+S544</f>
        <v>0</v>
      </c>
      <c r="U544" s="1" t="n">
        <f aca="false">+H544-T544</f>
        <v>0</v>
      </c>
    </row>
    <row r="545" customFormat="false" ht="12.75" hidden="false" customHeight="false" outlineLevel="0" collapsed="false"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 t="n">
        <f aca="false">+I545+K545+L545+R545+S545</f>
        <v>0</v>
      </c>
      <c r="U545" s="1" t="n">
        <f aca="false">+H545-T545</f>
        <v>0</v>
      </c>
    </row>
    <row r="546" customFormat="false" ht="12.75" hidden="false" customHeight="false" outlineLevel="0" collapsed="false"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 t="n">
        <f aca="false">+I546+K546+L546+R546+S546</f>
        <v>0</v>
      </c>
      <c r="U546" s="1" t="n">
        <f aca="false">+H546-T546</f>
        <v>0</v>
      </c>
    </row>
    <row r="547" customFormat="false" ht="12.75" hidden="false" customHeight="false" outlineLevel="0" collapsed="false"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 t="n">
        <f aca="false">+I547+K547+L547+R547+S547</f>
        <v>0</v>
      </c>
      <c r="U547" s="1" t="n">
        <f aca="false">+H547-T547</f>
        <v>0</v>
      </c>
    </row>
    <row r="548" customFormat="false" ht="12.75" hidden="false" customHeight="false" outlineLevel="0" collapsed="false"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 t="n">
        <f aca="false">+I548+K548+L548+R548+S548</f>
        <v>0</v>
      </c>
      <c r="U548" s="1" t="n">
        <f aca="false">+H548-T548</f>
        <v>0</v>
      </c>
    </row>
    <row r="549" customFormat="false" ht="12.75" hidden="false" customHeight="false" outlineLevel="0" collapsed="false"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 t="n">
        <f aca="false">+I549+K549+L549+R549+S549</f>
        <v>0</v>
      </c>
      <c r="U549" s="1" t="n">
        <f aca="false">+H549-T549</f>
        <v>0</v>
      </c>
    </row>
    <row r="550" customFormat="false" ht="12.75" hidden="false" customHeight="false" outlineLevel="0" collapsed="false"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 t="n">
        <f aca="false">+I550+K550+L550+R550+S550</f>
        <v>0</v>
      </c>
      <c r="U550" s="1" t="n">
        <f aca="false">+H550-T550</f>
        <v>0</v>
      </c>
    </row>
    <row r="551" customFormat="false" ht="12.75" hidden="false" customHeight="false" outlineLevel="0" collapsed="false"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 t="n">
        <f aca="false">+I551+K551+L551+R551+S551</f>
        <v>0</v>
      </c>
      <c r="U551" s="1" t="n">
        <f aca="false">+H551-T551</f>
        <v>0</v>
      </c>
    </row>
    <row r="552" customFormat="false" ht="12.75" hidden="false" customHeight="false" outlineLevel="0" collapsed="false"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 t="n">
        <f aca="false">+I552+K552+L552+R552+S552</f>
        <v>0</v>
      </c>
      <c r="U552" s="1" t="n">
        <f aca="false">+H552-T552</f>
        <v>0</v>
      </c>
    </row>
    <row r="553" customFormat="false" ht="12.75" hidden="false" customHeight="false" outlineLevel="0" collapsed="false"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 t="n">
        <f aca="false">+I553+K553+L553+R553+S553</f>
        <v>0</v>
      </c>
      <c r="U553" s="1" t="n">
        <f aca="false">+H553-T553</f>
        <v>0</v>
      </c>
    </row>
    <row r="554" customFormat="false" ht="12.75" hidden="false" customHeight="false" outlineLevel="0" collapsed="false"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 t="n">
        <f aca="false">+I554+K554+L554+R554+S554</f>
        <v>0</v>
      </c>
      <c r="U554" s="1" t="n">
        <f aca="false">+H554-T554</f>
        <v>0</v>
      </c>
    </row>
    <row r="555" customFormat="false" ht="12.75" hidden="false" customHeight="false" outlineLevel="0" collapsed="false"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 t="n">
        <f aca="false">+I555+K555+L555+R555+S555</f>
        <v>0</v>
      </c>
      <c r="U555" s="1" t="n">
        <f aca="false">+H555-T555</f>
        <v>0</v>
      </c>
    </row>
    <row r="556" customFormat="false" ht="12.75" hidden="false" customHeight="false" outlineLevel="0" collapsed="false"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 t="n">
        <f aca="false">+I556+K556+L556+R556+S556</f>
        <v>0</v>
      </c>
      <c r="U556" s="1" t="n">
        <f aca="false">+H556-T556</f>
        <v>0</v>
      </c>
    </row>
    <row r="557" customFormat="false" ht="12.75" hidden="false" customHeight="false" outlineLevel="0" collapsed="false"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 t="n">
        <f aca="false">+I557+K557+L557+R557+S557</f>
        <v>0</v>
      </c>
      <c r="U557" s="1" t="n">
        <f aca="false">+H557-T557</f>
        <v>0</v>
      </c>
    </row>
    <row r="558" customFormat="false" ht="12.75" hidden="false" customHeight="false" outlineLevel="0" collapsed="false"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 t="n">
        <f aca="false">+I558+K558+L558+R558+S558</f>
        <v>0</v>
      </c>
      <c r="U558" s="1" t="n">
        <f aca="false">+H558-T558</f>
        <v>0</v>
      </c>
    </row>
    <row r="559" customFormat="false" ht="12.75" hidden="false" customHeight="false" outlineLevel="0" collapsed="false"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 t="n">
        <f aca="false">+I559+K559+L559+R559+S559</f>
        <v>0</v>
      </c>
      <c r="U559" s="1" t="n">
        <f aca="false">+H559-T559</f>
        <v>0</v>
      </c>
    </row>
    <row r="560" customFormat="false" ht="12.75" hidden="false" customHeight="false" outlineLevel="0" collapsed="false"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 t="n">
        <f aca="false">+I560+K560+L560+R560+S560</f>
        <v>0</v>
      </c>
      <c r="U560" s="1" t="n">
        <f aca="false">+H560-T560</f>
        <v>0</v>
      </c>
    </row>
    <row r="561" customFormat="false" ht="12.75" hidden="false" customHeight="false" outlineLevel="0" collapsed="false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 t="n">
        <f aca="false">+I561+K561+L561+R561+S561</f>
        <v>0</v>
      </c>
      <c r="U561" s="1" t="n">
        <f aca="false">+H561-T561</f>
        <v>0</v>
      </c>
    </row>
    <row r="562" customFormat="false" ht="12.75" hidden="false" customHeight="false" outlineLevel="0" collapsed="false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 t="n">
        <f aca="false">+I562+K562+L562+R562+S562</f>
        <v>0</v>
      </c>
      <c r="U562" s="1" t="n">
        <f aca="false">+H562-T562</f>
        <v>0</v>
      </c>
    </row>
    <row r="563" customFormat="false" ht="12.75" hidden="false" customHeight="false" outlineLevel="0" collapsed="false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 t="n">
        <f aca="false">+I563+K563+L563+R563+S563</f>
        <v>0</v>
      </c>
      <c r="U563" s="1" t="n">
        <f aca="false">+H563-T563</f>
        <v>0</v>
      </c>
    </row>
    <row r="564" customFormat="false" ht="12.75" hidden="false" customHeight="false" outlineLevel="0" collapsed="false"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 t="n">
        <f aca="false">+I564+K564+L564+R564+S564</f>
        <v>0</v>
      </c>
      <c r="U564" s="1" t="n">
        <f aca="false">+H564-T564</f>
        <v>0</v>
      </c>
    </row>
    <row r="565" customFormat="false" ht="12.75" hidden="false" customHeight="false" outlineLevel="0" collapsed="false"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 t="n">
        <f aca="false">+I565+K565+L565+R565+S565</f>
        <v>0</v>
      </c>
      <c r="U565" s="1" t="n">
        <f aca="false">+H565-T565</f>
        <v>0</v>
      </c>
    </row>
    <row r="566" customFormat="false" ht="12.75" hidden="false" customHeight="false" outlineLevel="0" collapsed="false"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 t="n">
        <f aca="false">+I566+K566+L566+R566+S566</f>
        <v>0</v>
      </c>
      <c r="U566" s="1" t="n">
        <f aca="false">+H566-T566</f>
        <v>0</v>
      </c>
    </row>
    <row r="567" customFormat="false" ht="12.75" hidden="false" customHeight="false" outlineLevel="0" collapsed="false"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 t="n">
        <f aca="false">+I567+K567+L567+R567+S567</f>
        <v>0</v>
      </c>
      <c r="U567" s="1" t="n">
        <f aca="false">+H567-T567</f>
        <v>0</v>
      </c>
    </row>
    <row r="568" customFormat="false" ht="12.75" hidden="false" customHeight="false" outlineLevel="0" collapsed="false"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 t="n">
        <f aca="false">+I568+K568+L568+R568+S568</f>
        <v>0</v>
      </c>
      <c r="U568" s="1" t="n">
        <f aca="false">+H568-T568</f>
        <v>0</v>
      </c>
    </row>
    <row r="569" customFormat="false" ht="12.75" hidden="false" customHeight="false" outlineLevel="0" collapsed="false"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 t="n">
        <f aca="false">+I569+K569+L569+R569+S569</f>
        <v>0</v>
      </c>
      <c r="U569" s="1" t="n">
        <f aca="false">+H569-T569</f>
        <v>0</v>
      </c>
    </row>
    <row r="570" customFormat="false" ht="12.75" hidden="false" customHeight="false" outlineLevel="0" collapsed="false"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 t="n">
        <f aca="false">+I570+K570+L570+R570+S570</f>
        <v>0</v>
      </c>
      <c r="U570" s="1" t="n">
        <f aca="false">+H570-T570</f>
        <v>0</v>
      </c>
    </row>
    <row r="571" customFormat="false" ht="12.75" hidden="false" customHeight="false" outlineLevel="0" collapsed="false"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 t="n">
        <f aca="false">+I571+K571+L571+R571+S571</f>
        <v>0</v>
      </c>
      <c r="U571" s="1" t="n">
        <f aca="false">+H571-T571</f>
        <v>0</v>
      </c>
    </row>
    <row r="572" customFormat="false" ht="12.75" hidden="false" customHeight="false" outlineLevel="0" collapsed="false"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 t="n">
        <f aca="false">+I572+K572+L572+R572+S572</f>
        <v>0</v>
      </c>
      <c r="U572" s="1" t="n">
        <f aca="false">+H572-T572</f>
        <v>0</v>
      </c>
    </row>
    <row r="573" customFormat="false" ht="12.75" hidden="false" customHeight="false" outlineLevel="0" collapsed="false"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 t="n">
        <f aca="false">+I573+K573+L573+R573+S573</f>
        <v>0</v>
      </c>
      <c r="U573" s="1" t="n">
        <f aca="false">+H573-T573</f>
        <v>0</v>
      </c>
    </row>
    <row r="574" customFormat="false" ht="12.75" hidden="false" customHeight="false" outlineLevel="0" collapsed="false"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 t="n">
        <f aca="false">+I574+K574+L574+R574+S574</f>
        <v>0</v>
      </c>
      <c r="U574" s="1" t="n">
        <f aca="false">+H574-T574</f>
        <v>0</v>
      </c>
    </row>
    <row r="575" customFormat="false" ht="12.75" hidden="false" customHeight="false" outlineLevel="0" collapsed="false"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 t="n">
        <f aca="false">+I575+K575+L575+R575+S575</f>
        <v>0</v>
      </c>
      <c r="U575" s="1" t="n">
        <f aca="false">+H575-T575</f>
        <v>0</v>
      </c>
    </row>
    <row r="576" customFormat="false" ht="12.75" hidden="false" customHeight="false" outlineLevel="0" collapsed="false"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 t="n">
        <f aca="false">+I576+K576+L576+R576+S576</f>
        <v>0</v>
      </c>
      <c r="U576" s="1" t="n">
        <f aca="false">+H576-T576</f>
        <v>0</v>
      </c>
    </row>
    <row r="577" customFormat="false" ht="12.75" hidden="false" customHeight="false" outlineLevel="0" collapsed="false"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 t="n">
        <f aca="false">+I577+K577+L577+R577+S577</f>
        <v>0</v>
      </c>
      <c r="U577" s="1" t="n">
        <f aca="false">+H577-T577</f>
        <v>0</v>
      </c>
    </row>
    <row r="578" customFormat="false" ht="12.75" hidden="false" customHeight="false" outlineLevel="0" collapsed="false"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 t="n">
        <f aca="false">+I578+K578+L578+R578+S578</f>
        <v>0</v>
      </c>
      <c r="U578" s="1" t="n">
        <f aca="false">+H578-T578</f>
        <v>0</v>
      </c>
    </row>
    <row r="579" customFormat="false" ht="12.75" hidden="false" customHeight="false" outlineLevel="0" collapsed="false"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 t="n">
        <f aca="false">+I579+K579+L579+R579+S579</f>
        <v>0</v>
      </c>
      <c r="U579" s="1" t="n">
        <f aca="false">+H579-T579</f>
        <v>0</v>
      </c>
    </row>
    <row r="580" customFormat="false" ht="12.75" hidden="false" customHeight="false" outlineLevel="0" collapsed="false"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 t="n">
        <f aca="false">+I580+K580+L580+R580+S580</f>
        <v>0</v>
      </c>
      <c r="U580" s="1" t="n">
        <f aca="false">+H580-T580</f>
        <v>0</v>
      </c>
    </row>
    <row r="581" customFormat="false" ht="12.75" hidden="false" customHeight="false" outlineLevel="0" collapsed="false"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 t="n">
        <f aca="false">+I581+K581+L581+R581+S581</f>
        <v>0</v>
      </c>
      <c r="U581" s="1" t="n">
        <f aca="false">+H581-T581</f>
        <v>0</v>
      </c>
    </row>
    <row r="582" customFormat="false" ht="12.75" hidden="false" customHeight="false" outlineLevel="0" collapsed="false"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 t="n">
        <f aca="false">+I582+K582+L582+R582+S582</f>
        <v>0</v>
      </c>
      <c r="U582" s="1" t="n">
        <f aca="false">+H582-T582</f>
        <v>0</v>
      </c>
    </row>
    <row r="583" customFormat="false" ht="12.75" hidden="false" customHeight="false" outlineLevel="0" collapsed="false"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 t="n">
        <f aca="false">+I583+K583+L583+R583+S583</f>
        <v>0</v>
      </c>
      <c r="U583" s="1" t="n">
        <f aca="false">+H583-T583</f>
        <v>0</v>
      </c>
    </row>
    <row r="584" customFormat="false" ht="12.75" hidden="false" customHeight="false" outlineLevel="0" collapsed="false"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 t="n">
        <f aca="false">+I584+K584+L584+R584+S584</f>
        <v>0</v>
      </c>
      <c r="U584" s="1" t="n">
        <f aca="false">+H584-T584</f>
        <v>0</v>
      </c>
    </row>
    <row r="585" customFormat="false" ht="12.75" hidden="false" customHeight="false" outlineLevel="0" collapsed="false"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 t="n">
        <f aca="false">+I585+K585+L585+R585+S585</f>
        <v>0</v>
      </c>
      <c r="U585" s="1" t="n">
        <f aca="false">+H585-T585</f>
        <v>0</v>
      </c>
    </row>
    <row r="586" customFormat="false" ht="12.75" hidden="false" customHeight="false" outlineLevel="0" collapsed="false"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 t="n">
        <f aca="false">+I586+K586+L586+R586+S586</f>
        <v>0</v>
      </c>
      <c r="U586" s="1" t="n">
        <f aca="false">+H586-T586</f>
        <v>0</v>
      </c>
    </row>
    <row r="587" customFormat="false" ht="12.75" hidden="false" customHeight="false" outlineLevel="0" collapsed="false"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 t="n">
        <f aca="false">+I587+K587+L587+R587+S587</f>
        <v>0</v>
      </c>
      <c r="U587" s="1" t="n">
        <f aca="false">+H587-T587</f>
        <v>0</v>
      </c>
    </row>
    <row r="588" customFormat="false" ht="12.75" hidden="false" customHeight="false" outlineLevel="0" collapsed="false"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 t="n">
        <f aca="false">+I588+K588+L588+R588+S588</f>
        <v>0</v>
      </c>
      <c r="U588" s="1" t="n">
        <f aca="false">+H588-T588</f>
        <v>0</v>
      </c>
    </row>
    <row r="589" customFormat="false" ht="12.75" hidden="false" customHeight="false" outlineLevel="0" collapsed="false">
      <c r="T589" s="1" t="n">
        <f aca="false">+I589+K589+L589+R589+S589</f>
        <v>0</v>
      </c>
      <c r="U589" s="1" t="n">
        <f aca="false">+H589-T589</f>
        <v>0</v>
      </c>
    </row>
    <row r="590" customFormat="false" ht="12.75" hidden="false" customHeight="false" outlineLevel="0" collapsed="false">
      <c r="T590" s="1" t="n">
        <f aca="false">+I590+K590+L590+R590+S590</f>
        <v>0</v>
      </c>
      <c r="U590" s="1" t="n">
        <f aca="false">+H590-T590</f>
        <v>0</v>
      </c>
    </row>
    <row r="591" customFormat="false" ht="12.75" hidden="false" customHeight="false" outlineLevel="0" collapsed="false">
      <c r="T591" s="1" t="n">
        <f aca="false">+I591+K591+L591+R591+S591</f>
        <v>0</v>
      </c>
      <c r="U591" s="1" t="n">
        <f aca="false">+H591-T591</f>
        <v>0</v>
      </c>
    </row>
    <row r="592" customFormat="false" ht="12.75" hidden="false" customHeight="false" outlineLevel="0" collapsed="false">
      <c r="T592" s="1" t="n">
        <f aca="false">+I592+K592+L592+R592+S592</f>
        <v>0</v>
      </c>
      <c r="U592" s="1" t="n">
        <f aca="false">+H592-T592</f>
        <v>0</v>
      </c>
    </row>
    <row r="593" customFormat="false" ht="12.75" hidden="false" customHeight="false" outlineLevel="0" collapsed="false">
      <c r="T593" s="1" t="n">
        <f aca="false">+I593+K593+L593+R593+S593</f>
        <v>0</v>
      </c>
      <c r="U593" s="1" t="n">
        <f aca="false">+H593-T593</f>
        <v>0</v>
      </c>
    </row>
    <row r="594" customFormat="false" ht="12.75" hidden="false" customHeight="false" outlineLevel="0" collapsed="false">
      <c r="T594" s="1" t="n">
        <f aca="false">+I594+K594+L594+R594+S594</f>
        <v>0</v>
      </c>
      <c r="U594" s="1" t="n">
        <f aca="false">+H594-T594</f>
        <v>0</v>
      </c>
    </row>
    <row r="595" customFormat="false" ht="12.75" hidden="false" customHeight="false" outlineLevel="0" collapsed="false">
      <c r="T595" s="1" t="n">
        <f aca="false">+I595+K595+L595+R595+S595</f>
        <v>0</v>
      </c>
      <c r="U595" s="1" t="n">
        <f aca="false">+H595-T595</f>
        <v>0</v>
      </c>
    </row>
    <row r="596" customFormat="false" ht="12.75" hidden="false" customHeight="false" outlineLevel="0" collapsed="false">
      <c r="T596" s="1" t="n">
        <f aca="false">+I596+K596+L596+R596+S596</f>
        <v>0</v>
      </c>
      <c r="U596" s="1" t="n">
        <f aca="false">+H596-T596</f>
        <v>0</v>
      </c>
    </row>
    <row r="597" customFormat="false" ht="12.75" hidden="false" customHeight="false" outlineLevel="0" collapsed="false">
      <c r="T597" s="1" t="n">
        <f aca="false">+I597+K597+L597+R597+S597</f>
        <v>0</v>
      </c>
      <c r="U597" s="1" t="n">
        <f aca="false">+H597-T597</f>
        <v>0</v>
      </c>
    </row>
    <row r="598" customFormat="false" ht="12.75" hidden="false" customHeight="false" outlineLevel="0" collapsed="false">
      <c r="T598" s="1" t="n">
        <f aca="false">+I598+K598+L598+R598+S598</f>
        <v>0</v>
      </c>
      <c r="U598" s="1" t="n">
        <f aca="false">+H598-T598</f>
        <v>0</v>
      </c>
    </row>
    <row r="599" customFormat="false" ht="12.75" hidden="false" customHeight="false" outlineLevel="0" collapsed="false">
      <c r="T599" s="1" t="n">
        <f aca="false">+I599+K599+L599+R599+S599</f>
        <v>0</v>
      </c>
      <c r="U599" s="1" t="n">
        <f aca="false">+H599-T599</f>
        <v>0</v>
      </c>
    </row>
    <row r="600" customFormat="false" ht="12.75" hidden="false" customHeight="false" outlineLevel="0" collapsed="false">
      <c r="T600" s="1" t="n">
        <f aca="false">+I600+K600+L600+R600+S600</f>
        <v>0</v>
      </c>
      <c r="U600" s="1" t="n">
        <f aca="false">+H600-T600</f>
        <v>0</v>
      </c>
    </row>
    <row r="601" customFormat="false" ht="12.75" hidden="false" customHeight="false" outlineLevel="0" collapsed="false">
      <c r="T601" s="1" t="n">
        <f aca="false">+I601+K601+L601+R601+S601</f>
        <v>0</v>
      </c>
      <c r="U601" s="1" t="n">
        <f aca="false">+H601-T601</f>
        <v>0</v>
      </c>
    </row>
    <row r="602" customFormat="false" ht="12.75" hidden="false" customHeight="false" outlineLevel="0" collapsed="false">
      <c r="T602" s="1" t="n">
        <f aca="false">+I602+K602+L602+R602+S602</f>
        <v>0</v>
      </c>
      <c r="U602" s="1" t="n">
        <f aca="false">+H602-T602</f>
        <v>0</v>
      </c>
    </row>
    <row r="603" customFormat="false" ht="12.75" hidden="false" customHeight="false" outlineLevel="0" collapsed="false">
      <c r="T603" s="1" t="n">
        <f aca="false">+I603+K603+L603+R603+S603</f>
        <v>0</v>
      </c>
      <c r="U603" s="1" t="n">
        <f aca="false">+H603-T603</f>
        <v>0</v>
      </c>
    </row>
    <row r="604" customFormat="false" ht="12.75" hidden="false" customHeight="false" outlineLevel="0" collapsed="false">
      <c r="T604" s="1" t="n">
        <f aca="false">+I604+K604+L604+R604+S604</f>
        <v>0</v>
      </c>
      <c r="U604" s="1" t="n">
        <f aca="false">+H604-T604</f>
        <v>0</v>
      </c>
    </row>
    <row r="605" customFormat="false" ht="12.75" hidden="false" customHeight="false" outlineLevel="0" collapsed="false">
      <c r="T605" s="1" t="n">
        <f aca="false">+I605+K605+L605+R605+S605</f>
        <v>0</v>
      </c>
      <c r="U605" s="1" t="n">
        <f aca="false">+H605-T605</f>
        <v>0</v>
      </c>
    </row>
    <row r="606" customFormat="false" ht="12.75" hidden="false" customHeight="false" outlineLevel="0" collapsed="false">
      <c r="T606" s="1" t="n">
        <f aca="false">+I606+K606+L606+R606+S606</f>
        <v>0</v>
      </c>
      <c r="U606" s="1" t="n">
        <f aca="false">+H606-T606</f>
        <v>0</v>
      </c>
    </row>
    <row r="607" customFormat="false" ht="12.75" hidden="false" customHeight="false" outlineLevel="0" collapsed="false">
      <c r="T607" s="1" t="n">
        <f aca="false">+I607+K607+L607+R607+S607</f>
        <v>0</v>
      </c>
      <c r="U607" s="1" t="n">
        <f aca="false">+H607-T607</f>
        <v>0</v>
      </c>
    </row>
    <row r="608" customFormat="false" ht="12.75" hidden="false" customHeight="false" outlineLevel="0" collapsed="false">
      <c r="T608" s="1" t="n">
        <f aca="false">+I608+K608+L608+R608+S608</f>
        <v>0</v>
      </c>
      <c r="U608" s="1" t="n">
        <f aca="false">+H608-T608</f>
        <v>0</v>
      </c>
    </row>
    <row r="609" customFormat="false" ht="12.75" hidden="false" customHeight="false" outlineLevel="0" collapsed="false">
      <c r="T609" s="1" t="n">
        <f aca="false">+I609+K609+L609+R609+S609</f>
        <v>0</v>
      </c>
      <c r="U609" s="1" t="n">
        <f aca="false">+H609-T609</f>
        <v>0</v>
      </c>
    </row>
    <row r="610" customFormat="false" ht="12.75" hidden="false" customHeight="false" outlineLevel="0" collapsed="false">
      <c r="T610" s="1" t="n">
        <f aca="false">+I610+K610+L610+R610+S610</f>
        <v>0</v>
      </c>
      <c r="U610" s="1" t="n">
        <f aca="false">+H610-T610</f>
        <v>0</v>
      </c>
    </row>
    <row r="611" customFormat="false" ht="12.75" hidden="false" customHeight="false" outlineLevel="0" collapsed="false">
      <c r="T611" s="1" t="n">
        <f aca="false">+I611+K611+L611+R611+S611</f>
        <v>0</v>
      </c>
      <c r="U611" s="1" t="n">
        <f aca="false">+H611-T611</f>
        <v>0</v>
      </c>
    </row>
    <row r="612" customFormat="false" ht="12.75" hidden="false" customHeight="false" outlineLevel="0" collapsed="false">
      <c r="T612" s="1" t="n">
        <f aca="false">+I612+K612+L612+R612+S612</f>
        <v>0</v>
      </c>
      <c r="U612" s="1" t="n">
        <f aca="false">+H612-T612</f>
        <v>0</v>
      </c>
    </row>
    <row r="613" customFormat="false" ht="12.75" hidden="false" customHeight="false" outlineLevel="0" collapsed="false">
      <c r="T613" s="1" t="n">
        <f aca="false">+I613+K613+L613+R613+S613</f>
        <v>0</v>
      </c>
      <c r="U613" s="1" t="n">
        <f aca="false">+H613-T613</f>
        <v>0</v>
      </c>
    </row>
    <row r="614" customFormat="false" ht="12.75" hidden="false" customHeight="false" outlineLevel="0" collapsed="false">
      <c r="T614" s="1" t="n">
        <f aca="false">+I614+K614+L614+R614+S614</f>
        <v>0</v>
      </c>
      <c r="U614" s="1" t="n">
        <f aca="false">+H614-T614</f>
        <v>0</v>
      </c>
    </row>
    <row r="615" customFormat="false" ht="12.75" hidden="false" customHeight="false" outlineLevel="0" collapsed="false">
      <c r="T615" s="1" t="n">
        <f aca="false">+I615+K615+L615+R615+S615</f>
        <v>0</v>
      </c>
      <c r="U615" s="1" t="n">
        <f aca="false">+H615-T615</f>
        <v>0</v>
      </c>
    </row>
    <row r="616" customFormat="false" ht="12.75" hidden="false" customHeight="false" outlineLevel="0" collapsed="false">
      <c r="T616" s="1" t="n">
        <f aca="false">+I616+K616+L616+R616+S616</f>
        <v>0</v>
      </c>
      <c r="U616" s="1" t="n">
        <f aca="false">+H616-T616</f>
        <v>0</v>
      </c>
    </row>
    <row r="617" customFormat="false" ht="12.75" hidden="false" customHeight="false" outlineLevel="0" collapsed="false">
      <c r="T617" s="1" t="n">
        <f aca="false">+I617+K617+L617+R617+S617</f>
        <v>0</v>
      </c>
      <c r="U617" s="1" t="n">
        <f aca="false">+H617-T617</f>
        <v>0</v>
      </c>
    </row>
    <row r="618" customFormat="false" ht="12.75" hidden="false" customHeight="false" outlineLevel="0" collapsed="false">
      <c r="T618" s="1" t="n">
        <f aca="false">+I618+K618+L618+R618+S618</f>
        <v>0</v>
      </c>
      <c r="U618" s="1" t="n">
        <f aca="false">+H618-T618</f>
        <v>0</v>
      </c>
    </row>
    <row r="619" customFormat="false" ht="12.75" hidden="false" customHeight="false" outlineLevel="0" collapsed="false">
      <c r="T619" s="1" t="n">
        <f aca="false">+I619+K619+L619+R619+S619</f>
        <v>0</v>
      </c>
      <c r="U619" s="1" t="n">
        <f aca="false">+H619-T619</f>
        <v>0</v>
      </c>
    </row>
    <row r="620" customFormat="false" ht="12.75" hidden="false" customHeight="false" outlineLevel="0" collapsed="false">
      <c r="T620" s="1" t="n">
        <f aca="false">+I620+K620+L620+R620+S620</f>
        <v>0</v>
      </c>
      <c r="U620" s="1" t="n">
        <f aca="false">+H620-T620</f>
        <v>0</v>
      </c>
    </row>
    <row r="621" customFormat="false" ht="12.75" hidden="false" customHeight="false" outlineLevel="0" collapsed="false">
      <c r="T621" s="1" t="n">
        <f aca="false">+I621+K621+L621+R621+S621</f>
        <v>0</v>
      </c>
      <c r="U621" s="1" t="n">
        <f aca="false">+H621-T621</f>
        <v>0</v>
      </c>
    </row>
    <row r="622" customFormat="false" ht="12.75" hidden="false" customHeight="false" outlineLevel="0" collapsed="false">
      <c r="T622" s="1" t="n">
        <f aca="false">+I622+K622+L622+R622+S622</f>
        <v>0</v>
      </c>
      <c r="U622" s="1" t="n">
        <f aca="false">+H622-T622</f>
        <v>0</v>
      </c>
    </row>
    <row r="623" customFormat="false" ht="12.75" hidden="false" customHeight="false" outlineLevel="0" collapsed="false">
      <c r="T623" s="1" t="n">
        <f aca="false">+I623+K623+L623+R623+S623</f>
        <v>0</v>
      </c>
      <c r="U623" s="1" t="n">
        <f aca="false">+H623-T623</f>
        <v>0</v>
      </c>
    </row>
    <row r="624" customFormat="false" ht="12.75" hidden="false" customHeight="false" outlineLevel="0" collapsed="false">
      <c r="T624" s="1" t="n">
        <f aca="false">+I624+K624+L624+R624+S624</f>
        <v>0</v>
      </c>
      <c r="U624" s="1" t="n">
        <f aca="false">+H624-T624</f>
        <v>0</v>
      </c>
    </row>
    <row r="625" customFormat="false" ht="12.75" hidden="false" customHeight="false" outlineLevel="0" collapsed="false">
      <c r="T625" s="1" t="n">
        <f aca="false">+I625+K625+L625+R625+S625</f>
        <v>0</v>
      </c>
      <c r="U625" s="1" t="n">
        <f aca="false">+H625-T625</f>
        <v>0</v>
      </c>
    </row>
    <row r="626" customFormat="false" ht="12.75" hidden="false" customHeight="false" outlineLevel="0" collapsed="false">
      <c r="T626" s="1" t="n">
        <f aca="false">+I626+K626+L626+R626+S626</f>
        <v>0</v>
      </c>
      <c r="U626" s="1" t="n">
        <f aca="false">+H626-T626</f>
        <v>0</v>
      </c>
    </row>
    <row r="627" customFormat="false" ht="12.75" hidden="false" customHeight="false" outlineLevel="0" collapsed="false">
      <c r="T627" s="1" t="n">
        <f aca="false">+I627+K627+L627+R627+S627</f>
        <v>0</v>
      </c>
      <c r="U627" s="1" t="n">
        <f aca="false">+H627-T627</f>
        <v>0</v>
      </c>
    </row>
    <row r="628" customFormat="false" ht="12.75" hidden="false" customHeight="false" outlineLevel="0" collapsed="false">
      <c r="T628" s="1" t="n">
        <f aca="false">+I628+K628+L628+R628+S628</f>
        <v>0</v>
      </c>
      <c r="U628" s="1" t="n">
        <f aca="false">+H628-T628</f>
        <v>0</v>
      </c>
    </row>
    <row r="629" customFormat="false" ht="12.75" hidden="false" customHeight="false" outlineLevel="0" collapsed="false">
      <c r="T629" s="1" t="n">
        <f aca="false">+I629+K629+L629+R629+S629</f>
        <v>0</v>
      </c>
      <c r="U629" s="1" t="n">
        <f aca="false">+H629-T629</f>
        <v>0</v>
      </c>
    </row>
    <row r="630" customFormat="false" ht="12.75" hidden="false" customHeight="false" outlineLevel="0" collapsed="false">
      <c r="T630" s="1" t="n">
        <f aca="false">+I630+K630+L630+R630+S630</f>
        <v>0</v>
      </c>
      <c r="U630" s="1" t="n">
        <f aca="false">+H630-T630</f>
        <v>0</v>
      </c>
    </row>
    <row r="631" customFormat="false" ht="12.75" hidden="false" customHeight="false" outlineLevel="0" collapsed="false">
      <c r="T631" s="1" t="n">
        <f aca="false">+I631+K631+L631+R631+S631</f>
        <v>0</v>
      </c>
      <c r="U631" s="1" t="n">
        <f aca="false">+H631-T631</f>
        <v>0</v>
      </c>
    </row>
    <row r="632" customFormat="false" ht="12.75" hidden="false" customHeight="false" outlineLevel="0" collapsed="false">
      <c r="T632" s="1" t="n">
        <f aca="false">+I632+K632+L632+R632+S632</f>
        <v>0</v>
      </c>
      <c r="U632" s="1" t="n">
        <f aca="false">+H632-T632</f>
        <v>0</v>
      </c>
    </row>
    <row r="633" customFormat="false" ht="12.75" hidden="false" customHeight="false" outlineLevel="0" collapsed="false">
      <c r="T633" s="1" t="n">
        <f aca="false">+I633+K633+L633+R633+S633</f>
        <v>0</v>
      </c>
      <c r="U633" s="1" t="n">
        <f aca="false">+H633-T633</f>
        <v>0</v>
      </c>
    </row>
    <row r="634" customFormat="false" ht="12.75" hidden="false" customHeight="false" outlineLevel="0" collapsed="false">
      <c r="T634" s="1" t="n">
        <f aca="false">+I634+K634+L634+R634+S634</f>
        <v>0</v>
      </c>
      <c r="U634" s="1" t="n">
        <f aca="false">+H634-T634</f>
        <v>0</v>
      </c>
    </row>
    <row r="635" customFormat="false" ht="12.75" hidden="false" customHeight="false" outlineLevel="0" collapsed="false">
      <c r="T635" s="1" t="n">
        <f aca="false">+I635+K635+L635+R635+S635</f>
        <v>0</v>
      </c>
      <c r="U635" s="1" t="n">
        <f aca="false">+H635-T635</f>
        <v>0</v>
      </c>
    </row>
    <row r="636" customFormat="false" ht="12.75" hidden="false" customHeight="false" outlineLevel="0" collapsed="false">
      <c r="T636" s="1" t="n">
        <f aca="false">+I636+K636+L636+R636+S636</f>
        <v>0</v>
      </c>
      <c r="U636" s="1" t="n">
        <f aca="false">+H636-T636</f>
        <v>0</v>
      </c>
    </row>
    <row r="637" customFormat="false" ht="12.75" hidden="false" customHeight="false" outlineLevel="0" collapsed="false">
      <c r="T637" s="1" t="n">
        <f aca="false">+I637+K637+L637+R637+S637</f>
        <v>0</v>
      </c>
      <c r="U637" s="1" t="n">
        <f aca="false">+H637-T637</f>
        <v>0</v>
      </c>
    </row>
    <row r="638" customFormat="false" ht="12.75" hidden="false" customHeight="false" outlineLevel="0" collapsed="false">
      <c r="T638" s="1" t="n">
        <f aca="false">+I638+K638+L638+R638+S638</f>
        <v>0</v>
      </c>
      <c r="U638" s="1" t="n">
        <f aca="false">+H638-T638</f>
        <v>0</v>
      </c>
    </row>
    <row r="639" customFormat="false" ht="12.75" hidden="false" customHeight="false" outlineLevel="0" collapsed="false">
      <c r="T639" s="1" t="n">
        <f aca="false">+I639+K639+L639+R639+S639</f>
        <v>0</v>
      </c>
      <c r="U639" s="1" t="n">
        <f aca="false">+H639-T639</f>
        <v>0</v>
      </c>
    </row>
    <row r="640" customFormat="false" ht="12.75" hidden="false" customHeight="false" outlineLevel="0" collapsed="false">
      <c r="T640" s="1" t="n">
        <f aca="false">+I640+K640+L640+R640+S640</f>
        <v>0</v>
      </c>
      <c r="U640" s="1" t="n">
        <f aca="false">+H640-T640</f>
        <v>0</v>
      </c>
    </row>
    <row r="641" customFormat="false" ht="12.75" hidden="false" customHeight="false" outlineLevel="0" collapsed="false">
      <c r="T641" s="1" t="n">
        <f aca="false">+I641+K641+L641+R641+S641</f>
        <v>0</v>
      </c>
      <c r="U641" s="1" t="n">
        <f aca="false">+H641-T641</f>
        <v>0</v>
      </c>
    </row>
    <row r="642" customFormat="false" ht="12.75" hidden="false" customHeight="false" outlineLevel="0" collapsed="false">
      <c r="T642" s="1" t="n">
        <f aca="false">+I642+K642+L642+R642+S642</f>
        <v>0</v>
      </c>
      <c r="U642" s="1" t="n">
        <f aca="false">+H642-T642</f>
        <v>0</v>
      </c>
    </row>
    <row r="643" customFormat="false" ht="12.75" hidden="false" customHeight="false" outlineLevel="0" collapsed="false">
      <c r="T643" s="1" t="n">
        <f aca="false">+I643+K643+L643+R643+S643</f>
        <v>0</v>
      </c>
      <c r="U643" s="1" t="n">
        <f aca="false">+H643-T643</f>
        <v>0</v>
      </c>
    </row>
    <row r="644" customFormat="false" ht="12.75" hidden="false" customHeight="false" outlineLevel="0" collapsed="false">
      <c r="T644" s="1" t="n">
        <f aca="false">+I644+K644+L644+R644+S644</f>
        <v>0</v>
      </c>
      <c r="U644" s="1" t="n">
        <f aca="false">+H644-T644</f>
        <v>0</v>
      </c>
    </row>
    <row r="645" customFormat="false" ht="12.75" hidden="false" customHeight="false" outlineLevel="0" collapsed="false">
      <c r="T645" s="1" t="n">
        <f aca="false">+I645+K645+L645+R645+S645</f>
        <v>0</v>
      </c>
      <c r="U645" s="1" t="n">
        <f aca="false">+H645-T645</f>
        <v>0</v>
      </c>
    </row>
    <row r="646" customFormat="false" ht="12.75" hidden="false" customHeight="false" outlineLevel="0" collapsed="false">
      <c r="T646" s="1" t="n">
        <f aca="false">+I646+K646+L646+R646+S646</f>
        <v>0</v>
      </c>
      <c r="U646" s="1" t="n">
        <f aca="false">+H646-T646</f>
        <v>0</v>
      </c>
    </row>
    <row r="647" customFormat="false" ht="12.75" hidden="false" customHeight="false" outlineLevel="0" collapsed="false">
      <c r="T647" s="1" t="n">
        <f aca="false">+I647+K647+L647+R647+S647</f>
        <v>0</v>
      </c>
      <c r="U647" s="1" t="n">
        <f aca="false">+H647-T647</f>
        <v>0</v>
      </c>
    </row>
    <row r="648" customFormat="false" ht="12.75" hidden="false" customHeight="false" outlineLevel="0" collapsed="false">
      <c r="T648" s="1" t="n">
        <f aca="false">+I648+K648+L648+R648+S648</f>
        <v>0</v>
      </c>
      <c r="U648" s="1" t="n">
        <f aca="false">+H648-T648</f>
        <v>0</v>
      </c>
    </row>
    <row r="649" customFormat="false" ht="12.75" hidden="false" customHeight="false" outlineLevel="0" collapsed="false">
      <c r="T649" s="1" t="n">
        <f aca="false">+I649+K649+L649+R649+S649</f>
        <v>0</v>
      </c>
      <c r="U649" s="1" t="n">
        <f aca="false">+H649-T649</f>
        <v>0</v>
      </c>
    </row>
    <row r="650" customFormat="false" ht="12.75" hidden="false" customHeight="false" outlineLevel="0" collapsed="false">
      <c r="T650" s="1" t="n">
        <f aca="false">+I650+K650+L650+R650+S650</f>
        <v>0</v>
      </c>
      <c r="U650" s="1" t="n">
        <f aca="false">+H650-T650</f>
        <v>0</v>
      </c>
    </row>
    <row r="651" customFormat="false" ht="12.75" hidden="false" customHeight="false" outlineLevel="0" collapsed="false">
      <c r="T651" s="1" t="n">
        <f aca="false">+I651+K651+L651+R651+S651</f>
        <v>0</v>
      </c>
      <c r="U651" s="1" t="n">
        <f aca="false">+H651-T651</f>
        <v>0</v>
      </c>
    </row>
    <row r="652" customFormat="false" ht="12.75" hidden="false" customHeight="false" outlineLevel="0" collapsed="false">
      <c r="T652" s="1" t="n">
        <f aca="false">+I652+K652+L652+R652+S652</f>
        <v>0</v>
      </c>
      <c r="U652" s="1" t="n">
        <f aca="false">+H652-T652</f>
        <v>0</v>
      </c>
    </row>
    <row r="653" customFormat="false" ht="12.75" hidden="false" customHeight="false" outlineLevel="0" collapsed="false">
      <c r="T653" s="1" t="n">
        <f aca="false">+I653+K653+L653+R653+S653</f>
        <v>0</v>
      </c>
      <c r="U653" s="1" t="n">
        <f aca="false">+H653-T653</f>
        <v>0</v>
      </c>
    </row>
    <row r="654" customFormat="false" ht="12.75" hidden="false" customHeight="false" outlineLevel="0" collapsed="false">
      <c r="T654" s="1" t="n">
        <f aca="false">+I654+K654+L654+R654+S654</f>
        <v>0</v>
      </c>
      <c r="U654" s="1" t="n">
        <f aca="false">+H654-T654</f>
        <v>0</v>
      </c>
    </row>
    <row r="655" customFormat="false" ht="12.75" hidden="false" customHeight="false" outlineLevel="0" collapsed="false">
      <c r="T655" s="1" t="n">
        <f aca="false">+I655+K655+L655+R655+S655</f>
        <v>0</v>
      </c>
      <c r="U655" s="1" t="n">
        <f aca="false">+H655-T655</f>
        <v>0</v>
      </c>
    </row>
    <row r="656" customFormat="false" ht="12.75" hidden="false" customHeight="false" outlineLevel="0" collapsed="false">
      <c r="T656" s="1" t="n">
        <f aca="false">+I656+K656+L656+R656+S656</f>
        <v>0</v>
      </c>
      <c r="U656" s="1" t="n">
        <f aca="false">+H656-T656</f>
        <v>0</v>
      </c>
    </row>
    <row r="657" customFormat="false" ht="12.75" hidden="false" customHeight="false" outlineLevel="0" collapsed="false">
      <c r="T657" s="1" t="n">
        <f aca="false">+I657+K657+L657+R657+S657</f>
        <v>0</v>
      </c>
      <c r="U657" s="1" t="n">
        <f aca="false">+H657-T657</f>
        <v>0</v>
      </c>
    </row>
    <row r="658" customFormat="false" ht="12.75" hidden="false" customHeight="false" outlineLevel="0" collapsed="false">
      <c r="T658" s="1" t="n">
        <f aca="false">+I658+K658+L658+R658+S658</f>
        <v>0</v>
      </c>
      <c r="U658" s="1" t="n">
        <f aca="false">+H658-T658</f>
        <v>0</v>
      </c>
    </row>
    <row r="659" customFormat="false" ht="12.75" hidden="false" customHeight="false" outlineLevel="0" collapsed="false">
      <c r="T659" s="1" t="n">
        <f aca="false">+I659+K659+L659+R659+S659</f>
        <v>0</v>
      </c>
      <c r="U659" s="1" t="n">
        <f aca="false">+H659-T659</f>
        <v>0</v>
      </c>
    </row>
    <row r="660" customFormat="false" ht="12.75" hidden="false" customHeight="false" outlineLevel="0" collapsed="false">
      <c r="T660" s="1" t="n">
        <f aca="false">+I660+K660+L660+R660+S660</f>
        <v>0</v>
      </c>
      <c r="U660" s="1" t="n">
        <f aca="false">+H660-T660</f>
        <v>0</v>
      </c>
    </row>
    <row r="661" customFormat="false" ht="12.75" hidden="false" customHeight="false" outlineLevel="0" collapsed="false">
      <c r="T661" s="1" t="n">
        <f aca="false">+I661+K661+L661+R661+S661</f>
        <v>0</v>
      </c>
      <c r="U661" s="1" t="n">
        <f aca="false">+H661-T661</f>
        <v>0</v>
      </c>
    </row>
    <row r="662" customFormat="false" ht="12.75" hidden="false" customHeight="false" outlineLevel="0" collapsed="false">
      <c r="T662" s="1" t="n">
        <f aca="false">+I662+K662+L662+R662+S662</f>
        <v>0</v>
      </c>
      <c r="U662" s="1" t="n">
        <f aca="false">+H662-T662</f>
        <v>0</v>
      </c>
    </row>
    <row r="663" customFormat="false" ht="12.75" hidden="false" customHeight="false" outlineLevel="0" collapsed="false">
      <c r="T663" s="1" t="n">
        <f aca="false">+I663+K663+L663+R663+S663</f>
        <v>0</v>
      </c>
      <c r="U663" s="1" t="n">
        <f aca="false">+H663-T663</f>
        <v>0</v>
      </c>
    </row>
    <row r="664" customFormat="false" ht="12.75" hidden="false" customHeight="false" outlineLevel="0" collapsed="false">
      <c r="T664" s="1" t="n">
        <f aca="false">+I664+K664+L664+R664+S664</f>
        <v>0</v>
      </c>
      <c r="U664" s="1" t="n">
        <f aca="false">+H664-T664</f>
        <v>0</v>
      </c>
    </row>
    <row r="665" customFormat="false" ht="12.75" hidden="false" customHeight="false" outlineLevel="0" collapsed="false">
      <c r="T665" s="1" t="n">
        <f aca="false">+I665+K665+L665+R665+S665</f>
        <v>0</v>
      </c>
      <c r="U665" s="1" t="n">
        <f aca="false">+H665-T665</f>
        <v>0</v>
      </c>
    </row>
    <row r="666" customFormat="false" ht="12.75" hidden="false" customHeight="false" outlineLevel="0" collapsed="false">
      <c r="T666" s="1" t="n">
        <f aca="false">+I666+K666+L666+R666+S666</f>
        <v>0</v>
      </c>
      <c r="U666" s="1" t="n">
        <f aca="false">+H666-T666</f>
        <v>0</v>
      </c>
    </row>
    <row r="667" customFormat="false" ht="12.75" hidden="false" customHeight="false" outlineLevel="0" collapsed="false">
      <c r="T667" s="1" t="n">
        <f aca="false">+I667+K667+L667+R667+S667</f>
        <v>0</v>
      </c>
      <c r="U667" s="1" t="n">
        <f aca="false">+H667-T667</f>
        <v>0</v>
      </c>
    </row>
    <row r="668" customFormat="false" ht="12.75" hidden="false" customHeight="false" outlineLevel="0" collapsed="false">
      <c r="T668" s="1" t="n">
        <f aca="false">+I668+K668+L668+R668+S668</f>
        <v>0</v>
      </c>
      <c r="U668" s="1" t="n">
        <f aca="false">+H668-T668</f>
        <v>0</v>
      </c>
    </row>
    <row r="669" customFormat="false" ht="12.75" hidden="false" customHeight="false" outlineLevel="0" collapsed="false">
      <c r="T669" s="1" t="n">
        <f aca="false">+I669+K669+L669+R669+S669</f>
        <v>0</v>
      </c>
      <c r="U669" s="1" t="n">
        <f aca="false">+H669-T669</f>
        <v>0</v>
      </c>
    </row>
    <row r="670" customFormat="false" ht="12.75" hidden="false" customHeight="false" outlineLevel="0" collapsed="false">
      <c r="T670" s="1" t="n">
        <f aca="false">+I670+K670+L670+R670+S670</f>
        <v>0</v>
      </c>
      <c r="U670" s="1" t="n">
        <f aca="false">+H670-T670</f>
        <v>0</v>
      </c>
    </row>
    <row r="671" customFormat="false" ht="12.75" hidden="false" customHeight="false" outlineLevel="0" collapsed="false">
      <c r="T671" s="1" t="n">
        <f aca="false">+I671+K671+L671+R671+S671</f>
        <v>0</v>
      </c>
      <c r="U671" s="1" t="n">
        <f aca="false">+H671-T671</f>
        <v>0</v>
      </c>
    </row>
    <row r="672" customFormat="false" ht="12.75" hidden="false" customHeight="false" outlineLevel="0" collapsed="false">
      <c r="T672" s="1" t="n">
        <f aca="false">+I672+K672+L672+R672+S672</f>
        <v>0</v>
      </c>
      <c r="U672" s="1" t="n">
        <f aca="false">+H672-T672</f>
        <v>0</v>
      </c>
    </row>
    <row r="673" customFormat="false" ht="12.75" hidden="false" customHeight="false" outlineLevel="0" collapsed="false">
      <c r="T673" s="1" t="n">
        <f aca="false">+I673+K673+L673+R673+S673</f>
        <v>0</v>
      </c>
      <c r="U673" s="1" t="n">
        <f aca="false">+H673-T673</f>
        <v>0</v>
      </c>
    </row>
    <row r="674" customFormat="false" ht="12.75" hidden="false" customHeight="false" outlineLevel="0" collapsed="false">
      <c r="T674" s="1" t="n">
        <f aca="false">+I674+K674+L674+R674+S674</f>
        <v>0</v>
      </c>
      <c r="U674" s="1" t="n">
        <f aca="false">+H674-T674</f>
        <v>0</v>
      </c>
    </row>
    <row r="675" customFormat="false" ht="12.75" hidden="false" customHeight="false" outlineLevel="0" collapsed="false">
      <c r="T675" s="1" t="n">
        <f aca="false">+I675+K675+L675+R675+S675</f>
        <v>0</v>
      </c>
      <c r="U675" s="1" t="n">
        <f aca="false">+H675-T675</f>
        <v>0</v>
      </c>
    </row>
    <row r="676" customFormat="false" ht="12.75" hidden="false" customHeight="false" outlineLevel="0" collapsed="false">
      <c r="T676" s="1" t="n">
        <f aca="false">+I676+K676+L676+R676+S676</f>
        <v>0</v>
      </c>
      <c r="U676" s="1" t="n">
        <f aca="false">+H676-T676</f>
        <v>0</v>
      </c>
    </row>
    <row r="677" customFormat="false" ht="12.75" hidden="false" customHeight="false" outlineLevel="0" collapsed="false">
      <c r="T677" s="1" t="n">
        <f aca="false">+I677+K677+L677+R677+S677</f>
        <v>0</v>
      </c>
      <c r="U677" s="1" t="n">
        <f aca="false">+H677-T677</f>
        <v>0</v>
      </c>
    </row>
    <row r="678" customFormat="false" ht="12.75" hidden="false" customHeight="false" outlineLevel="0" collapsed="false">
      <c r="T678" s="1" t="n">
        <f aca="false">+I678+K678+L678+R678+S678</f>
        <v>0</v>
      </c>
      <c r="U678" s="1" t="n">
        <f aca="false">+H678-T678</f>
        <v>0</v>
      </c>
    </row>
    <row r="679" customFormat="false" ht="12.75" hidden="false" customHeight="false" outlineLevel="0" collapsed="false">
      <c r="T679" s="1" t="n">
        <f aca="false">+I679+K679+L679+R679+S679</f>
        <v>0</v>
      </c>
      <c r="U679" s="1" t="n">
        <f aca="false">+H679-T679</f>
        <v>0</v>
      </c>
    </row>
    <row r="680" customFormat="false" ht="12.75" hidden="false" customHeight="false" outlineLevel="0" collapsed="false">
      <c r="T680" s="1" t="n">
        <f aca="false">+I680+K680+L680+R680+S680</f>
        <v>0</v>
      </c>
      <c r="U680" s="1" t="n">
        <f aca="false">+H680-T680</f>
        <v>0</v>
      </c>
    </row>
    <row r="681" customFormat="false" ht="12.75" hidden="false" customHeight="false" outlineLevel="0" collapsed="false">
      <c r="T681" s="1" t="n">
        <f aca="false">+I681+K681+L681+R681+S681</f>
        <v>0</v>
      </c>
      <c r="U681" s="1" t="n">
        <f aca="false">+H681-T681</f>
        <v>0</v>
      </c>
    </row>
    <row r="682" customFormat="false" ht="12.75" hidden="false" customHeight="false" outlineLevel="0" collapsed="false">
      <c r="T682" s="1" t="n">
        <f aca="false">+I682+K682+L682+R682+S682</f>
        <v>0</v>
      </c>
      <c r="U682" s="1" t="n">
        <f aca="false">+H682-T682</f>
        <v>0</v>
      </c>
    </row>
    <row r="683" customFormat="false" ht="12.75" hidden="false" customHeight="false" outlineLevel="0" collapsed="false">
      <c r="T683" s="1" t="n">
        <f aca="false">+I683+K683+L683+R683+S683</f>
        <v>0</v>
      </c>
      <c r="U683" s="1" t="n">
        <f aca="false">+H683-T683</f>
        <v>0</v>
      </c>
    </row>
    <row r="684" customFormat="false" ht="12.75" hidden="false" customHeight="false" outlineLevel="0" collapsed="false">
      <c r="T684" s="1" t="n">
        <f aca="false">+I684+K684+L684+R684+S684</f>
        <v>0</v>
      </c>
      <c r="U684" s="1" t="n">
        <f aca="false">+H684-T684</f>
        <v>0</v>
      </c>
    </row>
    <row r="685" customFormat="false" ht="12.75" hidden="false" customHeight="false" outlineLevel="0" collapsed="false">
      <c r="T685" s="1" t="n">
        <f aca="false">+I685+K685+L685+R685+S685</f>
        <v>0</v>
      </c>
      <c r="U685" s="1" t="n">
        <f aca="false">+H685-T685</f>
        <v>0</v>
      </c>
    </row>
    <row r="686" customFormat="false" ht="12.75" hidden="false" customHeight="false" outlineLevel="0" collapsed="false">
      <c r="T686" s="1" t="n">
        <f aca="false">+I686+K686+L686+R686+S686</f>
        <v>0</v>
      </c>
      <c r="U686" s="1" t="n">
        <f aca="false">+H686-T686</f>
        <v>0</v>
      </c>
    </row>
    <row r="687" customFormat="false" ht="12.75" hidden="false" customHeight="false" outlineLevel="0" collapsed="false">
      <c r="T687" s="1" t="n">
        <f aca="false">+I687+K687+L687+R687+S687</f>
        <v>0</v>
      </c>
      <c r="U687" s="1" t="n">
        <f aca="false">+H687-T687</f>
        <v>0</v>
      </c>
    </row>
    <row r="688" customFormat="false" ht="12.75" hidden="false" customHeight="false" outlineLevel="0" collapsed="false">
      <c r="T688" s="1" t="n">
        <f aca="false">+I688+K688+L688+R688+S688</f>
        <v>0</v>
      </c>
      <c r="U688" s="1" t="n">
        <f aca="false">+H688-T688</f>
        <v>0</v>
      </c>
    </row>
    <row r="689" customFormat="false" ht="12.75" hidden="false" customHeight="false" outlineLevel="0" collapsed="false">
      <c r="T689" s="1" t="n">
        <f aca="false">+I689+K689+L689+R689+S689</f>
        <v>0</v>
      </c>
      <c r="U689" s="1" t="n">
        <f aca="false">+H689-T689</f>
        <v>0</v>
      </c>
    </row>
    <row r="690" customFormat="false" ht="12.75" hidden="false" customHeight="false" outlineLevel="0" collapsed="false">
      <c r="T690" s="1" t="n">
        <f aca="false">+I690+K690+L690+R690+S690</f>
        <v>0</v>
      </c>
      <c r="U690" s="1" t="n">
        <f aca="false">+H690-T690</f>
        <v>0</v>
      </c>
    </row>
    <row r="691" customFormat="false" ht="12.75" hidden="false" customHeight="false" outlineLevel="0" collapsed="false">
      <c r="T691" s="1" t="n">
        <f aca="false">+I691+K691+L691+R691+S691</f>
        <v>0</v>
      </c>
      <c r="U691" s="1" t="n">
        <f aca="false">+H691-T691</f>
        <v>0</v>
      </c>
    </row>
    <row r="692" customFormat="false" ht="12.75" hidden="false" customHeight="false" outlineLevel="0" collapsed="false">
      <c r="T692" s="1" t="n">
        <f aca="false">+I692+K692+L692+R692+S692</f>
        <v>0</v>
      </c>
      <c r="U692" s="1" t="n">
        <f aca="false">+H692-T692</f>
        <v>0</v>
      </c>
    </row>
    <row r="693" customFormat="false" ht="12.75" hidden="false" customHeight="false" outlineLevel="0" collapsed="false">
      <c r="T693" s="1" t="n">
        <f aca="false">+I693+K693+L693+R693+S693</f>
        <v>0</v>
      </c>
      <c r="U693" s="1" t="n">
        <f aca="false">+H693-T693</f>
        <v>0</v>
      </c>
    </row>
    <row r="694" customFormat="false" ht="12.75" hidden="false" customHeight="false" outlineLevel="0" collapsed="false">
      <c r="T694" s="1" t="n">
        <f aca="false">+I694+K694+L694+R694+S694</f>
        <v>0</v>
      </c>
      <c r="U694" s="1" t="n">
        <f aca="false">+H694-T694</f>
        <v>0</v>
      </c>
    </row>
    <row r="695" customFormat="false" ht="12.75" hidden="false" customHeight="false" outlineLevel="0" collapsed="false">
      <c r="T695" s="1" t="n">
        <f aca="false">+I695+K695+L695+R695+S695</f>
        <v>0</v>
      </c>
      <c r="U695" s="1" t="n">
        <f aca="false">+H695-T695</f>
        <v>0</v>
      </c>
    </row>
    <row r="696" customFormat="false" ht="12.75" hidden="false" customHeight="false" outlineLevel="0" collapsed="false">
      <c r="T696" s="1" t="n">
        <f aca="false">+I696+K696+L696+R696+S696</f>
        <v>0</v>
      </c>
      <c r="U696" s="1" t="n">
        <f aca="false">+H696-T696</f>
        <v>0</v>
      </c>
    </row>
    <row r="697" customFormat="false" ht="12.75" hidden="false" customHeight="false" outlineLevel="0" collapsed="false">
      <c r="T697" s="1" t="n">
        <f aca="false">+I697+K697+L697+R697+S697</f>
        <v>0</v>
      </c>
      <c r="U697" s="1" t="n">
        <f aca="false">+H697-T697</f>
        <v>0</v>
      </c>
    </row>
    <row r="698" customFormat="false" ht="12.75" hidden="false" customHeight="false" outlineLevel="0" collapsed="false">
      <c r="T698" s="1" t="n">
        <f aca="false">+I698+K698+L698+R698+S698</f>
        <v>0</v>
      </c>
      <c r="U698" s="1" t="n">
        <f aca="false">+H698-T698</f>
        <v>0</v>
      </c>
    </row>
    <row r="699" customFormat="false" ht="12.75" hidden="false" customHeight="false" outlineLevel="0" collapsed="false">
      <c r="T699" s="1" t="n">
        <f aca="false">+I699+K699+L699+R699+S699</f>
        <v>0</v>
      </c>
      <c r="U699" s="1" t="n">
        <f aca="false">+H699-T699</f>
        <v>0</v>
      </c>
    </row>
    <row r="700" customFormat="false" ht="12.75" hidden="false" customHeight="false" outlineLevel="0" collapsed="false">
      <c r="T700" s="1" t="n">
        <f aca="false">+I700+K700+L700+R700+S700</f>
        <v>0</v>
      </c>
      <c r="U700" s="1" t="n">
        <f aca="false">+H700-T700</f>
        <v>0</v>
      </c>
    </row>
    <row r="701" customFormat="false" ht="12.75" hidden="false" customHeight="false" outlineLevel="0" collapsed="false">
      <c r="T701" s="1" t="n">
        <f aca="false">+I701+K701+L701+R701+S701</f>
        <v>0</v>
      </c>
      <c r="U701" s="1" t="n">
        <f aca="false">+H701-T701</f>
        <v>0</v>
      </c>
    </row>
    <row r="702" customFormat="false" ht="12.75" hidden="false" customHeight="false" outlineLevel="0" collapsed="false">
      <c r="T702" s="1" t="n">
        <f aca="false">+I702+K702+L702+R702+S702</f>
        <v>0</v>
      </c>
      <c r="U702" s="1" t="n">
        <f aca="false">+H702-T702</f>
        <v>0</v>
      </c>
    </row>
    <row r="703" customFormat="false" ht="12.75" hidden="false" customHeight="false" outlineLevel="0" collapsed="false">
      <c r="T703" s="1" t="n">
        <f aca="false">+I703+K703+L703+R703+S703</f>
        <v>0</v>
      </c>
      <c r="U703" s="1" t="n">
        <f aca="false">+H703-T703</f>
        <v>0</v>
      </c>
    </row>
    <row r="704" customFormat="false" ht="12.75" hidden="false" customHeight="false" outlineLevel="0" collapsed="false">
      <c r="T704" s="1" t="n">
        <f aca="false">+I704+K704+L704+R704+S704</f>
        <v>0</v>
      </c>
      <c r="U704" s="1" t="n">
        <f aca="false">+H704-T704</f>
        <v>0</v>
      </c>
    </row>
    <row r="705" customFormat="false" ht="12.75" hidden="false" customHeight="false" outlineLevel="0" collapsed="false">
      <c r="T705" s="1" t="n">
        <f aca="false">+I705+K705+L705+R705+S705</f>
        <v>0</v>
      </c>
      <c r="U705" s="1" t="n">
        <f aca="false">+H705-T705</f>
        <v>0</v>
      </c>
    </row>
    <row r="706" customFormat="false" ht="12.75" hidden="false" customHeight="false" outlineLevel="0" collapsed="false">
      <c r="T706" s="1" t="n">
        <f aca="false">+I706+K706+L706+R706+S706</f>
        <v>0</v>
      </c>
      <c r="U706" s="1" t="n">
        <f aca="false">+H706-T706</f>
        <v>0</v>
      </c>
    </row>
    <row r="707" customFormat="false" ht="12.75" hidden="false" customHeight="false" outlineLevel="0" collapsed="false">
      <c r="T707" s="1" t="n">
        <f aca="false">+I707+K707+L707+R707+S707</f>
        <v>0</v>
      </c>
      <c r="U707" s="1" t="n">
        <f aca="false">+H707-T707</f>
        <v>0</v>
      </c>
    </row>
    <row r="708" customFormat="false" ht="12.75" hidden="false" customHeight="false" outlineLevel="0" collapsed="false">
      <c r="T708" s="1" t="n">
        <f aca="false">+I708+K708+L708+R708+S708</f>
        <v>0</v>
      </c>
      <c r="U708" s="1" t="n">
        <f aca="false">+H708-T708</f>
        <v>0</v>
      </c>
    </row>
    <row r="709" customFormat="false" ht="12.75" hidden="false" customHeight="false" outlineLevel="0" collapsed="false">
      <c r="T709" s="1" t="n">
        <f aca="false">+I709+K709+L709+R709+S709</f>
        <v>0</v>
      </c>
      <c r="U709" s="1" t="n">
        <f aca="false">+H709-T709</f>
        <v>0</v>
      </c>
    </row>
    <row r="710" customFormat="false" ht="12.75" hidden="false" customHeight="false" outlineLevel="0" collapsed="false">
      <c r="T710" s="1" t="n">
        <f aca="false">+I710+K710+L710+R710+S710</f>
        <v>0</v>
      </c>
      <c r="U710" s="1" t="n">
        <f aca="false">+H710-T710</f>
        <v>0</v>
      </c>
    </row>
    <row r="711" customFormat="false" ht="12.75" hidden="false" customHeight="false" outlineLevel="0" collapsed="false">
      <c r="T711" s="1" t="n">
        <f aca="false">+I711+K711+L711+R711+S711</f>
        <v>0</v>
      </c>
      <c r="U711" s="1" t="n">
        <f aca="false">+H711-T711</f>
        <v>0</v>
      </c>
    </row>
    <row r="712" customFormat="false" ht="12.75" hidden="false" customHeight="false" outlineLevel="0" collapsed="false">
      <c r="T712" s="1" t="n">
        <f aca="false">+I712+K712+L712+R712+S712</f>
        <v>0</v>
      </c>
      <c r="U712" s="1" t="n">
        <f aca="false">+H712-T712</f>
        <v>0</v>
      </c>
    </row>
    <row r="713" customFormat="false" ht="12.75" hidden="false" customHeight="false" outlineLevel="0" collapsed="false">
      <c r="T713" s="1" t="n">
        <f aca="false">+I713+K713+L713+R713+S713</f>
        <v>0</v>
      </c>
      <c r="U713" s="1" t="n">
        <f aca="false">+H713-T713</f>
        <v>0</v>
      </c>
    </row>
    <row r="714" customFormat="false" ht="12.75" hidden="false" customHeight="false" outlineLevel="0" collapsed="false">
      <c r="T714" s="1" t="n">
        <f aca="false">+I714+K714+L714+R714+S714</f>
        <v>0</v>
      </c>
      <c r="U714" s="1" t="n">
        <f aca="false">+H714-T714</f>
        <v>0</v>
      </c>
    </row>
    <row r="715" customFormat="false" ht="12.75" hidden="false" customHeight="false" outlineLevel="0" collapsed="false">
      <c r="T715" s="1" t="n">
        <f aca="false">+I715+K715+L715+R715+S715</f>
        <v>0</v>
      </c>
      <c r="U715" s="1" t="n">
        <f aca="false">+H715-T715</f>
        <v>0</v>
      </c>
    </row>
    <row r="716" customFormat="false" ht="12.75" hidden="false" customHeight="false" outlineLevel="0" collapsed="false">
      <c r="T716" s="1" t="n">
        <f aca="false">+I716+K716+L716+R716+S716</f>
        <v>0</v>
      </c>
      <c r="U716" s="1" t="n">
        <f aca="false">+H716-T716</f>
        <v>0</v>
      </c>
    </row>
    <row r="717" customFormat="false" ht="12.75" hidden="false" customHeight="false" outlineLevel="0" collapsed="false">
      <c r="T717" s="1" t="n">
        <f aca="false">+I717+K717+L717+R717+S717</f>
        <v>0</v>
      </c>
      <c r="U717" s="1" t="n">
        <f aca="false">+H717-T717</f>
        <v>0</v>
      </c>
    </row>
    <row r="718" customFormat="false" ht="12.75" hidden="false" customHeight="false" outlineLevel="0" collapsed="false">
      <c r="T718" s="1" t="n">
        <f aca="false">+I718+K718+L718+R718+S718</f>
        <v>0</v>
      </c>
      <c r="U718" s="1" t="n">
        <f aca="false">+H718-T718</f>
        <v>0</v>
      </c>
    </row>
    <row r="719" customFormat="false" ht="12.75" hidden="false" customHeight="false" outlineLevel="0" collapsed="false">
      <c r="T719" s="1" t="n">
        <f aca="false">+I719+K719+L719+R719+S719</f>
        <v>0</v>
      </c>
      <c r="U719" s="1" t="n">
        <f aca="false">+H719-T719</f>
        <v>0</v>
      </c>
    </row>
    <row r="720" customFormat="false" ht="12.75" hidden="false" customHeight="false" outlineLevel="0" collapsed="false">
      <c r="T720" s="1" t="n">
        <f aca="false">+I720+K720+L720+R720+S720</f>
        <v>0</v>
      </c>
      <c r="U720" s="1" t="n">
        <f aca="false">+H720-T720</f>
        <v>0</v>
      </c>
    </row>
    <row r="721" customFormat="false" ht="12.75" hidden="false" customHeight="false" outlineLevel="0" collapsed="false">
      <c r="T721" s="1" t="n">
        <f aca="false">+I721+K721+L721+R721+S721</f>
        <v>0</v>
      </c>
      <c r="U721" s="1" t="n">
        <f aca="false">+H721-T721</f>
        <v>0</v>
      </c>
    </row>
    <row r="722" customFormat="false" ht="12.75" hidden="false" customHeight="false" outlineLevel="0" collapsed="false">
      <c r="T722" s="1" t="n">
        <f aca="false">+I722+K722+L722+R722+S722</f>
        <v>0</v>
      </c>
      <c r="U722" s="1" t="n">
        <f aca="false">+H722-T722</f>
        <v>0</v>
      </c>
    </row>
    <row r="723" customFormat="false" ht="12.75" hidden="false" customHeight="false" outlineLevel="0" collapsed="false">
      <c r="T723" s="1" t="n">
        <f aca="false">+I723+K723+L723+R723+S723</f>
        <v>0</v>
      </c>
      <c r="U723" s="1" t="n">
        <f aca="false">+H723-T723</f>
        <v>0</v>
      </c>
    </row>
    <row r="724" customFormat="false" ht="12.75" hidden="false" customHeight="false" outlineLevel="0" collapsed="false">
      <c r="T724" s="1" t="n">
        <f aca="false">+I724+K724+L724+R724+S724</f>
        <v>0</v>
      </c>
      <c r="U724" s="1" t="n">
        <f aca="false">+H724-T724</f>
        <v>0</v>
      </c>
    </row>
    <row r="725" customFormat="false" ht="12.75" hidden="false" customHeight="false" outlineLevel="0" collapsed="false">
      <c r="T725" s="1" t="n">
        <f aca="false">+I725+K725+L725+R725+S725</f>
        <v>0</v>
      </c>
      <c r="U725" s="1" t="n">
        <f aca="false">+H725-T725</f>
        <v>0</v>
      </c>
    </row>
    <row r="726" customFormat="false" ht="12.75" hidden="false" customHeight="false" outlineLevel="0" collapsed="false">
      <c r="T726" s="1" t="n">
        <f aca="false">+I726+K726+L726+R726+S726</f>
        <v>0</v>
      </c>
      <c r="U726" s="1" t="n">
        <f aca="false">+H726-T726</f>
        <v>0</v>
      </c>
    </row>
    <row r="727" customFormat="false" ht="12.75" hidden="false" customHeight="false" outlineLevel="0" collapsed="false">
      <c r="T727" s="1" t="n">
        <f aca="false">+I727+K727+L727+R727+S727</f>
        <v>0</v>
      </c>
      <c r="U727" s="1" t="n">
        <f aca="false">+H727-T727</f>
        <v>0</v>
      </c>
    </row>
    <row r="728" customFormat="false" ht="12.75" hidden="false" customHeight="false" outlineLevel="0" collapsed="false">
      <c r="T728" s="1" t="n">
        <f aca="false">+I728+K728+L728+R728+S728</f>
        <v>0</v>
      </c>
      <c r="U728" s="1" t="n">
        <f aca="false">+H728-T728</f>
        <v>0</v>
      </c>
    </row>
    <row r="729" customFormat="false" ht="12.75" hidden="false" customHeight="false" outlineLevel="0" collapsed="false">
      <c r="T729" s="1" t="n">
        <f aca="false">+I729+K729+L729+R729+S729</f>
        <v>0</v>
      </c>
      <c r="U729" s="1" t="n">
        <f aca="false">+H729-T729</f>
        <v>0</v>
      </c>
    </row>
    <row r="730" customFormat="false" ht="12.75" hidden="false" customHeight="false" outlineLevel="0" collapsed="false">
      <c r="T730" s="1" t="n">
        <f aca="false">+I730+K730+L730+R730+S730</f>
        <v>0</v>
      </c>
      <c r="U730" s="1" t="n">
        <f aca="false">+H730-T730</f>
        <v>0</v>
      </c>
    </row>
    <row r="731" customFormat="false" ht="12.75" hidden="false" customHeight="false" outlineLevel="0" collapsed="false">
      <c r="T731" s="1" t="n">
        <f aca="false">+I731+K731+L731+R731+S731</f>
        <v>0</v>
      </c>
      <c r="U731" s="1" t="n">
        <f aca="false">+H731-T731</f>
        <v>0</v>
      </c>
    </row>
    <row r="732" customFormat="false" ht="12.75" hidden="false" customHeight="false" outlineLevel="0" collapsed="false">
      <c r="T732" s="1" t="n">
        <f aca="false">+I732+K732+L732+R732+S732</f>
        <v>0</v>
      </c>
      <c r="U732" s="1" t="n">
        <f aca="false">+H732-T732</f>
        <v>0</v>
      </c>
    </row>
    <row r="733" customFormat="false" ht="12.75" hidden="false" customHeight="false" outlineLevel="0" collapsed="false">
      <c r="T733" s="1" t="n">
        <f aca="false">+I733+K733+L733+R733+S733</f>
        <v>0</v>
      </c>
      <c r="U733" s="1" t="n">
        <f aca="false">+H733-T733</f>
        <v>0</v>
      </c>
    </row>
    <row r="734" customFormat="false" ht="12.75" hidden="false" customHeight="false" outlineLevel="0" collapsed="false">
      <c r="T734" s="1" t="n">
        <f aca="false">+I734+K734+L734+R734+S734</f>
        <v>0</v>
      </c>
      <c r="U734" s="1" t="n">
        <f aca="false">+H734-T734</f>
        <v>0</v>
      </c>
    </row>
    <row r="735" customFormat="false" ht="12.75" hidden="false" customHeight="false" outlineLevel="0" collapsed="false">
      <c r="T735" s="1" t="n">
        <f aca="false">+I735+K735+L735+R735+S735</f>
        <v>0</v>
      </c>
      <c r="U735" s="1" t="n">
        <f aca="false">+H735-T735</f>
        <v>0</v>
      </c>
    </row>
    <row r="736" customFormat="false" ht="12.75" hidden="false" customHeight="false" outlineLevel="0" collapsed="false">
      <c r="T736" s="1" t="n">
        <f aca="false">+I736+K736+L736+R736+S736</f>
        <v>0</v>
      </c>
      <c r="U736" s="1" t="n">
        <f aca="false">+H736-T736</f>
        <v>0</v>
      </c>
    </row>
    <row r="737" customFormat="false" ht="12.75" hidden="false" customHeight="false" outlineLevel="0" collapsed="false">
      <c r="T737" s="1" t="n">
        <f aca="false">+I737+K737+L737+R737+S737</f>
        <v>0</v>
      </c>
      <c r="U737" s="1" t="n">
        <f aca="false">+H737-T737</f>
        <v>0</v>
      </c>
    </row>
    <row r="738" customFormat="false" ht="12.75" hidden="false" customHeight="false" outlineLevel="0" collapsed="false">
      <c r="T738" s="1" t="n">
        <f aca="false">+I738+K738+L738+R738+S738</f>
        <v>0</v>
      </c>
      <c r="U738" s="1" t="n">
        <f aca="false">+H738-T738</f>
        <v>0</v>
      </c>
    </row>
    <row r="739" customFormat="false" ht="12.75" hidden="false" customHeight="false" outlineLevel="0" collapsed="false">
      <c r="T739" s="1" t="n">
        <f aca="false">+I739+K739+L739+R739+S739</f>
        <v>0</v>
      </c>
      <c r="U739" s="1" t="n">
        <f aca="false">+H739-T739</f>
        <v>0</v>
      </c>
    </row>
    <row r="740" customFormat="false" ht="12.75" hidden="false" customHeight="false" outlineLevel="0" collapsed="false">
      <c r="T740" s="1" t="n">
        <f aca="false">+I740+K740+L740+R740+S740</f>
        <v>0</v>
      </c>
      <c r="U740" s="1" t="n">
        <f aca="false">+H740-T740</f>
        <v>0</v>
      </c>
    </row>
    <row r="741" customFormat="false" ht="12.75" hidden="false" customHeight="false" outlineLevel="0" collapsed="false">
      <c r="T741" s="1" t="n">
        <f aca="false">+I741+K741+L741+R741+S741</f>
        <v>0</v>
      </c>
      <c r="U741" s="1" t="n">
        <f aca="false">+H741-T741</f>
        <v>0</v>
      </c>
    </row>
    <row r="742" customFormat="false" ht="12.75" hidden="false" customHeight="false" outlineLevel="0" collapsed="false">
      <c r="T742" s="1" t="n">
        <f aca="false">+I742+K742+L742+R742+S742</f>
        <v>0</v>
      </c>
      <c r="U742" s="1" t="n">
        <f aca="false">+H742-T742</f>
        <v>0</v>
      </c>
    </row>
    <row r="743" customFormat="false" ht="12.75" hidden="false" customHeight="false" outlineLevel="0" collapsed="false">
      <c r="T743" s="1" t="n">
        <f aca="false">+I743+K743+L743+R743+S743</f>
        <v>0</v>
      </c>
      <c r="U743" s="1" t="n">
        <f aca="false">+H743-T743</f>
        <v>0</v>
      </c>
    </row>
    <row r="744" customFormat="false" ht="12.75" hidden="false" customHeight="false" outlineLevel="0" collapsed="false">
      <c r="T744" s="1" t="n">
        <f aca="false">+I744+K744+L744+R744+S744</f>
        <v>0</v>
      </c>
      <c r="U744" s="1" t="n">
        <f aca="false">+H744-T744</f>
        <v>0</v>
      </c>
    </row>
    <row r="745" customFormat="false" ht="12.75" hidden="false" customHeight="false" outlineLevel="0" collapsed="false">
      <c r="T745" s="1" t="n">
        <f aca="false">+I745+K745+L745+R745+S745</f>
        <v>0</v>
      </c>
      <c r="U745" s="1" t="n">
        <f aca="false">+H745-T745</f>
        <v>0</v>
      </c>
    </row>
    <row r="746" customFormat="false" ht="12.75" hidden="false" customHeight="false" outlineLevel="0" collapsed="false">
      <c r="T746" s="1" t="n">
        <f aca="false">+I746+K746+L746+R746+S746</f>
        <v>0</v>
      </c>
      <c r="U746" s="1" t="n">
        <f aca="false">+H746-T746</f>
        <v>0</v>
      </c>
    </row>
    <row r="747" customFormat="false" ht="12.75" hidden="false" customHeight="false" outlineLevel="0" collapsed="false">
      <c r="T747" s="1" t="n">
        <f aca="false">+I747+K747+L747+R747+S747</f>
        <v>0</v>
      </c>
      <c r="U747" s="1" t="n">
        <f aca="false">+H747-T747</f>
        <v>0</v>
      </c>
    </row>
    <row r="748" customFormat="false" ht="12.75" hidden="false" customHeight="false" outlineLevel="0" collapsed="false">
      <c r="T748" s="1" t="n">
        <f aca="false">+I748+K748+L748+R748+S748</f>
        <v>0</v>
      </c>
      <c r="U748" s="1" t="n">
        <f aca="false">+H748-T748</f>
        <v>0</v>
      </c>
    </row>
    <row r="749" customFormat="false" ht="12.75" hidden="false" customHeight="false" outlineLevel="0" collapsed="false">
      <c r="T749" s="1" t="n">
        <f aca="false">+I749+K749+L749+R749+S749</f>
        <v>0</v>
      </c>
      <c r="U749" s="1" t="n">
        <f aca="false">+H749-T749</f>
        <v>0</v>
      </c>
    </row>
    <row r="750" customFormat="false" ht="12.75" hidden="false" customHeight="false" outlineLevel="0" collapsed="false">
      <c r="T750" s="1" t="n">
        <f aca="false">+I750+K750+L750+R750+S750</f>
        <v>0</v>
      </c>
      <c r="U750" s="1" t="n">
        <f aca="false">+H750-T750</f>
        <v>0</v>
      </c>
    </row>
    <row r="751" customFormat="false" ht="12.75" hidden="false" customHeight="false" outlineLevel="0" collapsed="false">
      <c r="T751" s="1" t="n">
        <f aca="false">+I751+K751+L751+R751+S751</f>
        <v>0</v>
      </c>
      <c r="U751" s="1" t="n">
        <f aca="false">+H751-T751</f>
        <v>0</v>
      </c>
    </row>
    <row r="752" customFormat="false" ht="12.75" hidden="false" customHeight="false" outlineLevel="0" collapsed="false">
      <c r="T752" s="1" t="n">
        <f aca="false">+I752+K752+L752+R752+S752</f>
        <v>0</v>
      </c>
      <c r="U752" s="1" t="n">
        <f aca="false">+H752-T752</f>
        <v>0</v>
      </c>
    </row>
    <row r="753" customFormat="false" ht="12.75" hidden="false" customHeight="false" outlineLevel="0" collapsed="false">
      <c r="T753" s="1" t="n">
        <f aca="false">+I753+K753+L753+R753+S753</f>
        <v>0</v>
      </c>
      <c r="U753" s="1" t="n">
        <f aca="false">+H753-T753</f>
        <v>0</v>
      </c>
    </row>
    <row r="754" customFormat="false" ht="12.75" hidden="false" customHeight="false" outlineLevel="0" collapsed="false">
      <c r="T754" s="1" t="n">
        <f aca="false">+I754+K754+L754+R754+S754</f>
        <v>0</v>
      </c>
      <c r="U754" s="1" t="n">
        <f aca="false">+H754-T754</f>
        <v>0</v>
      </c>
    </row>
    <row r="755" customFormat="false" ht="12.75" hidden="false" customHeight="false" outlineLevel="0" collapsed="false">
      <c r="T755" s="1" t="n">
        <f aca="false">+I755+K755+L755+R755+S755</f>
        <v>0</v>
      </c>
      <c r="U755" s="1" t="n">
        <f aca="false">+H755-T755</f>
        <v>0</v>
      </c>
    </row>
    <row r="756" customFormat="false" ht="12.75" hidden="false" customHeight="false" outlineLevel="0" collapsed="false">
      <c r="T756" s="1" t="n">
        <f aca="false">+I756+K756+L756+R756+S756</f>
        <v>0</v>
      </c>
      <c r="U756" s="1" t="n">
        <f aca="false">+H756-T756</f>
        <v>0</v>
      </c>
    </row>
    <row r="757" customFormat="false" ht="12.75" hidden="false" customHeight="false" outlineLevel="0" collapsed="false">
      <c r="T757" s="1" t="n">
        <f aca="false">+I757+K757+L757+R757+S757</f>
        <v>0</v>
      </c>
      <c r="U757" s="1" t="n">
        <f aca="false">+H757-T757</f>
        <v>0</v>
      </c>
    </row>
    <row r="758" customFormat="false" ht="12.75" hidden="false" customHeight="false" outlineLevel="0" collapsed="false">
      <c r="T758" s="1" t="n">
        <f aca="false">+I758+K758+L758+R758+S758</f>
        <v>0</v>
      </c>
      <c r="U758" s="1" t="n">
        <f aca="false">+H758-T758</f>
        <v>0</v>
      </c>
    </row>
    <row r="759" customFormat="false" ht="12.75" hidden="false" customHeight="false" outlineLevel="0" collapsed="false">
      <c r="T759" s="1" t="n">
        <f aca="false">+I759+K759+L759+R759+S759</f>
        <v>0</v>
      </c>
      <c r="U759" s="1" t="n">
        <f aca="false">+H759-T759</f>
        <v>0</v>
      </c>
    </row>
    <row r="760" customFormat="false" ht="12.75" hidden="false" customHeight="false" outlineLevel="0" collapsed="false">
      <c r="T760" s="1" t="n">
        <f aca="false">+I760+K760+L760+R760+S760</f>
        <v>0</v>
      </c>
      <c r="U760" s="1" t="n">
        <f aca="false">+H760-T760</f>
        <v>0</v>
      </c>
    </row>
    <row r="761" customFormat="false" ht="12.75" hidden="false" customHeight="false" outlineLevel="0" collapsed="false">
      <c r="T761" s="1" t="n">
        <f aca="false">+I761+K761+L761+R761+S761</f>
        <v>0</v>
      </c>
      <c r="U761" s="1" t="n">
        <f aca="false">+H761-T761</f>
        <v>0</v>
      </c>
    </row>
    <row r="762" customFormat="false" ht="12.75" hidden="false" customHeight="false" outlineLevel="0" collapsed="false">
      <c r="T762" s="1" t="n">
        <f aca="false">+I762+K762+L762+R762+S762</f>
        <v>0</v>
      </c>
      <c r="U762" s="1" t="n">
        <f aca="false">+H762-T762</f>
        <v>0</v>
      </c>
    </row>
    <row r="763" customFormat="false" ht="12.75" hidden="false" customHeight="false" outlineLevel="0" collapsed="false">
      <c r="T763" s="1" t="n">
        <f aca="false">+I763+K763+L763+R763+S763</f>
        <v>0</v>
      </c>
      <c r="U763" s="1" t="n">
        <f aca="false">+H763-T763</f>
        <v>0</v>
      </c>
    </row>
    <row r="764" customFormat="false" ht="12.75" hidden="false" customHeight="false" outlineLevel="0" collapsed="false">
      <c r="T764" s="1" t="n">
        <f aca="false">+I764+K764+L764+R764+S764</f>
        <v>0</v>
      </c>
      <c r="U764" s="1" t="n">
        <f aca="false">+H764-T764</f>
        <v>0</v>
      </c>
    </row>
    <row r="765" customFormat="false" ht="12.75" hidden="false" customHeight="false" outlineLevel="0" collapsed="false">
      <c r="T765" s="1" t="n">
        <f aca="false">+I765+K765+L765+R765+S765</f>
        <v>0</v>
      </c>
      <c r="U765" s="1" t="n">
        <f aca="false">+H765-T765</f>
        <v>0</v>
      </c>
    </row>
    <row r="766" customFormat="false" ht="12.75" hidden="false" customHeight="false" outlineLevel="0" collapsed="false">
      <c r="T766" s="1" t="n">
        <f aca="false">+I766+K766+L766+R766+S766</f>
        <v>0</v>
      </c>
      <c r="U766" s="1" t="n">
        <f aca="false">+H766-T766</f>
        <v>0</v>
      </c>
    </row>
    <row r="767" customFormat="false" ht="12.75" hidden="false" customHeight="false" outlineLevel="0" collapsed="false">
      <c r="T767" s="1" t="n">
        <f aca="false">+I767+K767+L767+R767+S767</f>
        <v>0</v>
      </c>
      <c r="U767" s="1" t="n">
        <f aca="false">+H767-T767</f>
        <v>0</v>
      </c>
    </row>
    <row r="768" customFormat="false" ht="12.75" hidden="false" customHeight="false" outlineLevel="0" collapsed="false">
      <c r="T768" s="1" t="n">
        <f aca="false">+I768+K768+L768+R768+S768</f>
        <v>0</v>
      </c>
      <c r="U768" s="1" t="n">
        <f aca="false">+H768-T768</f>
        <v>0</v>
      </c>
    </row>
    <row r="769" customFormat="false" ht="12.75" hidden="false" customHeight="false" outlineLevel="0" collapsed="false">
      <c r="T769" s="1" t="n">
        <f aca="false">+I769+K769+L769+R769+S769</f>
        <v>0</v>
      </c>
      <c r="U769" s="1" t="n">
        <f aca="false">+H769-T769</f>
        <v>0</v>
      </c>
    </row>
    <row r="770" customFormat="false" ht="12.75" hidden="false" customHeight="false" outlineLevel="0" collapsed="false">
      <c r="T770" s="1" t="n">
        <f aca="false">+I770+K770+L770+R770+S770</f>
        <v>0</v>
      </c>
      <c r="U770" s="1" t="n">
        <f aca="false">+H770-T770</f>
        <v>0</v>
      </c>
    </row>
    <row r="771" customFormat="false" ht="12.75" hidden="false" customHeight="false" outlineLevel="0" collapsed="false">
      <c r="T771" s="1" t="n">
        <f aca="false">+I771+K771+L771+R771+S771</f>
        <v>0</v>
      </c>
      <c r="U771" s="1" t="n">
        <f aca="false">+H771-T771</f>
        <v>0</v>
      </c>
    </row>
    <row r="772" customFormat="false" ht="12.75" hidden="false" customHeight="false" outlineLevel="0" collapsed="false">
      <c r="T772" s="1" t="n">
        <f aca="false">+I772+K772+L772+R772+S772</f>
        <v>0</v>
      </c>
      <c r="U772" s="1" t="n">
        <f aca="false">+H772-T772</f>
        <v>0</v>
      </c>
    </row>
    <row r="773" customFormat="false" ht="12.75" hidden="false" customHeight="false" outlineLevel="0" collapsed="false">
      <c r="T773" s="1" t="n">
        <f aca="false">+I773+K773+L773+R773+S773</f>
        <v>0</v>
      </c>
      <c r="U773" s="1" t="n">
        <f aca="false">+H773-T773</f>
        <v>0</v>
      </c>
    </row>
    <row r="774" customFormat="false" ht="12.75" hidden="false" customHeight="false" outlineLevel="0" collapsed="false">
      <c r="T774" s="1" t="n">
        <f aca="false">+I774+K774+L774+R774+S774</f>
        <v>0</v>
      </c>
      <c r="U774" s="1" t="n">
        <f aca="false">+H774-T774</f>
        <v>0</v>
      </c>
    </row>
    <row r="775" customFormat="false" ht="12.75" hidden="false" customHeight="false" outlineLevel="0" collapsed="false">
      <c r="T775" s="1" t="n">
        <f aca="false">+I775+K775+L775+R775+S775</f>
        <v>0</v>
      </c>
      <c r="U775" s="1" t="n">
        <f aca="false">+H775-T775</f>
        <v>0</v>
      </c>
    </row>
    <row r="776" customFormat="false" ht="12.75" hidden="false" customHeight="false" outlineLevel="0" collapsed="false">
      <c r="T776" s="1" t="n">
        <f aca="false">+I776+K776+L776+R776+S776</f>
        <v>0</v>
      </c>
      <c r="U776" s="1" t="n">
        <f aca="false">+H776-T776</f>
        <v>0</v>
      </c>
    </row>
    <row r="777" customFormat="false" ht="12.75" hidden="false" customHeight="false" outlineLevel="0" collapsed="false">
      <c r="T777" s="1" t="n">
        <f aca="false">+I777+K777+L777+R777+S777</f>
        <v>0</v>
      </c>
      <c r="U777" s="1" t="n">
        <f aca="false">+H777-T777</f>
        <v>0</v>
      </c>
    </row>
    <row r="778" customFormat="false" ht="12.75" hidden="false" customHeight="false" outlineLevel="0" collapsed="false">
      <c r="T778" s="1" t="n">
        <f aca="false">+I778+K778+L778+R778+S778</f>
        <v>0</v>
      </c>
      <c r="U778" s="1" t="n">
        <f aca="false">+H778-T778</f>
        <v>0</v>
      </c>
    </row>
    <row r="779" customFormat="false" ht="12.75" hidden="false" customHeight="false" outlineLevel="0" collapsed="false">
      <c r="T779" s="1" t="n">
        <f aca="false">+I779+K779+L779+R779+S779</f>
        <v>0</v>
      </c>
      <c r="U779" s="1" t="n">
        <f aca="false">+H779-T779</f>
        <v>0</v>
      </c>
    </row>
    <row r="780" customFormat="false" ht="12.75" hidden="false" customHeight="false" outlineLevel="0" collapsed="false">
      <c r="T780" s="1" t="n">
        <f aca="false">+I780+K780+L780+R780+S780</f>
        <v>0</v>
      </c>
      <c r="U780" s="1" t="n">
        <f aca="false">+H780-T780</f>
        <v>0</v>
      </c>
    </row>
    <row r="781" customFormat="false" ht="12.75" hidden="false" customHeight="false" outlineLevel="0" collapsed="false">
      <c r="T781" s="1" t="n">
        <f aca="false">+I781+K781+L781+R781+S781</f>
        <v>0</v>
      </c>
      <c r="U781" s="1" t="n">
        <f aca="false">+H781-T781</f>
        <v>0</v>
      </c>
    </row>
    <row r="782" customFormat="false" ht="12.75" hidden="false" customHeight="false" outlineLevel="0" collapsed="false">
      <c r="T782" s="1" t="n">
        <f aca="false">+I782+K782+L782+R782+S782</f>
        <v>0</v>
      </c>
      <c r="U782" s="1" t="n">
        <f aca="false">+H782-T782</f>
        <v>0</v>
      </c>
    </row>
    <row r="783" customFormat="false" ht="12.75" hidden="false" customHeight="false" outlineLevel="0" collapsed="false">
      <c r="T783" s="1" t="n">
        <f aca="false">+I783+K783+L783+R783+S783</f>
        <v>0</v>
      </c>
      <c r="U783" s="1" t="n">
        <f aca="false">+H783-T783</f>
        <v>0</v>
      </c>
    </row>
    <row r="784" customFormat="false" ht="12.75" hidden="false" customHeight="false" outlineLevel="0" collapsed="false">
      <c r="T784" s="1" t="n">
        <f aca="false">+I784+K784+L784+R784+S784</f>
        <v>0</v>
      </c>
      <c r="U784" s="1" t="n">
        <f aca="false">+H784-T784</f>
        <v>0</v>
      </c>
    </row>
    <row r="785" customFormat="false" ht="12.75" hidden="false" customHeight="false" outlineLevel="0" collapsed="false">
      <c r="T785" s="1" t="n">
        <f aca="false">+I785+K785+L785+R785+S785</f>
        <v>0</v>
      </c>
      <c r="U785" s="1" t="n">
        <f aca="false">+H785-T785</f>
        <v>0</v>
      </c>
    </row>
    <row r="786" customFormat="false" ht="12.75" hidden="false" customHeight="false" outlineLevel="0" collapsed="false">
      <c r="T786" s="1" t="n">
        <f aca="false">+I786+K786+L786+R786+S786</f>
        <v>0</v>
      </c>
      <c r="U786" s="1" t="n">
        <f aca="false">+H786-T786</f>
        <v>0</v>
      </c>
    </row>
    <row r="787" customFormat="false" ht="12.75" hidden="false" customHeight="false" outlineLevel="0" collapsed="false">
      <c r="T787" s="1" t="n">
        <f aca="false">+I787+K787+L787+R787+S787</f>
        <v>0</v>
      </c>
      <c r="U787" s="1" t="n">
        <f aca="false">+H787-T787</f>
        <v>0</v>
      </c>
    </row>
    <row r="788" customFormat="false" ht="12.75" hidden="false" customHeight="false" outlineLevel="0" collapsed="false">
      <c r="T788" s="1" t="n">
        <f aca="false">+I788+K788+L788+R788+S788</f>
        <v>0</v>
      </c>
      <c r="U788" s="1" t="n">
        <f aca="false">+H788-T788</f>
        <v>0</v>
      </c>
    </row>
    <row r="789" customFormat="false" ht="12.75" hidden="false" customHeight="false" outlineLevel="0" collapsed="false">
      <c r="T789" s="1" t="n">
        <f aca="false">+I789+K789+L789+R789+S789</f>
        <v>0</v>
      </c>
      <c r="U789" s="1" t="n">
        <f aca="false">+H789-T789</f>
        <v>0</v>
      </c>
    </row>
    <row r="790" customFormat="false" ht="12.75" hidden="false" customHeight="false" outlineLevel="0" collapsed="false">
      <c r="T790" s="1" t="n">
        <f aca="false">+I790+K790+L790+R790+S790</f>
        <v>0</v>
      </c>
      <c r="U790" s="1" t="n">
        <f aca="false">+H790-T790</f>
        <v>0</v>
      </c>
    </row>
    <row r="791" customFormat="false" ht="12.75" hidden="false" customHeight="false" outlineLevel="0" collapsed="false">
      <c r="T791" s="1" t="n">
        <f aca="false">+I791+K791+L791+R791+S791</f>
        <v>0</v>
      </c>
      <c r="U791" s="1" t="n">
        <f aca="false">+H791-T791</f>
        <v>0</v>
      </c>
    </row>
    <row r="792" customFormat="false" ht="12.75" hidden="false" customHeight="false" outlineLevel="0" collapsed="false">
      <c r="T792" s="1" t="n">
        <f aca="false">+I792+K792+L792+R792+S792</f>
        <v>0</v>
      </c>
      <c r="U792" s="1" t="n">
        <f aca="false">+H792-T792</f>
        <v>0</v>
      </c>
    </row>
    <row r="793" customFormat="false" ht="12.75" hidden="false" customHeight="false" outlineLevel="0" collapsed="false">
      <c r="T793" s="1" t="n">
        <f aca="false">+I793+K793+L793+R793+S793</f>
        <v>0</v>
      </c>
      <c r="U793" s="1" t="n">
        <f aca="false">+H793-T793</f>
        <v>0</v>
      </c>
    </row>
    <row r="794" customFormat="false" ht="12.75" hidden="false" customHeight="false" outlineLevel="0" collapsed="false">
      <c r="T794" s="1" t="n">
        <f aca="false">+I794+K794+L794+R794+S794</f>
        <v>0</v>
      </c>
      <c r="U794" s="1" t="n">
        <f aca="false">+H794-T794</f>
        <v>0</v>
      </c>
    </row>
    <row r="795" customFormat="false" ht="12.75" hidden="false" customHeight="false" outlineLevel="0" collapsed="false">
      <c r="T795" s="1" t="n">
        <f aca="false">+I795+K795+L795+R795+S795</f>
        <v>0</v>
      </c>
      <c r="U795" s="1" t="n">
        <f aca="false">+H795-T795</f>
        <v>0</v>
      </c>
    </row>
    <row r="796" customFormat="false" ht="12.75" hidden="false" customHeight="false" outlineLevel="0" collapsed="false">
      <c r="T796" s="1" t="n">
        <f aca="false">+I796+K796+L796+R796+S796</f>
        <v>0</v>
      </c>
      <c r="U796" s="1" t="n">
        <f aca="false">+H796-T796</f>
        <v>0</v>
      </c>
    </row>
    <row r="797" customFormat="false" ht="12.75" hidden="false" customHeight="false" outlineLevel="0" collapsed="false">
      <c r="T797" s="1" t="n">
        <f aca="false">+I797+K797+L797+R797+S797</f>
        <v>0</v>
      </c>
      <c r="U797" s="1" t="n">
        <f aca="false">+H797-T797</f>
        <v>0</v>
      </c>
    </row>
    <row r="798" customFormat="false" ht="12.75" hidden="false" customHeight="false" outlineLevel="0" collapsed="false">
      <c r="T798" s="1" t="n">
        <f aca="false">+I798+K798+L798+R798+S798</f>
        <v>0</v>
      </c>
      <c r="U798" s="1" t="n">
        <f aca="false">+H798-T798</f>
        <v>0</v>
      </c>
    </row>
    <row r="799" customFormat="false" ht="12.75" hidden="false" customHeight="false" outlineLevel="0" collapsed="false">
      <c r="T799" s="1" t="n">
        <f aca="false">+I799+K799+L799+R799+S799</f>
        <v>0</v>
      </c>
      <c r="U799" s="1" t="n">
        <f aca="false">+H799-T799</f>
        <v>0</v>
      </c>
    </row>
    <row r="800" customFormat="false" ht="12.75" hidden="false" customHeight="false" outlineLevel="0" collapsed="false">
      <c r="T800" s="1" t="n">
        <f aca="false">+I800+K800+L800+R800+S800</f>
        <v>0</v>
      </c>
      <c r="U800" s="1" t="n">
        <f aca="false">+H800-T800</f>
        <v>0</v>
      </c>
    </row>
    <row r="801" customFormat="false" ht="12.75" hidden="false" customHeight="false" outlineLevel="0" collapsed="false">
      <c r="T801" s="1" t="n">
        <f aca="false">+I801+K801+L801+R801+S801</f>
        <v>0</v>
      </c>
      <c r="U801" s="1" t="n">
        <f aca="false">+H801-T801</f>
        <v>0</v>
      </c>
    </row>
    <row r="802" customFormat="false" ht="12.75" hidden="false" customHeight="false" outlineLevel="0" collapsed="false">
      <c r="T802" s="1" t="n">
        <f aca="false">+I802+K802+L802+R802+S802</f>
        <v>0</v>
      </c>
      <c r="U802" s="1" t="n">
        <f aca="false">+H802-T802</f>
        <v>0</v>
      </c>
    </row>
    <row r="803" customFormat="false" ht="12.75" hidden="false" customHeight="false" outlineLevel="0" collapsed="false">
      <c r="T803" s="1" t="n">
        <f aca="false">+I803+K803+L803+R803+S803</f>
        <v>0</v>
      </c>
      <c r="U803" s="1" t="n">
        <f aca="false">+H803-T803</f>
        <v>0</v>
      </c>
    </row>
    <row r="804" customFormat="false" ht="12.75" hidden="false" customHeight="false" outlineLevel="0" collapsed="false">
      <c r="T804" s="1" t="n">
        <f aca="false">+I804+K804+L804+R804+S804</f>
        <v>0</v>
      </c>
      <c r="U804" s="1" t="n">
        <f aca="false">+H804-T804</f>
        <v>0</v>
      </c>
    </row>
    <row r="805" customFormat="false" ht="12.75" hidden="false" customHeight="false" outlineLevel="0" collapsed="false">
      <c r="T805" s="1" t="n">
        <f aca="false">+I805+K805+L805+R805+S805</f>
        <v>0</v>
      </c>
      <c r="U805" s="1" t="n">
        <f aca="false">+H805-T805</f>
        <v>0</v>
      </c>
    </row>
    <row r="806" customFormat="false" ht="12.75" hidden="false" customHeight="false" outlineLevel="0" collapsed="false">
      <c r="T806" s="1" t="n">
        <f aca="false">+I806+K806+L806+R806+S806</f>
        <v>0</v>
      </c>
      <c r="U806" s="1" t="n">
        <f aca="false">+H806-T806</f>
        <v>0</v>
      </c>
    </row>
    <row r="807" customFormat="false" ht="12.75" hidden="false" customHeight="false" outlineLevel="0" collapsed="false">
      <c r="T807" s="1" t="n">
        <f aca="false">+I807+K807+L807+R807+S807</f>
        <v>0</v>
      </c>
      <c r="U807" s="1" t="n">
        <f aca="false">+H807-T807</f>
        <v>0</v>
      </c>
    </row>
    <row r="808" customFormat="false" ht="12.75" hidden="false" customHeight="false" outlineLevel="0" collapsed="false">
      <c r="T808" s="1" t="n">
        <f aca="false">+I808+K808+L808+R808+S808</f>
        <v>0</v>
      </c>
      <c r="U808" s="1" t="n">
        <f aca="false">+H808-T808</f>
        <v>0</v>
      </c>
    </row>
    <row r="809" customFormat="false" ht="12.75" hidden="false" customHeight="false" outlineLevel="0" collapsed="false">
      <c r="T809" s="1" t="n">
        <f aca="false">+I809+K809+L809+R809+S809</f>
        <v>0</v>
      </c>
      <c r="U809" s="1" t="n">
        <f aca="false">+H809-T809</f>
        <v>0</v>
      </c>
    </row>
    <row r="810" customFormat="false" ht="12.75" hidden="false" customHeight="false" outlineLevel="0" collapsed="false">
      <c r="T810" s="1" t="n">
        <f aca="false">+I810+K810+L810+R810+S810</f>
        <v>0</v>
      </c>
      <c r="U810" s="1" t="n">
        <f aca="false">+H810-T810</f>
        <v>0</v>
      </c>
    </row>
    <row r="811" customFormat="false" ht="12.75" hidden="false" customHeight="false" outlineLevel="0" collapsed="false">
      <c r="T811" s="1" t="n">
        <f aca="false">+I811+K811+L811+R811+S811</f>
        <v>0</v>
      </c>
      <c r="U811" s="1" t="n">
        <f aca="false">+H811-T811</f>
        <v>0</v>
      </c>
    </row>
    <row r="812" customFormat="false" ht="12.75" hidden="false" customHeight="false" outlineLevel="0" collapsed="false">
      <c r="T812" s="1" t="n">
        <f aca="false">+I812+K812+L812+R812+S812</f>
        <v>0</v>
      </c>
      <c r="U812" s="1" t="n">
        <f aca="false">+H812-T812</f>
        <v>0</v>
      </c>
    </row>
    <row r="813" customFormat="false" ht="12.75" hidden="false" customHeight="false" outlineLevel="0" collapsed="false">
      <c r="T813" s="1" t="n">
        <f aca="false">+I813+K813+L813+R813+S813</f>
        <v>0</v>
      </c>
      <c r="U813" s="1" t="n">
        <f aca="false">+H813-T813</f>
        <v>0</v>
      </c>
    </row>
    <row r="814" customFormat="false" ht="12.75" hidden="false" customHeight="false" outlineLevel="0" collapsed="false">
      <c r="T814" s="1" t="n">
        <f aca="false">+I814+K814+L814+R814+S814</f>
        <v>0</v>
      </c>
      <c r="U814" s="1" t="n">
        <f aca="false">+H814-T814</f>
        <v>0</v>
      </c>
    </row>
    <row r="815" customFormat="false" ht="12.75" hidden="false" customHeight="false" outlineLevel="0" collapsed="false">
      <c r="T815" s="1" t="n">
        <f aca="false">+I815+K815+L815+R815+S815</f>
        <v>0</v>
      </c>
      <c r="U815" s="1" t="n">
        <f aca="false">+H815-T815</f>
        <v>0</v>
      </c>
    </row>
    <row r="816" customFormat="false" ht="12.75" hidden="false" customHeight="false" outlineLevel="0" collapsed="false">
      <c r="T816" s="1" t="n">
        <f aca="false">+I816+K816+L816+R816+S816</f>
        <v>0</v>
      </c>
      <c r="U816" s="1" t="n">
        <f aca="false">+H816-T816</f>
        <v>0</v>
      </c>
    </row>
    <row r="817" customFormat="false" ht="12.75" hidden="false" customHeight="false" outlineLevel="0" collapsed="false">
      <c r="T817" s="1" t="n">
        <f aca="false">+I817+K817+L817+R817+S817</f>
        <v>0</v>
      </c>
      <c r="U817" s="1" t="n">
        <f aca="false">+H817-T817</f>
        <v>0</v>
      </c>
    </row>
    <row r="818" customFormat="false" ht="12.75" hidden="false" customHeight="false" outlineLevel="0" collapsed="false">
      <c r="T818" s="1" t="n">
        <f aca="false">+I818+K818+L818+R818+S818</f>
        <v>0</v>
      </c>
      <c r="U818" s="1" t="n">
        <f aca="false">+H818-T818</f>
        <v>0</v>
      </c>
    </row>
    <row r="819" customFormat="false" ht="12.75" hidden="false" customHeight="false" outlineLevel="0" collapsed="false">
      <c r="T819" s="1" t="n">
        <f aca="false">+I819+K819+L819+R819+S819</f>
        <v>0</v>
      </c>
      <c r="U819" s="1" t="n">
        <f aca="false">+H819-T819</f>
        <v>0</v>
      </c>
    </row>
    <row r="820" customFormat="false" ht="12.75" hidden="false" customHeight="false" outlineLevel="0" collapsed="false">
      <c r="T820" s="1" t="n">
        <f aca="false">+I820+K820+L820+R820+S820</f>
        <v>0</v>
      </c>
      <c r="U820" s="1" t="n">
        <f aca="false">+H820-T820</f>
        <v>0</v>
      </c>
    </row>
    <row r="821" customFormat="false" ht="12.75" hidden="false" customHeight="false" outlineLevel="0" collapsed="false">
      <c r="T821" s="1" t="n">
        <f aca="false">+I821+K821+L821+R821+S821</f>
        <v>0</v>
      </c>
      <c r="U821" s="1" t="n">
        <f aca="false">+H821-T821</f>
        <v>0</v>
      </c>
    </row>
    <row r="822" customFormat="false" ht="12.75" hidden="false" customHeight="false" outlineLevel="0" collapsed="false">
      <c r="T822" s="1" t="n">
        <f aca="false">+I822+K822+L822+R822+S822</f>
        <v>0</v>
      </c>
      <c r="U822" s="1" t="n">
        <f aca="false">+H822-T822</f>
        <v>0</v>
      </c>
    </row>
    <row r="823" customFormat="false" ht="12.75" hidden="false" customHeight="false" outlineLevel="0" collapsed="false">
      <c r="T823" s="1" t="n">
        <f aca="false">+I823+K823+L823+R823+S823</f>
        <v>0</v>
      </c>
      <c r="U823" s="1" t="n">
        <f aca="false">+H823-T823</f>
        <v>0</v>
      </c>
    </row>
    <row r="824" customFormat="false" ht="12.75" hidden="false" customHeight="false" outlineLevel="0" collapsed="false">
      <c r="T824" s="1" t="n">
        <f aca="false">+I824+K824+L824+R824+S824</f>
        <v>0</v>
      </c>
      <c r="U824" s="1" t="n">
        <f aca="false">+H824-T824</f>
        <v>0</v>
      </c>
    </row>
    <row r="825" customFormat="false" ht="12.75" hidden="false" customHeight="false" outlineLevel="0" collapsed="false">
      <c r="T825" s="1" t="n">
        <f aca="false">+I825+K825+L825+R825+S825</f>
        <v>0</v>
      </c>
      <c r="U825" s="1" t="n">
        <f aca="false">+H825-T825</f>
        <v>0</v>
      </c>
    </row>
    <row r="826" customFormat="false" ht="12.75" hidden="false" customHeight="false" outlineLevel="0" collapsed="false">
      <c r="T826" s="1" t="n">
        <f aca="false">+I826+K826+L826+R826+S826</f>
        <v>0</v>
      </c>
      <c r="U826" s="1" t="n">
        <f aca="false">+H826-T826</f>
        <v>0</v>
      </c>
    </row>
    <row r="827" customFormat="false" ht="12.75" hidden="false" customHeight="false" outlineLevel="0" collapsed="false">
      <c r="T827" s="1" t="n">
        <f aca="false">+I827+K827+L827+R827+S827</f>
        <v>0</v>
      </c>
      <c r="U827" s="1" t="n">
        <f aca="false">+H827-T827</f>
        <v>0</v>
      </c>
    </row>
    <row r="828" customFormat="false" ht="12.75" hidden="false" customHeight="false" outlineLevel="0" collapsed="false">
      <c r="T828" s="1" t="n">
        <f aca="false">+I828+K828+L828+R828+S828</f>
        <v>0</v>
      </c>
      <c r="U828" s="1" t="n">
        <f aca="false">+H828-T828</f>
        <v>0</v>
      </c>
    </row>
    <row r="829" customFormat="false" ht="12.75" hidden="false" customHeight="false" outlineLevel="0" collapsed="false">
      <c r="T829" s="1" t="n">
        <f aca="false">+I829+K829+L829+R829+S829</f>
        <v>0</v>
      </c>
      <c r="U829" s="1" t="n">
        <f aca="false">+H829-T829</f>
        <v>0</v>
      </c>
    </row>
    <row r="830" customFormat="false" ht="12.75" hidden="false" customHeight="false" outlineLevel="0" collapsed="false">
      <c r="T830" s="1" t="n">
        <f aca="false">+I830+K830+L830+R830+S830</f>
        <v>0</v>
      </c>
      <c r="U830" s="1" t="n">
        <f aca="false">+H830-T830</f>
        <v>0</v>
      </c>
    </row>
    <row r="831" customFormat="false" ht="12.75" hidden="false" customHeight="false" outlineLevel="0" collapsed="false">
      <c r="T831" s="1" t="n">
        <f aca="false">+I831+K831+L831+R831+S831</f>
        <v>0</v>
      </c>
      <c r="U831" s="1" t="n">
        <f aca="false">+H831-T831</f>
        <v>0</v>
      </c>
    </row>
    <row r="832" customFormat="false" ht="12.75" hidden="false" customHeight="false" outlineLevel="0" collapsed="false">
      <c r="T832" s="1" t="n">
        <f aca="false">+I832+K832+L832+R832+S832</f>
        <v>0</v>
      </c>
      <c r="U832" s="1" t="n">
        <f aca="false">+H832-T832</f>
        <v>0</v>
      </c>
    </row>
    <row r="833" customFormat="false" ht="12.75" hidden="false" customHeight="false" outlineLevel="0" collapsed="false">
      <c r="T833" s="1" t="n">
        <f aca="false">+I833+K833+L833+R833+S833</f>
        <v>0</v>
      </c>
      <c r="U833" s="1" t="n">
        <f aca="false">+H833-T833</f>
        <v>0</v>
      </c>
    </row>
    <row r="834" customFormat="false" ht="12.75" hidden="false" customHeight="false" outlineLevel="0" collapsed="false">
      <c r="T834" s="1" t="n">
        <f aca="false">+I834+K834+L834+R834+S834</f>
        <v>0</v>
      </c>
      <c r="U834" s="1" t="n">
        <f aca="false">+H834-T834</f>
        <v>0</v>
      </c>
    </row>
    <row r="835" customFormat="false" ht="12.75" hidden="false" customHeight="false" outlineLevel="0" collapsed="false">
      <c r="T835" s="1" t="n">
        <f aca="false">+I835+K835+L835+R835+S835</f>
        <v>0</v>
      </c>
      <c r="U835" s="1" t="n">
        <f aca="false">+H835-T835</f>
        <v>0</v>
      </c>
    </row>
    <row r="836" customFormat="false" ht="12.75" hidden="false" customHeight="false" outlineLevel="0" collapsed="false">
      <c r="T836" s="1" t="n">
        <f aca="false">+I836+K836+L836+R836+S836</f>
        <v>0</v>
      </c>
      <c r="U836" s="1" t="n">
        <f aca="false">+H836-T836</f>
        <v>0</v>
      </c>
    </row>
    <row r="837" customFormat="false" ht="12.75" hidden="false" customHeight="false" outlineLevel="0" collapsed="false">
      <c r="T837" s="1" t="n">
        <f aca="false">+I837+K837+L837+R837+S837</f>
        <v>0</v>
      </c>
      <c r="U837" s="1" t="n">
        <f aca="false">+H837-T837</f>
        <v>0</v>
      </c>
    </row>
    <row r="838" customFormat="false" ht="12.75" hidden="false" customHeight="false" outlineLevel="0" collapsed="false">
      <c r="T838" s="1" t="n">
        <f aca="false">+I838+K838+L838+R838+S838</f>
        <v>0</v>
      </c>
      <c r="U838" s="1" t="n">
        <f aca="false">+H838-T838</f>
        <v>0</v>
      </c>
    </row>
    <row r="839" customFormat="false" ht="12.75" hidden="false" customHeight="false" outlineLevel="0" collapsed="false">
      <c r="T839" s="1" t="n">
        <f aca="false">+I839+K839+L839+R839+S839</f>
        <v>0</v>
      </c>
      <c r="U839" s="1" t="n">
        <f aca="false">+H839-T839</f>
        <v>0</v>
      </c>
    </row>
    <row r="840" customFormat="false" ht="12.75" hidden="false" customHeight="false" outlineLevel="0" collapsed="false">
      <c r="T840" s="1" t="n">
        <f aca="false">+I840+K840+L840+R840+S840</f>
        <v>0</v>
      </c>
      <c r="U840" s="1" t="n">
        <f aca="false">+H840-T840</f>
        <v>0</v>
      </c>
    </row>
    <row r="841" customFormat="false" ht="12.75" hidden="false" customHeight="false" outlineLevel="0" collapsed="false">
      <c r="T841" s="1" t="n">
        <f aca="false">+I841+K841+L841+R841+S841</f>
        <v>0</v>
      </c>
      <c r="U841" s="1" t="n">
        <f aca="false">+H841-T841</f>
        <v>0</v>
      </c>
    </row>
    <row r="842" customFormat="false" ht="12.75" hidden="false" customHeight="false" outlineLevel="0" collapsed="false">
      <c r="T842" s="1" t="n">
        <f aca="false">+I842+K842+L842+R842+S842</f>
        <v>0</v>
      </c>
      <c r="U842" s="1" t="n">
        <f aca="false">+H842-T842</f>
        <v>0</v>
      </c>
    </row>
    <row r="843" customFormat="false" ht="12.75" hidden="false" customHeight="false" outlineLevel="0" collapsed="false">
      <c r="T843" s="1" t="n">
        <f aca="false">+I843+K843+L843+R843+S843</f>
        <v>0</v>
      </c>
      <c r="U843" s="1" t="n">
        <f aca="false">+H843-T843</f>
        <v>0</v>
      </c>
    </row>
    <row r="844" customFormat="false" ht="12.75" hidden="false" customHeight="false" outlineLevel="0" collapsed="false">
      <c r="T844" s="1" t="n">
        <f aca="false">+I844+K844+L844+R844+S844</f>
        <v>0</v>
      </c>
      <c r="U844" s="1" t="n">
        <f aca="false">+H844-T844</f>
        <v>0</v>
      </c>
    </row>
    <row r="845" customFormat="false" ht="12.75" hidden="false" customHeight="false" outlineLevel="0" collapsed="false">
      <c r="T845" s="1" t="n">
        <f aca="false">+I845+K845+L845+R845+S845</f>
        <v>0</v>
      </c>
      <c r="U845" s="1" t="n">
        <f aca="false">+H845-T845</f>
        <v>0</v>
      </c>
    </row>
    <row r="846" customFormat="false" ht="12.75" hidden="false" customHeight="false" outlineLevel="0" collapsed="false">
      <c r="T846" s="1" t="n">
        <f aca="false">+I846+K846+L846+R846+S846</f>
        <v>0</v>
      </c>
      <c r="U846" s="1" t="n">
        <f aca="false">+H846-T846</f>
        <v>0</v>
      </c>
    </row>
    <row r="847" customFormat="false" ht="12.75" hidden="false" customHeight="false" outlineLevel="0" collapsed="false">
      <c r="T847" s="1" t="n">
        <f aca="false">+I847+K847+L847+R847+S847</f>
        <v>0</v>
      </c>
      <c r="U847" s="1" t="n">
        <f aca="false">+H847-T847</f>
        <v>0</v>
      </c>
    </row>
    <row r="848" customFormat="false" ht="12.75" hidden="false" customHeight="false" outlineLevel="0" collapsed="false">
      <c r="T848" s="1" t="n">
        <f aca="false">+I848+K848+L848+R848+S848</f>
        <v>0</v>
      </c>
      <c r="U848" s="1" t="n">
        <f aca="false">+H848-T848</f>
        <v>0</v>
      </c>
    </row>
    <row r="849" customFormat="false" ht="12.75" hidden="false" customHeight="false" outlineLevel="0" collapsed="false">
      <c r="T849" s="1" t="n">
        <f aca="false">+I849+K849+L849+R849+S849</f>
        <v>0</v>
      </c>
      <c r="U849" s="1" t="n">
        <f aca="false">+H849-T849</f>
        <v>0</v>
      </c>
    </row>
    <row r="850" customFormat="false" ht="12.75" hidden="false" customHeight="false" outlineLevel="0" collapsed="false">
      <c r="T850" s="1" t="n">
        <f aca="false">+I850+K850+L850+R850+S850</f>
        <v>0</v>
      </c>
      <c r="U850" s="1" t="n">
        <f aca="false">+H850-T850</f>
        <v>0</v>
      </c>
    </row>
    <row r="851" customFormat="false" ht="12.75" hidden="false" customHeight="false" outlineLevel="0" collapsed="false">
      <c r="T851" s="1" t="n">
        <f aca="false">+I851+K851+L851+R851+S851</f>
        <v>0</v>
      </c>
      <c r="U851" s="1" t="n">
        <f aca="false">+H851-T851</f>
        <v>0</v>
      </c>
    </row>
    <row r="852" customFormat="false" ht="12.75" hidden="false" customHeight="false" outlineLevel="0" collapsed="false">
      <c r="T852" s="1" t="n">
        <f aca="false">+I852+K852+L852+R852+S852</f>
        <v>0</v>
      </c>
      <c r="U852" s="1" t="n">
        <f aca="false">+H852-T852</f>
        <v>0</v>
      </c>
    </row>
    <row r="853" customFormat="false" ht="12.75" hidden="false" customHeight="false" outlineLevel="0" collapsed="false">
      <c r="T853" s="1" t="n">
        <f aca="false">+I853+K853+L853+R853+S853</f>
        <v>0</v>
      </c>
      <c r="U853" s="1" t="n">
        <f aca="false">+H853-T853</f>
        <v>0</v>
      </c>
    </row>
    <row r="854" customFormat="false" ht="12.75" hidden="false" customHeight="false" outlineLevel="0" collapsed="false">
      <c r="T854" s="1" t="n">
        <f aca="false">+I854+K854+L854+R854+S854</f>
        <v>0</v>
      </c>
      <c r="U854" s="1" t="n">
        <f aca="false">+H854-T854</f>
        <v>0</v>
      </c>
    </row>
    <row r="855" customFormat="false" ht="12.75" hidden="false" customHeight="false" outlineLevel="0" collapsed="false">
      <c r="T855" s="1" t="n">
        <f aca="false">+I855+K855+L855+R855+S855</f>
        <v>0</v>
      </c>
      <c r="U855" s="1" t="n">
        <f aca="false">+H855-T855</f>
        <v>0</v>
      </c>
    </row>
    <row r="856" customFormat="false" ht="12.75" hidden="false" customHeight="false" outlineLevel="0" collapsed="false">
      <c r="T856" s="1" t="n">
        <f aca="false">+I856+K856+L856+R856+S856</f>
        <v>0</v>
      </c>
      <c r="U856" s="1" t="n">
        <f aca="false">+H856-T856</f>
        <v>0</v>
      </c>
    </row>
    <row r="857" customFormat="false" ht="12.75" hidden="false" customHeight="false" outlineLevel="0" collapsed="false">
      <c r="T857" s="1" t="n">
        <f aca="false">+I857+K857+L857+R857+S857</f>
        <v>0</v>
      </c>
      <c r="U857" s="1" t="n">
        <f aca="false">+H857-T857</f>
        <v>0</v>
      </c>
    </row>
    <row r="858" customFormat="false" ht="12.75" hidden="false" customHeight="false" outlineLevel="0" collapsed="false">
      <c r="T858" s="1" t="n">
        <f aca="false">+I858+K858+L858+R858+S858</f>
        <v>0</v>
      </c>
      <c r="U858" s="1" t="n">
        <f aca="false">+H858-T858</f>
        <v>0</v>
      </c>
    </row>
    <row r="859" customFormat="false" ht="12.75" hidden="false" customHeight="false" outlineLevel="0" collapsed="false">
      <c r="T859" s="1" t="n">
        <f aca="false">+I859+K859+L859+R859+S859</f>
        <v>0</v>
      </c>
      <c r="U859" s="1" t="n">
        <f aca="false">+H859-T859</f>
        <v>0</v>
      </c>
    </row>
    <row r="860" customFormat="false" ht="12.75" hidden="false" customHeight="false" outlineLevel="0" collapsed="false">
      <c r="T860" s="1" t="n">
        <f aca="false">+I860+K860+L860+R860+S860</f>
        <v>0</v>
      </c>
      <c r="U860" s="1" t="n">
        <f aca="false">+H860-T860</f>
        <v>0</v>
      </c>
    </row>
    <row r="861" customFormat="false" ht="12.75" hidden="false" customHeight="false" outlineLevel="0" collapsed="false">
      <c r="T861" s="1" t="n">
        <f aca="false">+I861+K861+L861+R861+S861</f>
        <v>0</v>
      </c>
      <c r="U861" s="1" t="n">
        <f aca="false">+H861-T861</f>
        <v>0</v>
      </c>
    </row>
    <row r="862" customFormat="false" ht="12.75" hidden="false" customHeight="false" outlineLevel="0" collapsed="false">
      <c r="T862" s="1" t="n">
        <f aca="false">+I862+K862+L862+R862+S862</f>
        <v>0</v>
      </c>
      <c r="U862" s="1" t="n">
        <f aca="false">+H862-T862</f>
        <v>0</v>
      </c>
    </row>
    <row r="863" customFormat="false" ht="12.75" hidden="false" customHeight="false" outlineLevel="0" collapsed="false">
      <c r="T863" s="1" t="n">
        <f aca="false">+I863+K863+L863+R863+S863</f>
        <v>0</v>
      </c>
      <c r="U863" s="1" t="n">
        <f aca="false">+H863-T863</f>
        <v>0</v>
      </c>
    </row>
    <row r="864" customFormat="false" ht="12.75" hidden="false" customHeight="false" outlineLevel="0" collapsed="false">
      <c r="T864" s="1" t="n">
        <f aca="false">+I864+K864+L864+R864+S864</f>
        <v>0</v>
      </c>
      <c r="U864" s="1" t="n">
        <f aca="false">+H864-T864</f>
        <v>0</v>
      </c>
    </row>
    <row r="865" customFormat="false" ht="12.75" hidden="false" customHeight="false" outlineLevel="0" collapsed="false">
      <c r="T865" s="1" t="n">
        <f aca="false">+I865+K865+L865+R865+S865</f>
        <v>0</v>
      </c>
      <c r="U865" s="1" t="n">
        <f aca="false">+H865-T865</f>
        <v>0</v>
      </c>
    </row>
    <row r="866" customFormat="false" ht="12.75" hidden="false" customHeight="false" outlineLevel="0" collapsed="false">
      <c r="T866" s="1" t="n">
        <f aca="false">+I866+K866+L866+R866+S866</f>
        <v>0</v>
      </c>
      <c r="U866" s="1" t="n">
        <f aca="false">+H866-T866</f>
        <v>0</v>
      </c>
    </row>
    <row r="867" customFormat="false" ht="12.75" hidden="false" customHeight="false" outlineLevel="0" collapsed="false">
      <c r="T867" s="1" t="n">
        <f aca="false">+I867+K867+L867+R867+S867</f>
        <v>0</v>
      </c>
      <c r="U867" s="1" t="n">
        <f aca="false">+H867-T867</f>
        <v>0</v>
      </c>
    </row>
    <row r="868" customFormat="false" ht="12.75" hidden="false" customHeight="false" outlineLevel="0" collapsed="false">
      <c r="T868" s="1" t="n">
        <f aca="false">+I868+K868+L868+R868+S868</f>
        <v>0</v>
      </c>
      <c r="U868" s="1" t="n">
        <f aca="false">+H868-T868</f>
        <v>0</v>
      </c>
    </row>
    <row r="869" customFormat="false" ht="12.75" hidden="false" customHeight="false" outlineLevel="0" collapsed="false">
      <c r="T869" s="1" t="n">
        <f aca="false">+I869+K869+L869+R869+S869</f>
        <v>0</v>
      </c>
      <c r="U869" s="1" t="n">
        <f aca="false">+H869-T869</f>
        <v>0</v>
      </c>
    </row>
    <row r="870" customFormat="false" ht="12.75" hidden="false" customHeight="false" outlineLevel="0" collapsed="false">
      <c r="T870" s="1" t="n">
        <f aca="false">+I870+K870+L870+R870+S870</f>
        <v>0</v>
      </c>
      <c r="U870" s="1" t="n">
        <f aca="false">+H870-T870</f>
        <v>0</v>
      </c>
    </row>
    <row r="871" customFormat="false" ht="12.75" hidden="false" customHeight="false" outlineLevel="0" collapsed="false">
      <c r="T871" s="1" t="n">
        <f aca="false">+I871+K871+L871+R871+S871</f>
        <v>0</v>
      </c>
      <c r="U871" s="1" t="n">
        <f aca="false">+H871-T871</f>
        <v>0</v>
      </c>
    </row>
    <row r="872" customFormat="false" ht="12.75" hidden="false" customHeight="false" outlineLevel="0" collapsed="false">
      <c r="T872" s="1" t="n">
        <f aca="false">+I872+K872+L872+R872+S872</f>
        <v>0</v>
      </c>
      <c r="U872" s="1" t="n">
        <f aca="false">+H872-T872</f>
        <v>0</v>
      </c>
    </row>
    <row r="873" customFormat="false" ht="12.75" hidden="false" customHeight="false" outlineLevel="0" collapsed="false">
      <c r="T873" s="1" t="n">
        <f aca="false">+I873+K873+L873+R873+S873</f>
        <v>0</v>
      </c>
      <c r="U873" s="1" t="n">
        <f aca="false">+H873-T873</f>
        <v>0</v>
      </c>
    </row>
    <row r="874" customFormat="false" ht="12.75" hidden="false" customHeight="false" outlineLevel="0" collapsed="false">
      <c r="T874" s="1" t="n">
        <f aca="false">+I874+K874+L874+R874+S874</f>
        <v>0</v>
      </c>
      <c r="U874" s="1" t="n">
        <f aca="false">+H874-T874</f>
        <v>0</v>
      </c>
    </row>
    <row r="875" customFormat="false" ht="12.75" hidden="false" customHeight="false" outlineLevel="0" collapsed="false">
      <c r="T875" s="1" t="n">
        <f aca="false">+I875+K875+L875+R875+S875</f>
        <v>0</v>
      </c>
      <c r="U875" s="1" t="n">
        <f aca="false">+H875-T875</f>
        <v>0</v>
      </c>
    </row>
    <row r="876" customFormat="false" ht="12.75" hidden="false" customHeight="false" outlineLevel="0" collapsed="false">
      <c r="T876" s="1" t="n">
        <f aca="false">+I876+K876+L876+R876+S876</f>
        <v>0</v>
      </c>
      <c r="U876" s="1" t="n">
        <f aca="false">+H876-T876</f>
        <v>0</v>
      </c>
    </row>
    <row r="877" customFormat="false" ht="12.75" hidden="false" customHeight="false" outlineLevel="0" collapsed="false">
      <c r="T877" s="1" t="n">
        <f aca="false">+I877+K877+L877+R877+S877</f>
        <v>0</v>
      </c>
      <c r="U877" s="1" t="n">
        <f aca="false">+H877-T877</f>
        <v>0</v>
      </c>
    </row>
    <row r="878" customFormat="false" ht="12.75" hidden="false" customHeight="false" outlineLevel="0" collapsed="false">
      <c r="T878" s="1" t="n">
        <f aca="false">+I878+K878+L878+R878+S878</f>
        <v>0</v>
      </c>
      <c r="U878" s="1" t="n">
        <f aca="false">+H878-T878</f>
        <v>0</v>
      </c>
    </row>
    <row r="879" customFormat="false" ht="12.75" hidden="false" customHeight="false" outlineLevel="0" collapsed="false">
      <c r="T879" s="1" t="n">
        <f aca="false">+I879+K879+L879+R879+S879</f>
        <v>0</v>
      </c>
      <c r="U879" s="1" t="n">
        <f aca="false">+H879-T879</f>
        <v>0</v>
      </c>
    </row>
    <row r="880" customFormat="false" ht="12.75" hidden="false" customHeight="false" outlineLevel="0" collapsed="false">
      <c r="T880" s="1" t="n">
        <f aca="false">+I880+K880+L880+R880+S880</f>
        <v>0</v>
      </c>
      <c r="U880" s="1" t="n">
        <f aca="false">+H880-T880</f>
        <v>0</v>
      </c>
    </row>
    <row r="881" customFormat="false" ht="12.75" hidden="false" customHeight="false" outlineLevel="0" collapsed="false">
      <c r="T881" s="1" t="n">
        <f aca="false">+I881+K881+L881+R881+S881</f>
        <v>0</v>
      </c>
      <c r="U881" s="1" t="n">
        <f aca="false">+H881-T881</f>
        <v>0</v>
      </c>
    </row>
    <row r="882" customFormat="false" ht="12.75" hidden="false" customHeight="false" outlineLevel="0" collapsed="false">
      <c r="T882" s="1" t="n">
        <f aca="false">+I882+K882+L882+R882+S882</f>
        <v>0</v>
      </c>
      <c r="U882" s="1" t="n">
        <f aca="false">+H882-T882</f>
        <v>0</v>
      </c>
    </row>
    <row r="883" customFormat="false" ht="12.75" hidden="false" customHeight="false" outlineLevel="0" collapsed="false">
      <c r="T883" s="1" t="n">
        <f aca="false">+I883+K883+L883+R883+S883</f>
        <v>0</v>
      </c>
      <c r="U883" s="1" t="n">
        <f aca="false">+H883-T883</f>
        <v>0</v>
      </c>
    </row>
    <row r="884" customFormat="false" ht="12.75" hidden="false" customHeight="false" outlineLevel="0" collapsed="false">
      <c r="T884" s="1" t="n">
        <f aca="false">+I884+K884+L884+R884+S884</f>
        <v>0</v>
      </c>
      <c r="U884" s="1" t="n">
        <f aca="false">+H884-T884</f>
        <v>0</v>
      </c>
    </row>
    <row r="885" customFormat="false" ht="12.75" hidden="false" customHeight="false" outlineLevel="0" collapsed="false">
      <c r="T885" s="1" t="n">
        <f aca="false">+I885+K885+L885+R885+S885</f>
        <v>0</v>
      </c>
      <c r="U885" s="1" t="n">
        <f aca="false">+H885-T885</f>
        <v>0</v>
      </c>
    </row>
    <row r="886" customFormat="false" ht="12.75" hidden="false" customHeight="false" outlineLevel="0" collapsed="false">
      <c r="T886" s="1" t="n">
        <f aca="false">+I886+K886+L886+R886+S886</f>
        <v>0</v>
      </c>
      <c r="U886" s="1" t="n">
        <f aca="false">+H886-T886</f>
        <v>0</v>
      </c>
    </row>
    <row r="887" customFormat="false" ht="12.75" hidden="false" customHeight="false" outlineLevel="0" collapsed="false">
      <c r="T887" s="1" t="n">
        <f aca="false">+I887+K887+L887+R887+S887</f>
        <v>0</v>
      </c>
      <c r="U887" s="1" t="n">
        <f aca="false">+H887-T887</f>
        <v>0</v>
      </c>
    </row>
    <row r="888" customFormat="false" ht="12.75" hidden="false" customHeight="false" outlineLevel="0" collapsed="false">
      <c r="T888" s="1" t="n">
        <f aca="false">+I888+K888+L888+R888+S888</f>
        <v>0</v>
      </c>
      <c r="U888" s="1" t="n">
        <f aca="false">+H888-T888</f>
        <v>0</v>
      </c>
    </row>
    <row r="889" customFormat="false" ht="12.75" hidden="false" customHeight="false" outlineLevel="0" collapsed="false">
      <c r="T889" s="1" t="n">
        <f aca="false">+I889+K889+L889+R889+S889</f>
        <v>0</v>
      </c>
      <c r="U889" s="1" t="n">
        <f aca="false">+H889-T889</f>
        <v>0</v>
      </c>
    </row>
    <row r="890" customFormat="false" ht="12.75" hidden="false" customHeight="false" outlineLevel="0" collapsed="false">
      <c r="T890" s="1" t="n">
        <f aca="false">+I890+K890+L890+R890+S890</f>
        <v>0</v>
      </c>
      <c r="U890" s="1" t="n">
        <f aca="false">+H890-T890</f>
        <v>0</v>
      </c>
    </row>
    <row r="891" customFormat="false" ht="12.75" hidden="false" customHeight="false" outlineLevel="0" collapsed="false">
      <c r="T891" s="1" t="n">
        <f aca="false">+I891+K891+L891+R891+S891</f>
        <v>0</v>
      </c>
      <c r="U891" s="1" t="n">
        <f aca="false">+H891-T891</f>
        <v>0</v>
      </c>
    </row>
    <row r="892" customFormat="false" ht="12.75" hidden="false" customHeight="false" outlineLevel="0" collapsed="false">
      <c r="T892" s="1" t="n">
        <f aca="false">+I892+K892+L892+R892+S892</f>
        <v>0</v>
      </c>
      <c r="U892" s="1" t="n">
        <f aca="false">+H892-T892</f>
        <v>0</v>
      </c>
    </row>
    <row r="893" customFormat="false" ht="12.75" hidden="false" customHeight="false" outlineLevel="0" collapsed="false">
      <c r="T893" s="1" t="n">
        <f aca="false">+I893+K893+L893+R893+S893</f>
        <v>0</v>
      </c>
      <c r="U893" s="1" t="n">
        <f aca="false">+H893-T893</f>
        <v>0</v>
      </c>
    </row>
    <row r="894" customFormat="false" ht="12.75" hidden="false" customHeight="false" outlineLevel="0" collapsed="false">
      <c r="T894" s="1" t="n">
        <f aca="false">+I894+K894+L894+R894+S894</f>
        <v>0</v>
      </c>
      <c r="U894" s="1" t="n">
        <f aca="false">+H894-T894</f>
        <v>0</v>
      </c>
    </row>
    <row r="895" customFormat="false" ht="12.75" hidden="false" customHeight="false" outlineLevel="0" collapsed="false">
      <c r="T895" s="1" t="n">
        <f aca="false">+I895+K895+L895+R895+S895</f>
        <v>0</v>
      </c>
      <c r="U895" s="1" t="n">
        <f aca="false">+H895-T895</f>
        <v>0</v>
      </c>
    </row>
    <row r="896" customFormat="false" ht="12.75" hidden="false" customHeight="false" outlineLevel="0" collapsed="false">
      <c r="T896" s="1" t="n">
        <f aca="false">+I896+K896+L896+R896+S896</f>
        <v>0</v>
      </c>
      <c r="U896" s="1" t="n">
        <f aca="false">+H896-T896</f>
        <v>0</v>
      </c>
    </row>
    <row r="897" customFormat="false" ht="12.75" hidden="false" customHeight="false" outlineLevel="0" collapsed="false">
      <c r="T897" s="1" t="n">
        <f aca="false">+I897+K897+L897+R897+S897</f>
        <v>0</v>
      </c>
      <c r="U897" s="1" t="n">
        <f aca="false">+H897-T897</f>
        <v>0</v>
      </c>
    </row>
    <row r="898" customFormat="false" ht="12.75" hidden="false" customHeight="false" outlineLevel="0" collapsed="false">
      <c r="T898" s="1" t="n">
        <f aca="false">+I898+K898+L898+R898+S898</f>
        <v>0</v>
      </c>
      <c r="U898" s="1" t="n">
        <f aca="false">+H898-T898</f>
        <v>0</v>
      </c>
    </row>
    <row r="899" customFormat="false" ht="12.75" hidden="false" customHeight="false" outlineLevel="0" collapsed="false">
      <c r="T899" s="1" t="n">
        <f aca="false">+I899+K899+L899+R899+S899</f>
        <v>0</v>
      </c>
      <c r="U899" s="1" t="n">
        <f aca="false">+H899-T899</f>
        <v>0</v>
      </c>
    </row>
    <row r="900" customFormat="false" ht="12.75" hidden="false" customHeight="false" outlineLevel="0" collapsed="false">
      <c r="T900" s="1" t="n">
        <f aca="false">+I900+K900+L900+R900+S900</f>
        <v>0</v>
      </c>
      <c r="U900" s="1" t="n">
        <f aca="false">+H900-T900</f>
        <v>0</v>
      </c>
    </row>
    <row r="901" customFormat="false" ht="12.75" hidden="false" customHeight="false" outlineLevel="0" collapsed="false">
      <c r="T901" s="1" t="n">
        <f aca="false">+I901+K901+L901+R901+S901</f>
        <v>0</v>
      </c>
      <c r="U901" s="1" t="n">
        <f aca="false">+H901-T901</f>
        <v>0</v>
      </c>
    </row>
    <row r="902" customFormat="false" ht="12.75" hidden="false" customHeight="false" outlineLevel="0" collapsed="false">
      <c r="T902" s="1" t="n">
        <f aca="false">+I902+K902+L902+R902+S902</f>
        <v>0</v>
      </c>
      <c r="U902" s="1" t="n">
        <f aca="false">+H902-T902</f>
        <v>0</v>
      </c>
    </row>
    <row r="903" customFormat="false" ht="12.75" hidden="false" customHeight="false" outlineLevel="0" collapsed="false">
      <c r="T903" s="1" t="n">
        <f aca="false">+I903+K903+L903+R903+S903</f>
        <v>0</v>
      </c>
      <c r="U903" s="1" t="n">
        <f aca="false">+H903-T903</f>
        <v>0</v>
      </c>
    </row>
    <row r="904" customFormat="false" ht="12.75" hidden="false" customHeight="false" outlineLevel="0" collapsed="false">
      <c r="T904" s="1" t="n">
        <f aca="false">+I904+K904+L904+R904+S904</f>
        <v>0</v>
      </c>
      <c r="U904" s="1" t="n">
        <f aca="false">+H904-T904</f>
        <v>0</v>
      </c>
    </row>
    <row r="905" customFormat="false" ht="12.75" hidden="false" customHeight="false" outlineLevel="0" collapsed="false">
      <c r="T905" s="1" t="n">
        <f aca="false">+I905+K905+L905+R905+S905</f>
        <v>0</v>
      </c>
      <c r="U905" s="1" t="n">
        <f aca="false">+H905-T905</f>
        <v>0</v>
      </c>
    </row>
    <row r="906" customFormat="false" ht="12.75" hidden="false" customHeight="false" outlineLevel="0" collapsed="false">
      <c r="T906" s="1" t="n">
        <f aca="false">+I906+K906+L906+R906+S906</f>
        <v>0</v>
      </c>
      <c r="U906" s="1" t="n">
        <f aca="false">+H906-T906</f>
        <v>0</v>
      </c>
    </row>
    <row r="907" customFormat="false" ht="12.75" hidden="false" customHeight="false" outlineLevel="0" collapsed="false">
      <c r="T907" s="1" t="n">
        <f aca="false">+I907+K907+L907+R907+S907</f>
        <v>0</v>
      </c>
      <c r="U907" s="1" t="n">
        <f aca="false">+H907-T907</f>
        <v>0</v>
      </c>
    </row>
    <row r="908" customFormat="false" ht="12.75" hidden="false" customHeight="false" outlineLevel="0" collapsed="false">
      <c r="T908" s="1" t="n">
        <f aca="false">+I908+K908+L908+R908+S908</f>
        <v>0</v>
      </c>
      <c r="U908" s="1" t="n">
        <f aca="false">+H908-T908</f>
        <v>0</v>
      </c>
    </row>
    <row r="909" customFormat="false" ht="12.75" hidden="false" customHeight="false" outlineLevel="0" collapsed="false">
      <c r="T909" s="1" t="n">
        <f aca="false">+I909+K909+L909+R909+S909</f>
        <v>0</v>
      </c>
      <c r="U909" s="1" t="n">
        <f aca="false">+H909-T909</f>
        <v>0</v>
      </c>
    </row>
    <row r="910" customFormat="false" ht="12.75" hidden="false" customHeight="false" outlineLevel="0" collapsed="false">
      <c r="T910" s="1" t="n">
        <f aca="false">+I910+K910+L910+R910+S910</f>
        <v>0</v>
      </c>
      <c r="U910" s="1" t="n">
        <f aca="false">+H910-T910</f>
        <v>0</v>
      </c>
    </row>
    <row r="911" customFormat="false" ht="12.75" hidden="false" customHeight="false" outlineLevel="0" collapsed="false">
      <c r="T911" s="1" t="n">
        <f aca="false">+I911+K911+L911+R911+S911</f>
        <v>0</v>
      </c>
      <c r="U911" s="1" t="n">
        <f aca="false">+H911-T911</f>
        <v>0</v>
      </c>
    </row>
    <row r="912" customFormat="false" ht="12.75" hidden="false" customHeight="false" outlineLevel="0" collapsed="false">
      <c r="T912" s="1" t="n">
        <f aca="false">+I912+K912+L912+R912+S912</f>
        <v>0</v>
      </c>
      <c r="U912" s="1" t="n">
        <f aca="false">+H912-T912</f>
        <v>0</v>
      </c>
    </row>
    <row r="913" customFormat="false" ht="12.75" hidden="false" customHeight="false" outlineLevel="0" collapsed="false">
      <c r="T913" s="1" t="n">
        <f aca="false">+I913+K913+L913+R913+S913</f>
        <v>0</v>
      </c>
      <c r="U913" s="1" t="n">
        <f aca="false">+H913-T913</f>
        <v>0</v>
      </c>
    </row>
    <row r="914" customFormat="false" ht="12.75" hidden="false" customHeight="false" outlineLevel="0" collapsed="false">
      <c r="T914" s="1" t="n">
        <f aca="false">+I914+K914+L914+R914+S914</f>
        <v>0</v>
      </c>
      <c r="U914" s="1" t="n">
        <f aca="false">+H914-T914</f>
        <v>0</v>
      </c>
    </row>
    <row r="915" customFormat="false" ht="12.75" hidden="false" customHeight="false" outlineLevel="0" collapsed="false">
      <c r="T915" s="1" t="n">
        <f aca="false">+I915+K915+L915+R915+S915</f>
        <v>0</v>
      </c>
      <c r="U915" s="1" t="n">
        <f aca="false">+H915-T915</f>
        <v>0</v>
      </c>
    </row>
    <row r="916" customFormat="false" ht="12.75" hidden="false" customHeight="false" outlineLevel="0" collapsed="false">
      <c r="T916" s="1" t="n">
        <f aca="false">+I916+K916+L916+R916+S916</f>
        <v>0</v>
      </c>
      <c r="U916" s="1" t="n">
        <f aca="false">+H916-T916</f>
        <v>0</v>
      </c>
    </row>
    <row r="917" customFormat="false" ht="12.75" hidden="false" customHeight="false" outlineLevel="0" collapsed="false">
      <c r="T917" s="1" t="n">
        <f aca="false">+I917+K917+L917+R917+S917</f>
        <v>0</v>
      </c>
      <c r="U917" s="1" t="n">
        <f aca="false">+H917-T917</f>
        <v>0</v>
      </c>
    </row>
    <row r="918" customFormat="false" ht="12.75" hidden="false" customHeight="false" outlineLevel="0" collapsed="false">
      <c r="T918" s="1" t="n">
        <f aca="false">+I918+K918+L918+R918+S918</f>
        <v>0</v>
      </c>
      <c r="U918" s="1" t="n">
        <f aca="false">+H918-T918</f>
        <v>0</v>
      </c>
    </row>
    <row r="919" customFormat="false" ht="12.75" hidden="false" customHeight="false" outlineLevel="0" collapsed="false">
      <c r="T919" s="1" t="n">
        <f aca="false">+I919+K919+L919+R919+S919</f>
        <v>0</v>
      </c>
      <c r="U919" s="1" t="n">
        <f aca="false">+H919-T919</f>
        <v>0</v>
      </c>
    </row>
    <row r="920" customFormat="false" ht="12.75" hidden="false" customHeight="false" outlineLevel="0" collapsed="false">
      <c r="T920" s="1" t="n">
        <f aca="false">+I920+K920+L920+R920+S920</f>
        <v>0</v>
      </c>
      <c r="U920" s="1" t="n">
        <f aca="false">+H920-T920</f>
        <v>0</v>
      </c>
    </row>
    <row r="921" customFormat="false" ht="12.75" hidden="false" customHeight="false" outlineLevel="0" collapsed="false">
      <c r="T921" s="1" t="n">
        <f aca="false">+I921+K921+L921+R921+S921</f>
        <v>0</v>
      </c>
      <c r="U921" s="1" t="n">
        <f aca="false">+H921-T921</f>
        <v>0</v>
      </c>
    </row>
    <row r="922" customFormat="false" ht="12.75" hidden="false" customHeight="false" outlineLevel="0" collapsed="false">
      <c r="T922" s="1" t="n">
        <f aca="false">+I922+K922+L922+R922+S922</f>
        <v>0</v>
      </c>
      <c r="U922" s="1" t="n">
        <f aca="false">+H922-T922</f>
        <v>0</v>
      </c>
    </row>
    <row r="923" customFormat="false" ht="12.75" hidden="false" customHeight="false" outlineLevel="0" collapsed="false">
      <c r="T923" s="1" t="n">
        <f aca="false">+I923+K923+L923+R923+S923</f>
        <v>0</v>
      </c>
      <c r="U923" s="1" t="n">
        <f aca="false">+H923-T923</f>
        <v>0</v>
      </c>
    </row>
    <row r="924" customFormat="false" ht="12.75" hidden="false" customHeight="false" outlineLevel="0" collapsed="false">
      <c r="T924" s="1" t="n">
        <f aca="false">+I924+K924+L924+R924+S924</f>
        <v>0</v>
      </c>
      <c r="U924" s="1" t="n">
        <f aca="false">+H924-T924</f>
        <v>0</v>
      </c>
    </row>
    <row r="925" customFormat="false" ht="12.75" hidden="false" customHeight="false" outlineLevel="0" collapsed="false">
      <c r="T925" s="1" t="n">
        <f aca="false">+I925+K925+L925+R925+S925</f>
        <v>0</v>
      </c>
      <c r="U925" s="1" t="n">
        <f aca="false">+H925-T925</f>
        <v>0</v>
      </c>
    </row>
    <row r="926" customFormat="false" ht="12.75" hidden="false" customHeight="false" outlineLevel="0" collapsed="false">
      <c r="T926" s="1" t="n">
        <f aca="false">+I926+K926+L926+R926+S926</f>
        <v>0</v>
      </c>
      <c r="U926" s="1" t="n">
        <f aca="false">+H926-T926</f>
        <v>0</v>
      </c>
    </row>
    <row r="927" customFormat="false" ht="12.75" hidden="false" customHeight="false" outlineLevel="0" collapsed="false">
      <c r="T927" s="1" t="n">
        <f aca="false">+I927+K927+L927+R927+S927</f>
        <v>0</v>
      </c>
      <c r="U927" s="1" t="n">
        <f aca="false">+H927-T927</f>
        <v>0</v>
      </c>
    </row>
    <row r="928" customFormat="false" ht="12.75" hidden="false" customHeight="false" outlineLevel="0" collapsed="false">
      <c r="T928" s="1" t="n">
        <f aca="false">+I928+K928+L928+R928+S928</f>
        <v>0</v>
      </c>
      <c r="U928" s="1" t="n">
        <f aca="false">+H928-T928</f>
        <v>0</v>
      </c>
    </row>
    <row r="929" customFormat="false" ht="12.75" hidden="false" customHeight="false" outlineLevel="0" collapsed="false">
      <c r="T929" s="1" t="n">
        <f aca="false">+I929+K929+L929+R929+S929</f>
        <v>0</v>
      </c>
      <c r="U929" s="1" t="n">
        <f aca="false">+H929-T929</f>
        <v>0</v>
      </c>
    </row>
    <row r="930" customFormat="false" ht="12.75" hidden="false" customHeight="false" outlineLevel="0" collapsed="false">
      <c r="T930" s="1" t="n">
        <f aca="false">+I930+K930+L930+R930+S930</f>
        <v>0</v>
      </c>
      <c r="U930" s="1" t="n">
        <f aca="false">+H930-T930</f>
        <v>0</v>
      </c>
    </row>
    <row r="931" customFormat="false" ht="12.75" hidden="false" customHeight="false" outlineLevel="0" collapsed="false">
      <c r="T931" s="1" t="n">
        <f aca="false">+I931+K931+L931+R931+S931</f>
        <v>0</v>
      </c>
      <c r="U931" s="1" t="n">
        <f aca="false">+H931-T931</f>
        <v>0</v>
      </c>
    </row>
    <row r="932" customFormat="false" ht="12.75" hidden="false" customHeight="false" outlineLevel="0" collapsed="false">
      <c r="T932" s="1" t="n">
        <f aca="false">+I932+K932+L932+R932+S932</f>
        <v>0</v>
      </c>
      <c r="U932" s="1" t="n">
        <f aca="false">+H932-T932</f>
        <v>0</v>
      </c>
    </row>
    <row r="933" customFormat="false" ht="12.75" hidden="false" customHeight="false" outlineLevel="0" collapsed="false">
      <c r="T933" s="1" t="n">
        <f aca="false">+I933+K933+L933+R933+S933</f>
        <v>0</v>
      </c>
      <c r="U933" s="1" t="n">
        <f aca="false">+H933-T933</f>
        <v>0</v>
      </c>
    </row>
    <row r="934" customFormat="false" ht="12.75" hidden="false" customHeight="false" outlineLevel="0" collapsed="false">
      <c r="T934" s="1" t="n">
        <f aca="false">+I934+K934+L934+R934+S934</f>
        <v>0</v>
      </c>
      <c r="U934" s="1" t="n">
        <f aca="false">+H934-T934</f>
        <v>0</v>
      </c>
    </row>
    <row r="935" customFormat="false" ht="12.75" hidden="false" customHeight="false" outlineLevel="0" collapsed="false">
      <c r="T935" s="1" t="n">
        <f aca="false">+I935+K935+L935+R935+S935</f>
        <v>0</v>
      </c>
      <c r="U935" s="1" t="n">
        <f aca="false">+H935-T935</f>
        <v>0</v>
      </c>
    </row>
    <row r="936" customFormat="false" ht="12.75" hidden="false" customHeight="false" outlineLevel="0" collapsed="false">
      <c r="T936" s="1" t="n">
        <f aca="false">+I936+K936+L936+R936+S936</f>
        <v>0</v>
      </c>
      <c r="U936" s="1" t="n">
        <f aca="false">+H936-T936</f>
        <v>0</v>
      </c>
    </row>
    <row r="937" customFormat="false" ht="12.75" hidden="false" customHeight="false" outlineLevel="0" collapsed="false">
      <c r="T937" s="1" t="n">
        <f aca="false">+I937+K937+L937+R937+S937</f>
        <v>0</v>
      </c>
      <c r="U937" s="1" t="n">
        <f aca="false">+H937-T937</f>
        <v>0</v>
      </c>
    </row>
    <row r="938" customFormat="false" ht="12.75" hidden="false" customHeight="false" outlineLevel="0" collapsed="false">
      <c r="T938" s="1" t="n">
        <f aca="false">+I938+K938+L938+R938+S938</f>
        <v>0</v>
      </c>
      <c r="U938" s="1" t="n">
        <f aca="false">+H938-T938</f>
        <v>0</v>
      </c>
    </row>
    <row r="939" customFormat="false" ht="12.75" hidden="false" customHeight="false" outlineLevel="0" collapsed="false">
      <c r="T939" s="1" t="n">
        <f aca="false">+I939+K939+L939+R939+S939</f>
        <v>0</v>
      </c>
      <c r="U939" s="1" t="n">
        <f aca="false">+H939-T939</f>
        <v>0</v>
      </c>
    </row>
    <row r="940" customFormat="false" ht="12.75" hidden="false" customHeight="false" outlineLevel="0" collapsed="false">
      <c r="T940" s="1" t="n">
        <f aca="false">+I940+K940+L940+R940+S940</f>
        <v>0</v>
      </c>
      <c r="U940" s="1" t="n">
        <f aca="false">+H940-T940</f>
        <v>0</v>
      </c>
    </row>
    <row r="941" customFormat="false" ht="12.75" hidden="false" customHeight="false" outlineLevel="0" collapsed="false">
      <c r="T941" s="1" t="n">
        <f aca="false">+I941+K941+L941+R941+S941</f>
        <v>0</v>
      </c>
      <c r="U941" s="1" t="n">
        <f aca="false">+H941-T941</f>
        <v>0</v>
      </c>
    </row>
    <row r="942" customFormat="false" ht="12.75" hidden="false" customHeight="false" outlineLevel="0" collapsed="false">
      <c r="T942" s="1" t="n">
        <f aca="false">+I942+K942+L942+R942+S942</f>
        <v>0</v>
      </c>
      <c r="U942" s="1" t="n">
        <f aca="false">+H942-T942</f>
        <v>0</v>
      </c>
    </row>
    <row r="943" customFormat="false" ht="12.75" hidden="false" customHeight="false" outlineLevel="0" collapsed="false">
      <c r="T943" s="1" t="n">
        <f aca="false">+I943+K943+L943+R943+S943</f>
        <v>0</v>
      </c>
      <c r="U943" s="1" t="n">
        <f aca="false">+H943-T943</f>
        <v>0</v>
      </c>
    </row>
    <row r="944" customFormat="false" ht="12.75" hidden="false" customHeight="false" outlineLevel="0" collapsed="false">
      <c r="T944" s="1" t="n">
        <f aca="false">+I944+K944+L944+R944+S944</f>
        <v>0</v>
      </c>
      <c r="U944" s="1" t="n">
        <f aca="false">+H944-T944</f>
        <v>0</v>
      </c>
    </row>
    <row r="945" customFormat="false" ht="12.75" hidden="false" customHeight="false" outlineLevel="0" collapsed="false">
      <c r="T945" s="1" t="n">
        <f aca="false">+I945+K945+L945+R945+S945</f>
        <v>0</v>
      </c>
      <c r="U945" s="1" t="n">
        <f aca="false">+H945-T945</f>
        <v>0</v>
      </c>
    </row>
    <row r="946" customFormat="false" ht="12.75" hidden="false" customHeight="false" outlineLevel="0" collapsed="false">
      <c r="T946" s="1" t="n">
        <f aca="false">+I946+K946+L946+R946+S946</f>
        <v>0</v>
      </c>
      <c r="U946" s="1" t="n">
        <f aca="false">+H946-T946</f>
        <v>0</v>
      </c>
    </row>
    <row r="947" customFormat="false" ht="12.75" hidden="false" customHeight="false" outlineLevel="0" collapsed="false">
      <c r="T947" s="1" t="n">
        <f aca="false">+I947+K947+L947+R947+S947</f>
        <v>0</v>
      </c>
      <c r="U947" s="1" t="n">
        <f aca="false">+H947-T947</f>
        <v>0</v>
      </c>
    </row>
    <row r="948" customFormat="false" ht="12.75" hidden="false" customHeight="false" outlineLevel="0" collapsed="false">
      <c r="T948" s="1" t="n">
        <f aca="false">+I948+K948+L948+R948+S948</f>
        <v>0</v>
      </c>
      <c r="U948" s="1" t="n">
        <f aca="false">+H948-T948</f>
        <v>0</v>
      </c>
    </row>
    <row r="949" customFormat="false" ht="12.75" hidden="false" customHeight="false" outlineLevel="0" collapsed="false">
      <c r="T949" s="1" t="n">
        <f aca="false">+I949+K949+L949+R949+S949</f>
        <v>0</v>
      </c>
      <c r="U949" s="1" t="n">
        <f aca="false">+H949-T949</f>
        <v>0</v>
      </c>
    </row>
    <row r="950" customFormat="false" ht="12.75" hidden="false" customHeight="false" outlineLevel="0" collapsed="false">
      <c r="T950" s="1" t="n">
        <f aca="false">+I950+K950+L950+R950+S950</f>
        <v>0</v>
      </c>
      <c r="U950" s="1" t="n">
        <f aca="false">+H950-T950</f>
        <v>0</v>
      </c>
    </row>
    <row r="951" customFormat="false" ht="12.75" hidden="false" customHeight="false" outlineLevel="0" collapsed="false">
      <c r="T951" s="1" t="n">
        <f aca="false">+I951+K951+L951+R951+S951</f>
        <v>0</v>
      </c>
      <c r="U951" s="1" t="n">
        <f aca="false">+H951-T951</f>
        <v>0</v>
      </c>
    </row>
    <row r="952" customFormat="false" ht="12.75" hidden="false" customHeight="false" outlineLevel="0" collapsed="false">
      <c r="T952" s="1" t="n">
        <f aca="false">+I952+K952+L952+R952+S952</f>
        <v>0</v>
      </c>
      <c r="U952" s="1" t="n">
        <f aca="false">+H952-T952</f>
        <v>0</v>
      </c>
    </row>
    <row r="953" customFormat="false" ht="12.75" hidden="false" customHeight="false" outlineLevel="0" collapsed="false">
      <c r="T953" s="1" t="n">
        <f aca="false">+I953+K953+L953+R953+S953</f>
        <v>0</v>
      </c>
      <c r="U953" s="1" t="n">
        <f aca="false">+H953-T953</f>
        <v>0</v>
      </c>
    </row>
    <row r="954" customFormat="false" ht="12.75" hidden="false" customHeight="false" outlineLevel="0" collapsed="false">
      <c r="T954" s="1" t="n">
        <f aca="false">+I954+K954+L954+R954+S954</f>
        <v>0</v>
      </c>
      <c r="U954" s="1" t="n">
        <f aca="false">+H954-T954</f>
        <v>0</v>
      </c>
    </row>
    <row r="955" customFormat="false" ht="12.75" hidden="false" customHeight="false" outlineLevel="0" collapsed="false">
      <c r="T955" s="1" t="n">
        <f aca="false">+I955+K955+L955+R955+S955</f>
        <v>0</v>
      </c>
      <c r="U955" s="1" t="n">
        <f aca="false">+H955-T955</f>
        <v>0</v>
      </c>
    </row>
    <row r="956" customFormat="false" ht="12.75" hidden="false" customHeight="false" outlineLevel="0" collapsed="false">
      <c r="T956" s="1" t="n">
        <f aca="false">+I956+K956+L956+R956+S956</f>
        <v>0</v>
      </c>
      <c r="U956" s="1" t="n">
        <f aca="false">+H956-T956</f>
        <v>0</v>
      </c>
    </row>
    <row r="957" customFormat="false" ht="12.75" hidden="false" customHeight="false" outlineLevel="0" collapsed="false">
      <c r="T957" s="1" t="n">
        <f aca="false">+I957+K957+L957+R957+S957</f>
        <v>0</v>
      </c>
      <c r="U957" s="1" t="n">
        <f aca="false">+H957-T957</f>
        <v>0</v>
      </c>
    </row>
    <row r="958" customFormat="false" ht="12.75" hidden="false" customHeight="false" outlineLevel="0" collapsed="false">
      <c r="T958" s="1" t="n">
        <f aca="false">+I958+K958+L958+R958+S958</f>
        <v>0</v>
      </c>
      <c r="U958" s="1" t="n">
        <f aca="false">+H958-T958</f>
        <v>0</v>
      </c>
    </row>
    <row r="959" customFormat="false" ht="12.75" hidden="false" customHeight="false" outlineLevel="0" collapsed="false">
      <c r="T959" s="1" t="n">
        <f aca="false">+I959+K959+L959+R959+S959</f>
        <v>0</v>
      </c>
      <c r="U959" s="1" t="n">
        <f aca="false">+H959-T959</f>
        <v>0</v>
      </c>
    </row>
    <row r="960" customFormat="false" ht="12.75" hidden="false" customHeight="false" outlineLevel="0" collapsed="false">
      <c r="T960" s="1" t="n">
        <f aca="false">+I960+K960+L960+R960+S960</f>
        <v>0</v>
      </c>
      <c r="U960" s="1" t="n">
        <f aca="false">+H960-T960</f>
        <v>0</v>
      </c>
    </row>
    <row r="961" customFormat="false" ht="12.75" hidden="false" customHeight="false" outlineLevel="0" collapsed="false">
      <c r="T961" s="1" t="n">
        <f aca="false">+I961+K961+L961+R961+S961</f>
        <v>0</v>
      </c>
      <c r="U961" s="1" t="n">
        <f aca="false">+H961-T961</f>
        <v>0</v>
      </c>
    </row>
    <row r="962" customFormat="false" ht="12.75" hidden="false" customHeight="false" outlineLevel="0" collapsed="false">
      <c r="T962" s="1" t="n">
        <f aca="false">+I962+K962+L962+R962+S962</f>
        <v>0</v>
      </c>
      <c r="U962" s="1" t="n">
        <f aca="false">+H962-T962</f>
        <v>0</v>
      </c>
    </row>
    <row r="963" customFormat="false" ht="12.75" hidden="false" customHeight="false" outlineLevel="0" collapsed="false">
      <c r="T963" s="1" t="n">
        <f aca="false">+I963+K963+L963+R963+S963</f>
        <v>0</v>
      </c>
      <c r="U963" s="1" t="n">
        <f aca="false">+H963-T963</f>
        <v>0</v>
      </c>
    </row>
    <row r="964" customFormat="false" ht="12.75" hidden="false" customHeight="false" outlineLevel="0" collapsed="false">
      <c r="T964" s="1" t="n">
        <f aca="false">+I964+K964+L964+R964+S964</f>
        <v>0</v>
      </c>
      <c r="U964" s="1" t="n">
        <f aca="false">+H964-T964</f>
        <v>0</v>
      </c>
    </row>
    <row r="965" customFormat="false" ht="12.75" hidden="false" customHeight="false" outlineLevel="0" collapsed="false">
      <c r="T965" s="1" t="n">
        <f aca="false">+I965+K965+L965+R965+S965</f>
        <v>0</v>
      </c>
      <c r="U965" s="1" t="n">
        <f aca="false">+H965-T965</f>
        <v>0</v>
      </c>
    </row>
    <row r="966" customFormat="false" ht="12.75" hidden="false" customHeight="false" outlineLevel="0" collapsed="false">
      <c r="T966" s="1" t="n">
        <f aca="false">+I966+K966+L966+R966+S966</f>
        <v>0</v>
      </c>
      <c r="U966" s="1" t="n">
        <f aca="false">+H966-T966</f>
        <v>0</v>
      </c>
    </row>
    <row r="967" customFormat="false" ht="12.75" hidden="false" customHeight="false" outlineLevel="0" collapsed="false">
      <c r="T967" s="1" t="n">
        <f aca="false">+I967+K967+L967+R967+S967</f>
        <v>0</v>
      </c>
      <c r="U967" s="1" t="n">
        <f aca="false">+H967-T967</f>
        <v>0</v>
      </c>
    </row>
    <row r="968" customFormat="false" ht="12.75" hidden="false" customHeight="false" outlineLevel="0" collapsed="false">
      <c r="T968" s="1" t="n">
        <f aca="false">+I968+K968+L968+R968+S968</f>
        <v>0</v>
      </c>
      <c r="U968" s="1" t="n">
        <f aca="false">+H968-T968</f>
        <v>0</v>
      </c>
    </row>
    <row r="969" customFormat="false" ht="12.75" hidden="false" customHeight="false" outlineLevel="0" collapsed="false">
      <c r="T969" s="1" t="n">
        <f aca="false">+I969+K969+L969+R969+S969</f>
        <v>0</v>
      </c>
      <c r="U969" s="1" t="n">
        <f aca="false">+H969-T969</f>
        <v>0</v>
      </c>
    </row>
    <row r="970" customFormat="false" ht="12.75" hidden="false" customHeight="false" outlineLevel="0" collapsed="false">
      <c r="T970" s="1" t="n">
        <f aca="false">+I970+K970+L970+R970+S970</f>
        <v>0</v>
      </c>
      <c r="U970" s="1" t="n">
        <f aca="false">+H970-T970</f>
        <v>0</v>
      </c>
    </row>
    <row r="971" customFormat="false" ht="12.75" hidden="false" customHeight="false" outlineLevel="0" collapsed="false">
      <c r="T971" s="1" t="n">
        <f aca="false">+I971+K971+L971+R971+S971</f>
        <v>0</v>
      </c>
      <c r="U971" s="1" t="n">
        <f aca="false">+H971-T971</f>
        <v>0</v>
      </c>
    </row>
    <row r="972" customFormat="false" ht="12.75" hidden="false" customHeight="false" outlineLevel="0" collapsed="false">
      <c r="T972" s="1" t="n">
        <f aca="false">+I972+K972+L972+R972+S972</f>
        <v>0</v>
      </c>
      <c r="U972" s="1" t="n">
        <f aca="false">+H972-T972</f>
        <v>0</v>
      </c>
    </row>
    <row r="973" customFormat="false" ht="12.75" hidden="false" customHeight="false" outlineLevel="0" collapsed="false">
      <c r="T973" s="1" t="n">
        <f aca="false">+I973+K973+L973+R973+S973</f>
        <v>0</v>
      </c>
      <c r="U973" s="1" t="n">
        <f aca="false">+H973-T973</f>
        <v>0</v>
      </c>
    </row>
    <row r="974" customFormat="false" ht="12.75" hidden="false" customHeight="false" outlineLevel="0" collapsed="false">
      <c r="T974" s="1" t="n">
        <f aca="false">+I974+K974+L974+R974+S974</f>
        <v>0</v>
      </c>
      <c r="U974" s="1" t="n">
        <f aca="false">+H974-T974</f>
        <v>0</v>
      </c>
    </row>
    <row r="975" customFormat="false" ht="12.75" hidden="false" customHeight="false" outlineLevel="0" collapsed="false">
      <c r="T975" s="1" t="n">
        <f aca="false">+I975+K975+L975+R975+S975</f>
        <v>0</v>
      </c>
      <c r="U975" s="1" t="n">
        <f aca="false">+H975-T975</f>
        <v>0</v>
      </c>
    </row>
    <row r="976" customFormat="false" ht="12.75" hidden="false" customHeight="false" outlineLevel="0" collapsed="false">
      <c r="T976" s="1" t="n">
        <f aca="false">+I976+K976+L976+R976+S976</f>
        <v>0</v>
      </c>
      <c r="U976" s="1" t="n">
        <f aca="false">+H976-T976</f>
        <v>0</v>
      </c>
    </row>
    <row r="977" customFormat="false" ht="12.75" hidden="false" customHeight="false" outlineLevel="0" collapsed="false">
      <c r="T977" s="1" t="n">
        <f aca="false">+I977+K977+L977+R977+S977</f>
        <v>0</v>
      </c>
      <c r="U977" s="1" t="n">
        <f aca="false">+H977-T977</f>
        <v>0</v>
      </c>
    </row>
    <row r="978" customFormat="false" ht="12.75" hidden="false" customHeight="false" outlineLevel="0" collapsed="false">
      <c r="T978" s="1" t="n">
        <f aca="false">+I978+K978+L978+R978+S978</f>
        <v>0</v>
      </c>
      <c r="U978" s="1" t="n">
        <f aca="false">+H978-T978</f>
        <v>0</v>
      </c>
    </row>
    <row r="979" customFormat="false" ht="12.75" hidden="false" customHeight="false" outlineLevel="0" collapsed="false">
      <c r="T979" s="1" t="n">
        <f aca="false">+I979+K979+L979+R979+S979</f>
        <v>0</v>
      </c>
      <c r="U979" s="1" t="n">
        <f aca="false">+H979-T979</f>
        <v>0</v>
      </c>
    </row>
    <row r="980" customFormat="false" ht="12.75" hidden="false" customHeight="false" outlineLevel="0" collapsed="false">
      <c r="T980" s="1" t="n">
        <f aca="false">+I980+K980+L980+R980+S980</f>
        <v>0</v>
      </c>
      <c r="U980" s="1" t="n">
        <f aca="false">+H980-T980</f>
        <v>0</v>
      </c>
    </row>
    <row r="981" customFormat="false" ht="12.75" hidden="false" customHeight="false" outlineLevel="0" collapsed="false">
      <c r="T981" s="1" t="n">
        <f aca="false">+I981+K981+L981+R981+S981</f>
        <v>0</v>
      </c>
      <c r="U981" s="1" t="n">
        <f aca="false">+H981-T981</f>
        <v>0</v>
      </c>
    </row>
    <row r="982" customFormat="false" ht="12.75" hidden="false" customHeight="false" outlineLevel="0" collapsed="false">
      <c r="T982" s="1" t="n">
        <f aca="false">+I982+K982+L982+R982+S982</f>
        <v>0</v>
      </c>
      <c r="U982" s="1" t="n">
        <f aca="false">+H982-T982</f>
        <v>0</v>
      </c>
    </row>
    <row r="983" customFormat="false" ht="12.75" hidden="false" customHeight="false" outlineLevel="0" collapsed="false">
      <c r="T983" s="1" t="n">
        <f aca="false">+I983+K983+L983+R983+S983</f>
        <v>0</v>
      </c>
      <c r="U983" s="1" t="n">
        <f aca="false">+H983-T983</f>
        <v>0</v>
      </c>
    </row>
    <row r="984" customFormat="false" ht="12.75" hidden="false" customHeight="false" outlineLevel="0" collapsed="false">
      <c r="T984" s="1" t="n">
        <f aca="false">+I984+K984+L984+R984+S984</f>
        <v>0</v>
      </c>
      <c r="U984" s="1" t="n">
        <f aca="false">+H984-T984</f>
        <v>0</v>
      </c>
    </row>
    <row r="985" customFormat="false" ht="12.75" hidden="false" customHeight="false" outlineLevel="0" collapsed="false">
      <c r="T985" s="1" t="n">
        <f aca="false">+I985+K985+L985+R985+S985</f>
        <v>0</v>
      </c>
      <c r="U985" s="1" t="n">
        <f aca="false">+H985-T985</f>
        <v>0</v>
      </c>
    </row>
    <row r="986" customFormat="false" ht="12.75" hidden="false" customHeight="false" outlineLevel="0" collapsed="false">
      <c r="T986" s="1" t="n">
        <f aca="false">+I986+K986+L986+R986+S986</f>
        <v>0</v>
      </c>
      <c r="U986" s="1" t="n">
        <f aca="false">+H986-T986</f>
        <v>0</v>
      </c>
    </row>
    <row r="987" customFormat="false" ht="12.75" hidden="false" customHeight="false" outlineLevel="0" collapsed="false">
      <c r="T987" s="1" t="n">
        <f aca="false">+I987+K987+L987+R987+S987</f>
        <v>0</v>
      </c>
      <c r="U987" s="1" t="n">
        <f aca="false">+H987-T987</f>
        <v>0</v>
      </c>
    </row>
    <row r="988" customFormat="false" ht="12.75" hidden="false" customHeight="false" outlineLevel="0" collapsed="false">
      <c r="T988" s="1" t="n">
        <f aca="false">+I988+K988+L988+R988+S988</f>
        <v>0</v>
      </c>
      <c r="U988" s="1" t="n">
        <f aca="false">+H988-T988</f>
        <v>0</v>
      </c>
    </row>
    <row r="989" customFormat="false" ht="12.75" hidden="false" customHeight="false" outlineLevel="0" collapsed="false">
      <c r="T989" s="1" t="n">
        <f aca="false">+I989+K989+L989+R989+S989</f>
        <v>0</v>
      </c>
      <c r="U989" s="1" t="n">
        <f aca="false">+H989-T989</f>
        <v>0</v>
      </c>
    </row>
    <row r="990" customFormat="false" ht="12.75" hidden="false" customHeight="false" outlineLevel="0" collapsed="false">
      <c r="T990" s="1" t="n">
        <f aca="false">+I990+K990+L990+R990+S990</f>
        <v>0</v>
      </c>
      <c r="U990" s="1" t="n">
        <f aca="false">+H990-T990</f>
        <v>0</v>
      </c>
    </row>
    <row r="991" customFormat="false" ht="12.75" hidden="false" customHeight="false" outlineLevel="0" collapsed="false">
      <c r="T991" s="1" t="n">
        <f aca="false">+I991+K991+L991+R991+S991</f>
        <v>0</v>
      </c>
      <c r="U991" s="1" t="n">
        <f aca="false">+H991-T991</f>
        <v>0</v>
      </c>
    </row>
    <row r="992" customFormat="false" ht="12.75" hidden="false" customHeight="false" outlineLevel="0" collapsed="false">
      <c r="T992" s="1" t="n">
        <f aca="false">+I992+K992+L992+R992+S992</f>
        <v>0</v>
      </c>
      <c r="U992" s="1" t="n">
        <f aca="false">+H992-T992</f>
        <v>0</v>
      </c>
    </row>
    <row r="993" customFormat="false" ht="12.75" hidden="false" customHeight="false" outlineLevel="0" collapsed="false">
      <c r="T993" s="1" t="n">
        <f aca="false">+I993+K993+L993+R993+S993</f>
        <v>0</v>
      </c>
      <c r="U993" s="1" t="n">
        <f aca="false">+H993-T993</f>
        <v>0</v>
      </c>
    </row>
    <row r="994" customFormat="false" ht="12.75" hidden="false" customHeight="false" outlineLevel="0" collapsed="false">
      <c r="T994" s="1" t="n">
        <f aca="false">+I994+K994+L994+R994+S994</f>
        <v>0</v>
      </c>
      <c r="U994" s="1" t="n">
        <f aca="false">+H994-T994</f>
        <v>0</v>
      </c>
    </row>
    <row r="995" customFormat="false" ht="12.75" hidden="false" customHeight="false" outlineLevel="0" collapsed="false">
      <c r="T995" s="1" t="n">
        <f aca="false">+I995+K995+L995+R995+S995</f>
        <v>0</v>
      </c>
      <c r="U995" s="1" t="n">
        <f aca="false">+H995-T995</f>
        <v>0</v>
      </c>
    </row>
    <row r="996" customFormat="false" ht="12.75" hidden="false" customHeight="false" outlineLevel="0" collapsed="false">
      <c r="T996" s="1" t="n">
        <f aca="false">+I996+K996+L996+R996+S996</f>
        <v>0</v>
      </c>
      <c r="U996" s="1" t="n">
        <f aca="false">+H996-T996</f>
        <v>0</v>
      </c>
    </row>
    <row r="997" customFormat="false" ht="12.75" hidden="false" customHeight="false" outlineLevel="0" collapsed="false">
      <c r="T997" s="1" t="n">
        <f aca="false">+I997+K997+L997+R997+S997</f>
        <v>0</v>
      </c>
      <c r="U997" s="1" t="n">
        <f aca="false">+H997-T997</f>
        <v>0</v>
      </c>
    </row>
    <row r="998" customFormat="false" ht="12.75" hidden="false" customHeight="false" outlineLevel="0" collapsed="false">
      <c r="T998" s="1" t="n">
        <f aca="false">+I998+K998+L998+R998+S998</f>
        <v>0</v>
      </c>
      <c r="U998" s="1" t="n">
        <f aca="false">+H998-T998</f>
        <v>0</v>
      </c>
    </row>
    <row r="999" customFormat="false" ht="12.75" hidden="false" customHeight="false" outlineLevel="0" collapsed="false">
      <c r="T999" s="1" t="n">
        <f aca="false">+I999+K999+L999+R999+S999</f>
        <v>0</v>
      </c>
      <c r="U999" s="1" t="n">
        <f aca="false">+H999-T999</f>
        <v>0</v>
      </c>
    </row>
    <row r="1000" customFormat="false" ht="12.75" hidden="false" customHeight="false" outlineLevel="0" collapsed="false">
      <c r="T1000" s="1" t="n">
        <f aca="false">+I1000+K1000+L1000+R1000+S1000</f>
        <v>0</v>
      </c>
      <c r="U1000" s="1" t="n">
        <f aca="false">+H1000-T1000</f>
        <v>0</v>
      </c>
    </row>
    <row r="1001" customFormat="false" ht="12.75" hidden="false" customHeight="false" outlineLevel="0" collapsed="false">
      <c r="T1001" s="1" t="n">
        <f aca="false">+I1001+K1001+L1001+R1001+S1001</f>
        <v>0</v>
      </c>
      <c r="U1001" s="1" t="n">
        <f aca="false">+H1001-T1001</f>
        <v>0</v>
      </c>
    </row>
    <row r="1002" customFormat="false" ht="12.75" hidden="false" customHeight="false" outlineLevel="0" collapsed="false">
      <c r="T1002" s="1" t="n">
        <f aca="false">+I1002+K1002+L1002+R1002+S1002</f>
        <v>0</v>
      </c>
      <c r="U1002" s="1" t="n">
        <f aca="false">+H1002-T1002</f>
        <v>0</v>
      </c>
    </row>
    <row r="1003" customFormat="false" ht="12.75" hidden="false" customHeight="false" outlineLevel="0" collapsed="false">
      <c r="T1003" s="1" t="n">
        <f aca="false">+I1003+K1003+L1003+R1003+S1003</f>
        <v>0</v>
      </c>
      <c r="U1003" s="1" t="n">
        <f aca="false">+H1003-T1003</f>
        <v>0</v>
      </c>
    </row>
    <row r="1004" customFormat="false" ht="12.75" hidden="false" customHeight="false" outlineLevel="0" collapsed="false">
      <c r="T1004" s="1" t="n">
        <f aca="false">+I1004+K1004+L1004+R1004+S1004</f>
        <v>0</v>
      </c>
      <c r="U1004" s="1" t="n">
        <f aca="false">+H1004-T1004</f>
        <v>0</v>
      </c>
    </row>
    <row r="1005" customFormat="false" ht="12.75" hidden="false" customHeight="false" outlineLevel="0" collapsed="false">
      <c r="T1005" s="1" t="n">
        <f aca="false">+I1005+K1005+L1005+R1005+S1005</f>
        <v>0</v>
      </c>
      <c r="U1005" s="1" t="n">
        <f aca="false">+H1005-T1005</f>
        <v>0</v>
      </c>
    </row>
    <row r="1006" customFormat="false" ht="12.75" hidden="false" customHeight="false" outlineLevel="0" collapsed="false">
      <c r="T1006" s="1" t="n">
        <f aca="false">+I1006+K1006+L1006+R1006+S1006</f>
        <v>0</v>
      </c>
      <c r="U1006" s="1" t="n">
        <f aca="false">+H1006-T1006</f>
        <v>0</v>
      </c>
    </row>
    <row r="1007" customFormat="false" ht="12.75" hidden="false" customHeight="false" outlineLevel="0" collapsed="false">
      <c r="T1007" s="1" t="n">
        <f aca="false">+I1007+K1007+L1007+R1007+S1007</f>
        <v>0</v>
      </c>
      <c r="U1007" s="1" t="n">
        <f aca="false">+H1007-T1007</f>
        <v>0</v>
      </c>
    </row>
    <row r="1008" customFormat="false" ht="12.75" hidden="false" customHeight="false" outlineLevel="0" collapsed="false">
      <c r="T1008" s="1" t="n">
        <f aca="false">+I1008+K1008+L1008+R1008+S1008</f>
        <v>0</v>
      </c>
      <c r="U1008" s="1" t="n">
        <f aca="false">+H1008-T1008</f>
        <v>0</v>
      </c>
    </row>
    <row r="1009" customFormat="false" ht="12.75" hidden="false" customHeight="false" outlineLevel="0" collapsed="false">
      <c r="T1009" s="1" t="n">
        <f aca="false">+I1009+K1009+L1009+R1009+S1009</f>
        <v>0</v>
      </c>
      <c r="U1009" s="1" t="n">
        <f aca="false">+H1009-T1009</f>
        <v>0</v>
      </c>
    </row>
    <row r="1010" customFormat="false" ht="12.75" hidden="false" customHeight="false" outlineLevel="0" collapsed="false">
      <c r="T1010" s="1" t="n">
        <f aca="false">+I1010+K1010+L1010+R1010+S1010</f>
        <v>0</v>
      </c>
      <c r="U1010" s="1" t="n">
        <f aca="false">+H1010-T1010</f>
        <v>0</v>
      </c>
    </row>
    <row r="1011" customFormat="false" ht="12.75" hidden="false" customHeight="false" outlineLevel="0" collapsed="false">
      <c r="T1011" s="1" t="n">
        <f aca="false">+I1011+K1011+L1011+R1011+S1011</f>
        <v>0</v>
      </c>
      <c r="U1011" s="1" t="n">
        <f aca="false">+H1011-T1011</f>
        <v>0</v>
      </c>
    </row>
    <row r="1012" customFormat="false" ht="12.75" hidden="false" customHeight="false" outlineLevel="0" collapsed="false">
      <c r="T1012" s="1" t="n">
        <f aca="false">+I1012+K1012+L1012+R1012+S1012</f>
        <v>0</v>
      </c>
      <c r="U1012" s="1" t="n">
        <f aca="false">+H1012-T1012</f>
        <v>0</v>
      </c>
    </row>
    <row r="1013" customFormat="false" ht="12.75" hidden="false" customHeight="false" outlineLevel="0" collapsed="false">
      <c r="T1013" s="1" t="n">
        <f aca="false">+I1013+K1013+L1013+R1013+S1013</f>
        <v>0</v>
      </c>
      <c r="U1013" s="1" t="n">
        <f aca="false">+H1013-T1013</f>
        <v>0</v>
      </c>
    </row>
    <row r="1014" customFormat="false" ht="12.75" hidden="false" customHeight="false" outlineLevel="0" collapsed="false">
      <c r="T1014" s="1" t="n">
        <f aca="false">+I1014+K1014+L1014+R1014+S1014</f>
        <v>0</v>
      </c>
      <c r="U1014" s="1" t="n">
        <f aca="false">+H1014-T1014</f>
        <v>0</v>
      </c>
    </row>
    <row r="1015" customFormat="false" ht="12.75" hidden="false" customHeight="false" outlineLevel="0" collapsed="false">
      <c r="T1015" s="1" t="n">
        <f aca="false">+I1015+K1015+L1015+R1015+S1015</f>
        <v>0</v>
      </c>
      <c r="U1015" s="1" t="n">
        <f aca="false">+H1015-T1015</f>
        <v>0</v>
      </c>
    </row>
    <row r="1016" customFormat="false" ht="12.75" hidden="false" customHeight="false" outlineLevel="0" collapsed="false">
      <c r="T1016" s="1" t="n">
        <f aca="false">+I1016+K1016+L1016+R1016+S1016</f>
        <v>0</v>
      </c>
      <c r="U1016" s="1" t="n">
        <f aca="false">+H1016-T1016</f>
        <v>0</v>
      </c>
    </row>
    <row r="1017" customFormat="false" ht="12.75" hidden="false" customHeight="false" outlineLevel="0" collapsed="false">
      <c r="T1017" s="1" t="n">
        <f aca="false">+I1017+K1017+L1017+R1017+S1017</f>
        <v>0</v>
      </c>
      <c r="U1017" s="1" t="n">
        <f aca="false">+H1017-T1017</f>
        <v>0</v>
      </c>
    </row>
    <row r="1018" customFormat="false" ht="12.75" hidden="false" customHeight="false" outlineLevel="0" collapsed="false">
      <c r="T1018" s="1" t="n">
        <f aca="false">+I1018+K1018+L1018+R1018+S1018</f>
        <v>0</v>
      </c>
      <c r="U1018" s="1" t="n">
        <f aca="false">+H1018-T1018</f>
        <v>0</v>
      </c>
    </row>
    <row r="1019" customFormat="false" ht="12.75" hidden="false" customHeight="false" outlineLevel="0" collapsed="false">
      <c r="T1019" s="1" t="n">
        <f aca="false">+I1019+K1019+L1019+R1019+S1019</f>
        <v>0</v>
      </c>
      <c r="U1019" s="1" t="n">
        <f aca="false">+H1019-T1019</f>
        <v>0</v>
      </c>
    </row>
    <row r="1020" customFormat="false" ht="12.75" hidden="false" customHeight="false" outlineLevel="0" collapsed="false">
      <c r="T1020" s="1" t="n">
        <f aca="false">+I1020+K1020+L1020+R1020+S1020</f>
        <v>0</v>
      </c>
      <c r="U1020" s="1" t="n">
        <f aca="false">+H1020-T1020</f>
        <v>0</v>
      </c>
    </row>
    <row r="1021" customFormat="false" ht="12.75" hidden="false" customHeight="false" outlineLevel="0" collapsed="false">
      <c r="T1021" s="1" t="n">
        <f aca="false">+I1021+K1021+L1021+R1021+S1021</f>
        <v>0</v>
      </c>
      <c r="U1021" s="1" t="n">
        <f aca="false">+H1021-T1021</f>
        <v>0</v>
      </c>
    </row>
    <row r="1022" customFormat="false" ht="12.75" hidden="false" customHeight="false" outlineLevel="0" collapsed="false">
      <c r="T1022" s="1" t="n">
        <f aca="false">+I1022+K1022+L1022+R1022+S1022</f>
        <v>0</v>
      </c>
      <c r="U1022" s="1" t="n">
        <f aca="false">+H1022-T1022</f>
        <v>0</v>
      </c>
    </row>
    <row r="1023" customFormat="false" ht="12.75" hidden="false" customHeight="false" outlineLevel="0" collapsed="false">
      <c r="T1023" s="1" t="n">
        <f aca="false">+I1023+K1023+L1023+R1023+S1023</f>
        <v>0</v>
      </c>
      <c r="U1023" s="1" t="n">
        <f aca="false">+H1023-T1023</f>
        <v>0</v>
      </c>
    </row>
    <row r="1024" customFormat="false" ht="12.75" hidden="false" customHeight="false" outlineLevel="0" collapsed="false">
      <c r="T1024" s="1" t="n">
        <f aca="false">+I1024+K1024+L1024+R1024+S1024</f>
        <v>0</v>
      </c>
      <c r="U1024" s="1" t="n">
        <f aca="false">+H1024-T1024</f>
        <v>0</v>
      </c>
    </row>
    <row r="1025" customFormat="false" ht="12.75" hidden="false" customHeight="false" outlineLevel="0" collapsed="false">
      <c r="T1025" s="1" t="n">
        <f aca="false">+I1025+K1025+L1025+R1025+S1025</f>
        <v>0</v>
      </c>
      <c r="U1025" s="1" t="n">
        <f aca="false">+H1025-T1025</f>
        <v>0</v>
      </c>
    </row>
    <row r="1026" customFormat="false" ht="12.75" hidden="false" customHeight="false" outlineLevel="0" collapsed="false">
      <c r="T1026" s="1" t="n">
        <f aca="false">+I1026+K1026+L1026+R1026+S1026</f>
        <v>0</v>
      </c>
      <c r="U1026" s="1" t="n">
        <f aca="false">+H1026-T1026</f>
        <v>0</v>
      </c>
    </row>
    <row r="1027" customFormat="false" ht="12.75" hidden="false" customHeight="false" outlineLevel="0" collapsed="false">
      <c r="T1027" s="1" t="n">
        <f aca="false">+I1027+K1027+L1027+R1027+S1027</f>
        <v>0</v>
      </c>
      <c r="U1027" s="1" t="n">
        <f aca="false">+H1027-T1027</f>
        <v>0</v>
      </c>
    </row>
    <row r="1028" customFormat="false" ht="12.75" hidden="false" customHeight="false" outlineLevel="0" collapsed="false">
      <c r="T1028" s="1" t="n">
        <f aca="false">+I1028+K1028+L1028+R1028+S1028</f>
        <v>0</v>
      </c>
      <c r="U1028" s="1" t="n">
        <f aca="false">+H1028-T1028</f>
        <v>0</v>
      </c>
    </row>
    <row r="1029" customFormat="false" ht="12.75" hidden="false" customHeight="false" outlineLevel="0" collapsed="false">
      <c r="T1029" s="1" t="n">
        <f aca="false">+I1029+K1029+L1029+R1029+S1029</f>
        <v>0</v>
      </c>
      <c r="U1029" s="1" t="n">
        <f aca="false">+H1029-T1029</f>
        <v>0</v>
      </c>
    </row>
    <row r="1030" customFormat="false" ht="12.75" hidden="false" customHeight="false" outlineLevel="0" collapsed="false">
      <c r="T1030" s="1" t="n">
        <f aca="false">+I1030+K1030+L1030+R1030+S1030</f>
        <v>0</v>
      </c>
      <c r="U1030" s="1" t="n">
        <f aca="false">+H1030-T1030</f>
        <v>0</v>
      </c>
    </row>
    <row r="1031" customFormat="false" ht="12.75" hidden="false" customHeight="false" outlineLevel="0" collapsed="false">
      <c r="T1031" s="1" t="n">
        <f aca="false">+I1031+K1031+L1031+R1031+S1031</f>
        <v>0</v>
      </c>
      <c r="U1031" s="1" t="n">
        <f aca="false">+H1031-T1031</f>
        <v>0</v>
      </c>
    </row>
    <row r="1032" customFormat="false" ht="12.75" hidden="false" customHeight="false" outlineLevel="0" collapsed="false">
      <c r="T1032" s="1" t="n">
        <f aca="false">+I1032+K1032+L1032+R1032+S1032</f>
        <v>0</v>
      </c>
      <c r="U1032" s="1" t="n">
        <f aca="false">+H1032-T1032</f>
        <v>0</v>
      </c>
    </row>
    <row r="1033" customFormat="false" ht="12.75" hidden="false" customHeight="false" outlineLevel="0" collapsed="false">
      <c r="T1033" s="1" t="n">
        <f aca="false">+I1033+K1033+L1033+R1033+S1033</f>
        <v>0</v>
      </c>
      <c r="U1033" s="1" t="n">
        <f aca="false">+H1033-T1033</f>
        <v>0</v>
      </c>
    </row>
    <row r="1034" customFormat="false" ht="12.75" hidden="false" customHeight="false" outlineLevel="0" collapsed="false">
      <c r="T1034" s="1" t="n">
        <f aca="false">+I1034+K1034+L1034+R1034+S1034</f>
        <v>0</v>
      </c>
      <c r="U1034" s="1" t="n">
        <f aca="false">+H1034-T1034</f>
        <v>0</v>
      </c>
    </row>
    <row r="1035" customFormat="false" ht="12.75" hidden="false" customHeight="false" outlineLevel="0" collapsed="false">
      <c r="T1035" s="1" t="n">
        <f aca="false">+I1035+K1035+L1035+R1035+S1035</f>
        <v>0</v>
      </c>
      <c r="U1035" s="1" t="n">
        <f aca="false">+H1035-T1035</f>
        <v>0</v>
      </c>
    </row>
    <row r="1036" customFormat="false" ht="12.75" hidden="false" customHeight="false" outlineLevel="0" collapsed="false">
      <c r="T1036" s="1" t="n">
        <f aca="false">+I1036+K1036+L1036+R1036+S1036</f>
        <v>0</v>
      </c>
      <c r="U1036" s="1" t="n">
        <f aca="false">+H1036-T1036</f>
        <v>0</v>
      </c>
    </row>
    <row r="1037" customFormat="false" ht="12.75" hidden="false" customHeight="false" outlineLevel="0" collapsed="false">
      <c r="T1037" s="1" t="n">
        <f aca="false">+I1037+K1037+L1037+R1037+S1037</f>
        <v>0</v>
      </c>
      <c r="U1037" s="1" t="n">
        <f aca="false">+H1037-T1037</f>
        <v>0</v>
      </c>
    </row>
    <row r="1038" customFormat="false" ht="12.75" hidden="false" customHeight="false" outlineLevel="0" collapsed="false">
      <c r="T1038" s="1" t="n">
        <f aca="false">+I1038+K1038+L1038+R1038+S1038</f>
        <v>0</v>
      </c>
      <c r="U1038" s="1" t="n">
        <f aca="false">+H1038-T1038</f>
        <v>0</v>
      </c>
    </row>
    <row r="1039" customFormat="false" ht="12.75" hidden="false" customHeight="false" outlineLevel="0" collapsed="false">
      <c r="T1039" s="1" t="n">
        <f aca="false">+I1039+K1039+L1039+R1039+S1039</f>
        <v>0</v>
      </c>
      <c r="U1039" s="1" t="n">
        <f aca="false">+H1039-T1039</f>
        <v>0</v>
      </c>
    </row>
    <row r="1040" customFormat="false" ht="12.75" hidden="false" customHeight="false" outlineLevel="0" collapsed="false">
      <c r="T1040" s="1" t="n">
        <f aca="false">+I1040+K1040+L1040+R1040+S1040</f>
        <v>0</v>
      </c>
      <c r="U1040" s="1" t="n">
        <f aca="false">+H1040-T1040</f>
        <v>0</v>
      </c>
    </row>
    <row r="1041" customFormat="false" ht="12.75" hidden="false" customHeight="false" outlineLevel="0" collapsed="false">
      <c r="T1041" s="1" t="n">
        <f aca="false">+I1041+K1041+L1041+R1041+S1041</f>
        <v>0</v>
      </c>
      <c r="U1041" s="1" t="n">
        <f aca="false">+H1041-T1041</f>
        <v>0</v>
      </c>
    </row>
    <row r="1042" customFormat="false" ht="12.75" hidden="false" customHeight="false" outlineLevel="0" collapsed="false">
      <c r="T1042" s="1" t="n">
        <f aca="false">+I1042+K1042+L1042+R1042+S1042</f>
        <v>0</v>
      </c>
      <c r="U1042" s="1" t="n">
        <f aca="false">+H1042-T1042</f>
        <v>0</v>
      </c>
    </row>
    <row r="1043" customFormat="false" ht="12.75" hidden="false" customHeight="false" outlineLevel="0" collapsed="false">
      <c r="T1043" s="1" t="n">
        <f aca="false">+I1043+K1043+L1043+R1043+S1043</f>
        <v>0</v>
      </c>
      <c r="U1043" s="1" t="n">
        <f aca="false">+H1043-T1043</f>
        <v>0</v>
      </c>
    </row>
    <row r="1044" customFormat="false" ht="12.75" hidden="false" customHeight="false" outlineLevel="0" collapsed="false">
      <c r="T1044" s="1" t="n">
        <f aca="false">+I1044+K1044+L1044+R1044+S1044</f>
        <v>0</v>
      </c>
      <c r="U1044" s="1" t="n">
        <f aca="false">+H1044-T1044</f>
        <v>0</v>
      </c>
    </row>
    <row r="1045" customFormat="false" ht="12.75" hidden="false" customHeight="false" outlineLevel="0" collapsed="false">
      <c r="T1045" s="1" t="n">
        <f aca="false">+I1045+K1045+L1045+R1045+S1045</f>
        <v>0</v>
      </c>
      <c r="U1045" s="1" t="n">
        <f aca="false">+H1045-T1045</f>
        <v>0</v>
      </c>
    </row>
    <row r="1046" customFormat="false" ht="12.75" hidden="false" customHeight="false" outlineLevel="0" collapsed="false">
      <c r="T1046" s="1" t="n">
        <f aca="false">+I1046+K1046+L1046+R1046+S1046</f>
        <v>0</v>
      </c>
      <c r="U1046" s="1" t="n">
        <f aca="false">+H1046-T1046</f>
        <v>0</v>
      </c>
    </row>
    <row r="1047" customFormat="false" ht="12.75" hidden="false" customHeight="false" outlineLevel="0" collapsed="false">
      <c r="T1047" s="1" t="n">
        <f aca="false">+I1047+K1047+L1047+R1047+S1047</f>
        <v>0</v>
      </c>
      <c r="U1047" s="1" t="n">
        <f aca="false">+H1047-T1047</f>
        <v>0</v>
      </c>
    </row>
    <row r="1048" customFormat="false" ht="12.75" hidden="false" customHeight="false" outlineLevel="0" collapsed="false">
      <c r="T1048" s="1" t="n">
        <f aca="false">+I1048+K1048+L1048+R1048+S1048</f>
        <v>0</v>
      </c>
      <c r="U1048" s="1" t="n">
        <f aca="false">+H1048-T1048</f>
        <v>0</v>
      </c>
    </row>
    <row r="1049" customFormat="false" ht="12.75" hidden="false" customHeight="false" outlineLevel="0" collapsed="false">
      <c r="T1049" s="1" t="n">
        <f aca="false">+I1049+K1049+L1049+R1049+S1049</f>
        <v>0</v>
      </c>
      <c r="U1049" s="1" t="n">
        <f aca="false">+H1049-T1049</f>
        <v>0</v>
      </c>
    </row>
    <row r="1050" customFormat="false" ht="12.75" hidden="false" customHeight="false" outlineLevel="0" collapsed="false">
      <c r="T1050" s="1" t="n">
        <f aca="false">+I1050+K1050+L1050+R1050+S1050</f>
        <v>0</v>
      </c>
      <c r="U1050" s="1" t="n">
        <f aca="false">+H1050-T1050</f>
        <v>0</v>
      </c>
    </row>
    <row r="1051" customFormat="false" ht="12.75" hidden="false" customHeight="false" outlineLevel="0" collapsed="false">
      <c r="T1051" s="1" t="n">
        <f aca="false">+I1051+K1051+L1051+R1051+S1051</f>
        <v>0</v>
      </c>
      <c r="U1051" s="1" t="n">
        <f aca="false">+H1051-T1051</f>
        <v>0</v>
      </c>
    </row>
    <row r="1052" customFormat="false" ht="12.75" hidden="false" customHeight="false" outlineLevel="0" collapsed="false">
      <c r="T1052" s="1" t="n">
        <f aca="false">+I1052+K1052+L1052+R1052+S1052</f>
        <v>0</v>
      </c>
      <c r="U1052" s="1" t="n">
        <f aca="false">+H1052-T1052</f>
        <v>0</v>
      </c>
    </row>
    <row r="1053" customFormat="false" ht="12.75" hidden="false" customHeight="false" outlineLevel="0" collapsed="false">
      <c r="T1053" s="1" t="n">
        <f aca="false">+I1053+K1053+L1053+R1053+S1053</f>
        <v>0</v>
      </c>
      <c r="U1053" s="1" t="n">
        <f aca="false">+H1053-T1053</f>
        <v>0</v>
      </c>
    </row>
    <row r="1054" customFormat="false" ht="12.75" hidden="false" customHeight="false" outlineLevel="0" collapsed="false">
      <c r="T1054" s="1" t="n">
        <f aca="false">+I1054+K1054+L1054+R1054+S1054</f>
        <v>0</v>
      </c>
      <c r="U1054" s="1" t="n">
        <f aca="false">+H1054-T1054</f>
        <v>0</v>
      </c>
    </row>
    <row r="1055" customFormat="false" ht="12.75" hidden="false" customHeight="false" outlineLevel="0" collapsed="false">
      <c r="T1055" s="1" t="n">
        <f aca="false">+I1055+K1055+L1055+R1055+S1055</f>
        <v>0</v>
      </c>
      <c r="U1055" s="1" t="n">
        <f aca="false">+H1055-T1055</f>
        <v>0</v>
      </c>
    </row>
    <row r="1056" customFormat="false" ht="12.75" hidden="false" customHeight="false" outlineLevel="0" collapsed="false">
      <c r="T1056" s="1" t="n">
        <f aca="false">+I1056+K1056+L1056+R1056+S1056</f>
        <v>0</v>
      </c>
      <c r="U1056" s="1" t="n">
        <f aca="false">+H1056-T1056</f>
        <v>0</v>
      </c>
    </row>
    <row r="1057" customFormat="false" ht="12.75" hidden="false" customHeight="false" outlineLevel="0" collapsed="false">
      <c r="T1057" s="1" t="n">
        <f aca="false">+I1057+K1057+L1057+R1057+S1057</f>
        <v>0</v>
      </c>
      <c r="U1057" s="1" t="n">
        <f aca="false">+H1057-T1057</f>
        <v>0</v>
      </c>
    </row>
    <row r="1058" customFormat="false" ht="12.75" hidden="false" customHeight="false" outlineLevel="0" collapsed="false">
      <c r="T1058" s="1" t="n">
        <f aca="false">+I1058+K1058+L1058+R1058+S1058</f>
        <v>0</v>
      </c>
      <c r="U1058" s="1" t="n">
        <f aca="false">+H1058-T1058</f>
        <v>0</v>
      </c>
    </row>
    <row r="1059" customFormat="false" ht="12.75" hidden="false" customHeight="false" outlineLevel="0" collapsed="false">
      <c r="T1059" s="1" t="n">
        <f aca="false">+I1059+K1059+L1059+R1059+S1059</f>
        <v>0</v>
      </c>
      <c r="U1059" s="1" t="n">
        <f aca="false">+H1059-T1059</f>
        <v>0</v>
      </c>
    </row>
    <row r="1060" customFormat="false" ht="12.75" hidden="false" customHeight="false" outlineLevel="0" collapsed="false">
      <c r="T1060" s="1" t="n">
        <f aca="false">+I1060+K1060+L1060+R1060+S1060</f>
        <v>0</v>
      </c>
      <c r="U1060" s="1" t="n">
        <f aca="false">+H1060-T1060</f>
        <v>0</v>
      </c>
    </row>
    <row r="1061" customFormat="false" ht="12.75" hidden="false" customHeight="false" outlineLevel="0" collapsed="false">
      <c r="T1061" s="1" t="n">
        <f aca="false">+I1061+K1061+L1061+R1061+S1061</f>
        <v>0</v>
      </c>
      <c r="U1061" s="1" t="n">
        <f aca="false">+H1061-T1061</f>
        <v>0</v>
      </c>
    </row>
    <row r="1062" customFormat="false" ht="12.75" hidden="false" customHeight="false" outlineLevel="0" collapsed="false">
      <c r="T1062" s="1" t="n">
        <f aca="false">+I1062+K1062+L1062+R1062+S1062</f>
        <v>0</v>
      </c>
      <c r="U1062" s="1" t="n">
        <f aca="false">+H1062-T1062</f>
        <v>0</v>
      </c>
    </row>
    <row r="1063" customFormat="false" ht="12.75" hidden="false" customHeight="false" outlineLevel="0" collapsed="false">
      <c r="T1063" s="1" t="n">
        <f aca="false">+I1063+K1063+L1063+R1063+S1063</f>
        <v>0</v>
      </c>
      <c r="U1063" s="1" t="n">
        <f aca="false">+H1063-T1063</f>
        <v>0</v>
      </c>
    </row>
    <row r="1064" customFormat="false" ht="12.75" hidden="false" customHeight="false" outlineLevel="0" collapsed="false">
      <c r="T1064" s="1" t="n">
        <f aca="false">+I1064+K1064+L1064+R1064+S1064</f>
        <v>0</v>
      </c>
      <c r="U1064" s="1" t="n">
        <f aca="false">+H1064-T1064</f>
        <v>0</v>
      </c>
    </row>
    <row r="1065" customFormat="false" ht="12.75" hidden="false" customHeight="false" outlineLevel="0" collapsed="false">
      <c r="T1065" s="1" t="n">
        <f aca="false">+I1065+K1065+L1065+R1065+S1065</f>
        <v>0</v>
      </c>
      <c r="U1065" s="1" t="n">
        <f aca="false">+H1065-T1065</f>
        <v>0</v>
      </c>
    </row>
    <row r="1066" customFormat="false" ht="12.75" hidden="false" customHeight="false" outlineLevel="0" collapsed="false">
      <c r="T1066" s="1" t="n">
        <f aca="false">+I1066+K1066+L1066+R1066+S1066</f>
        <v>0</v>
      </c>
      <c r="U1066" s="1" t="n">
        <f aca="false">+H1066-T1066</f>
        <v>0</v>
      </c>
    </row>
    <row r="1067" customFormat="false" ht="12.75" hidden="false" customHeight="false" outlineLevel="0" collapsed="false">
      <c r="T1067" s="1" t="n">
        <f aca="false">+I1067+K1067+L1067+R1067+S1067</f>
        <v>0</v>
      </c>
      <c r="U1067" s="1" t="n">
        <f aca="false">+H1067-T1067</f>
        <v>0</v>
      </c>
    </row>
    <row r="1068" customFormat="false" ht="12.75" hidden="false" customHeight="false" outlineLevel="0" collapsed="false">
      <c r="T1068" s="1" t="n">
        <f aca="false">+I1068+K1068+L1068+R1068+S1068</f>
        <v>0</v>
      </c>
      <c r="U1068" s="1" t="n">
        <f aca="false">+H1068-T1068</f>
        <v>0</v>
      </c>
    </row>
    <row r="1069" customFormat="false" ht="12.75" hidden="false" customHeight="false" outlineLevel="0" collapsed="false">
      <c r="T1069" s="1" t="n">
        <f aca="false">+I1069+K1069+L1069+R1069+S1069</f>
        <v>0</v>
      </c>
      <c r="U1069" s="1" t="n">
        <f aca="false">+H1069-T1069</f>
        <v>0</v>
      </c>
    </row>
    <row r="1070" customFormat="false" ht="12.75" hidden="false" customHeight="false" outlineLevel="0" collapsed="false">
      <c r="T1070" s="1" t="n">
        <f aca="false">+I1070+K1070+L1070+R1070+S1070</f>
        <v>0</v>
      </c>
      <c r="U1070" s="1" t="n">
        <f aca="false">+H1070-T1070</f>
        <v>0</v>
      </c>
    </row>
    <row r="1071" customFormat="false" ht="12.75" hidden="false" customHeight="false" outlineLevel="0" collapsed="false">
      <c r="T1071" s="1" t="n">
        <f aca="false">+I1071+K1071+L1071+R1071+S1071</f>
        <v>0</v>
      </c>
      <c r="U1071" s="1" t="n">
        <f aca="false">+H1071-T1071</f>
        <v>0</v>
      </c>
    </row>
    <row r="1072" customFormat="false" ht="12.75" hidden="false" customHeight="false" outlineLevel="0" collapsed="false">
      <c r="T1072" s="1" t="n">
        <f aca="false">+I1072+K1072+L1072+R1072+S1072</f>
        <v>0</v>
      </c>
      <c r="U1072" s="1" t="n">
        <f aca="false">+H1072-T1072</f>
        <v>0</v>
      </c>
    </row>
    <row r="1073" customFormat="false" ht="12.75" hidden="false" customHeight="false" outlineLevel="0" collapsed="false">
      <c r="T1073" s="1" t="n">
        <f aca="false">+I1073+K1073+L1073+R1073+S1073</f>
        <v>0</v>
      </c>
      <c r="U1073" s="1" t="n">
        <f aca="false">+H1073-T1073</f>
        <v>0</v>
      </c>
    </row>
    <row r="1074" customFormat="false" ht="12.75" hidden="false" customHeight="false" outlineLevel="0" collapsed="false">
      <c r="T1074" s="1" t="n">
        <f aca="false">+I1074+K1074+L1074+R1074+S1074</f>
        <v>0</v>
      </c>
      <c r="U1074" s="1" t="n">
        <f aca="false">+H1074-T1074</f>
        <v>0</v>
      </c>
    </row>
    <row r="1075" customFormat="false" ht="12.75" hidden="false" customHeight="false" outlineLevel="0" collapsed="false">
      <c r="T1075" s="1" t="n">
        <f aca="false">+I1075+K1075+L1075+R1075+S1075</f>
        <v>0</v>
      </c>
      <c r="U1075" s="1" t="n">
        <f aca="false">+H1075-T1075</f>
        <v>0</v>
      </c>
    </row>
    <row r="1076" customFormat="false" ht="12.75" hidden="false" customHeight="false" outlineLevel="0" collapsed="false">
      <c r="T1076" s="1" t="n">
        <f aca="false">+I1076+K1076+L1076+R1076+S1076</f>
        <v>0</v>
      </c>
      <c r="U1076" s="1" t="n">
        <f aca="false">+H1076-T1076</f>
        <v>0</v>
      </c>
    </row>
    <row r="1077" customFormat="false" ht="12.75" hidden="false" customHeight="false" outlineLevel="0" collapsed="false">
      <c r="T1077" s="1" t="n">
        <f aca="false">+I1077+K1077+L1077+R1077+S1077</f>
        <v>0</v>
      </c>
      <c r="U1077" s="1" t="n">
        <f aca="false">+H1077-T1077</f>
        <v>0</v>
      </c>
    </row>
    <row r="1078" customFormat="false" ht="12.75" hidden="false" customHeight="false" outlineLevel="0" collapsed="false">
      <c r="T1078" s="1" t="n">
        <f aca="false">+I1078+K1078+L1078+R1078+S1078</f>
        <v>0</v>
      </c>
      <c r="U1078" s="1" t="n">
        <f aca="false">+H1078-T1078</f>
        <v>0</v>
      </c>
    </row>
    <row r="1079" customFormat="false" ht="12.75" hidden="false" customHeight="false" outlineLevel="0" collapsed="false">
      <c r="T1079" s="1" t="n">
        <f aca="false">+I1079+K1079+L1079+R1079+S1079</f>
        <v>0</v>
      </c>
      <c r="U1079" s="1" t="n">
        <f aca="false">+H1079-T1079</f>
        <v>0</v>
      </c>
    </row>
    <row r="1080" customFormat="false" ht="12.75" hidden="false" customHeight="false" outlineLevel="0" collapsed="false">
      <c r="T1080" s="1" t="n">
        <f aca="false">+I1080+K1080+L1080+R1080+S1080</f>
        <v>0</v>
      </c>
      <c r="U1080" s="1" t="n">
        <f aca="false">+H1080-T1080</f>
        <v>0</v>
      </c>
    </row>
    <row r="1081" customFormat="false" ht="12.75" hidden="false" customHeight="false" outlineLevel="0" collapsed="false">
      <c r="T1081" s="1" t="n">
        <f aca="false">+I1081+K1081+L1081+R1081+S1081</f>
        <v>0</v>
      </c>
      <c r="U1081" s="1" t="n">
        <f aca="false">+H1081-T1081</f>
        <v>0</v>
      </c>
    </row>
    <row r="1082" customFormat="false" ht="12.75" hidden="false" customHeight="false" outlineLevel="0" collapsed="false">
      <c r="T1082" s="1" t="n">
        <f aca="false">+I1082+K1082+L1082+R1082+S1082</f>
        <v>0</v>
      </c>
      <c r="U1082" s="1" t="n">
        <f aca="false">+H1082-T1082</f>
        <v>0</v>
      </c>
    </row>
    <row r="1083" customFormat="false" ht="12.75" hidden="false" customHeight="false" outlineLevel="0" collapsed="false">
      <c r="T1083" s="1" t="n">
        <f aca="false">+I1083+K1083+L1083+R1083+S1083</f>
        <v>0</v>
      </c>
      <c r="U1083" s="1" t="n">
        <f aca="false">+H1083-T1083</f>
        <v>0</v>
      </c>
    </row>
    <row r="1084" customFormat="false" ht="12.75" hidden="false" customHeight="false" outlineLevel="0" collapsed="false">
      <c r="T1084" s="1" t="n">
        <f aca="false">+I1084+K1084+L1084+R1084+S1084</f>
        <v>0</v>
      </c>
      <c r="U1084" s="1" t="n">
        <f aca="false">+H1084-T1084</f>
        <v>0</v>
      </c>
    </row>
    <row r="1085" customFormat="false" ht="12.75" hidden="false" customHeight="false" outlineLevel="0" collapsed="false">
      <c r="T1085" s="1" t="n">
        <f aca="false">+I1085+K1085+L1085+R1085+S1085</f>
        <v>0</v>
      </c>
      <c r="U1085" s="1" t="n">
        <f aca="false">+H1085-T1085</f>
        <v>0</v>
      </c>
    </row>
    <row r="1086" customFormat="false" ht="12.75" hidden="false" customHeight="false" outlineLevel="0" collapsed="false">
      <c r="T1086" s="1" t="n">
        <f aca="false">+I1086+K1086+L1086+R1086+S1086</f>
        <v>0</v>
      </c>
      <c r="U1086" s="1" t="n">
        <f aca="false">+H1086-T1086</f>
        <v>0</v>
      </c>
    </row>
    <row r="1087" customFormat="false" ht="12.75" hidden="false" customHeight="false" outlineLevel="0" collapsed="false">
      <c r="T1087" s="1" t="n">
        <f aca="false">+I1087+K1087+L1087+R1087+S1087</f>
        <v>0</v>
      </c>
      <c r="U1087" s="1" t="n">
        <f aca="false">+H1087-T1087</f>
        <v>0</v>
      </c>
    </row>
    <row r="1088" customFormat="false" ht="12.75" hidden="false" customHeight="false" outlineLevel="0" collapsed="false">
      <c r="T1088" s="1" t="n">
        <f aca="false">+I1088+K1088+L1088+R1088+S1088</f>
        <v>0</v>
      </c>
      <c r="U1088" s="1" t="n">
        <f aca="false">+H1088-T1088</f>
        <v>0</v>
      </c>
    </row>
    <row r="1089" customFormat="false" ht="12.75" hidden="false" customHeight="false" outlineLevel="0" collapsed="false">
      <c r="T1089" s="1" t="n">
        <f aca="false">+I1089+K1089+L1089+R1089+S1089</f>
        <v>0</v>
      </c>
      <c r="U1089" s="1" t="n">
        <f aca="false">+H1089-T1089</f>
        <v>0</v>
      </c>
    </row>
    <row r="1090" customFormat="false" ht="12.75" hidden="false" customHeight="false" outlineLevel="0" collapsed="false">
      <c r="T1090" s="1" t="n">
        <f aca="false">+I1090+K1090+L1090+R1090+S1090</f>
        <v>0</v>
      </c>
      <c r="U1090" s="1" t="n">
        <f aca="false">+H1090-T1090</f>
        <v>0</v>
      </c>
    </row>
    <row r="1091" customFormat="false" ht="12.75" hidden="false" customHeight="false" outlineLevel="0" collapsed="false">
      <c r="T1091" s="1" t="n">
        <f aca="false">+I1091+K1091+L1091+R1091+S1091</f>
        <v>0</v>
      </c>
      <c r="U1091" s="1" t="n">
        <f aca="false">+H1091-T1091</f>
        <v>0</v>
      </c>
    </row>
    <row r="1092" customFormat="false" ht="12.75" hidden="false" customHeight="false" outlineLevel="0" collapsed="false">
      <c r="T1092" s="1" t="n">
        <f aca="false">+I1092+K1092+L1092+R1092+S1092</f>
        <v>0</v>
      </c>
      <c r="U1092" s="1" t="n">
        <f aca="false">+H1092-T1092</f>
        <v>0</v>
      </c>
    </row>
    <row r="1093" customFormat="false" ht="12.75" hidden="false" customHeight="false" outlineLevel="0" collapsed="false">
      <c r="T1093" s="1" t="n">
        <f aca="false">+I1093+K1093+L1093+R1093+S1093</f>
        <v>0</v>
      </c>
      <c r="U1093" s="1" t="n">
        <f aca="false">+H1093-T1093</f>
        <v>0</v>
      </c>
    </row>
    <row r="1094" customFormat="false" ht="12.75" hidden="false" customHeight="false" outlineLevel="0" collapsed="false">
      <c r="T1094" s="1" t="n">
        <f aca="false">+I1094+K1094+L1094+R1094+S1094</f>
        <v>0</v>
      </c>
      <c r="U1094" s="1" t="n">
        <f aca="false">+H1094-T1094</f>
        <v>0</v>
      </c>
    </row>
    <row r="1095" customFormat="false" ht="12.75" hidden="false" customHeight="false" outlineLevel="0" collapsed="false">
      <c r="T1095" s="1" t="n">
        <f aca="false">+I1095+K1095+L1095+R1095+S1095</f>
        <v>0</v>
      </c>
      <c r="U1095" s="1" t="n">
        <f aca="false">+H1095-T1095</f>
        <v>0</v>
      </c>
    </row>
    <row r="1096" customFormat="false" ht="12.75" hidden="false" customHeight="false" outlineLevel="0" collapsed="false">
      <c r="T1096" s="1" t="n">
        <f aca="false">+I1096+K1096+L1096+R1096+S1096</f>
        <v>0</v>
      </c>
      <c r="U1096" s="1" t="n">
        <f aca="false">+H1096-T1096</f>
        <v>0</v>
      </c>
    </row>
    <row r="1097" customFormat="false" ht="12.75" hidden="false" customHeight="false" outlineLevel="0" collapsed="false">
      <c r="T1097" s="1" t="n">
        <f aca="false">+I1097+K1097+L1097+R1097+S1097</f>
        <v>0</v>
      </c>
      <c r="U1097" s="1" t="n">
        <f aca="false">+H1097-T1097</f>
        <v>0</v>
      </c>
    </row>
    <row r="1098" customFormat="false" ht="12.75" hidden="false" customHeight="false" outlineLevel="0" collapsed="false">
      <c r="T1098" s="1" t="n">
        <f aca="false">+I1098+K1098+L1098+R1098+S1098</f>
        <v>0</v>
      </c>
      <c r="U1098" s="1" t="n">
        <f aca="false">+H1098-T1098</f>
        <v>0</v>
      </c>
    </row>
    <row r="1099" customFormat="false" ht="12.75" hidden="false" customHeight="false" outlineLevel="0" collapsed="false">
      <c r="T1099" s="1" t="n">
        <f aca="false">+I1099+K1099+L1099+R1099+S1099</f>
        <v>0</v>
      </c>
      <c r="U1099" s="1" t="n">
        <f aca="false">+H1099-T1099</f>
        <v>0</v>
      </c>
    </row>
    <row r="1100" customFormat="false" ht="12.75" hidden="false" customHeight="false" outlineLevel="0" collapsed="false">
      <c r="T1100" s="1" t="n">
        <f aca="false">+I1100+K1100+L1100+R1100+S1100</f>
        <v>0</v>
      </c>
      <c r="U1100" s="1" t="n">
        <f aca="false">+H1100-T1100</f>
        <v>0</v>
      </c>
    </row>
    <row r="1101" customFormat="false" ht="12.75" hidden="false" customHeight="false" outlineLevel="0" collapsed="false">
      <c r="T1101" s="1" t="n">
        <f aca="false">+I1101+K1101+L1101+R1101+S1101</f>
        <v>0</v>
      </c>
      <c r="U1101" s="1" t="n">
        <f aca="false">+H1101-T1101</f>
        <v>0</v>
      </c>
    </row>
    <row r="1102" customFormat="false" ht="12.75" hidden="false" customHeight="false" outlineLevel="0" collapsed="false">
      <c r="T1102" s="1" t="n">
        <f aca="false">+I1102+K1102+L1102+R1102+S1102</f>
        <v>0</v>
      </c>
      <c r="U1102" s="1" t="n">
        <f aca="false">+H1102-T1102</f>
        <v>0</v>
      </c>
    </row>
    <row r="1103" customFormat="false" ht="12.75" hidden="false" customHeight="false" outlineLevel="0" collapsed="false">
      <c r="T1103" s="1" t="n">
        <f aca="false">+I1103+K1103+L1103+R1103+S1103</f>
        <v>0</v>
      </c>
      <c r="U1103" s="1" t="n">
        <f aca="false">+H1103-T1103</f>
        <v>0</v>
      </c>
    </row>
    <row r="1104" customFormat="false" ht="12.75" hidden="false" customHeight="false" outlineLevel="0" collapsed="false">
      <c r="T1104" s="1" t="n">
        <f aca="false">+I1104+K1104+L1104+R1104+S1104</f>
        <v>0</v>
      </c>
      <c r="U1104" s="1" t="n">
        <f aca="false">+H1104-T1104</f>
        <v>0</v>
      </c>
    </row>
    <row r="1105" customFormat="false" ht="12.75" hidden="false" customHeight="false" outlineLevel="0" collapsed="false">
      <c r="T1105" s="1" t="n">
        <f aca="false">+I1105+K1105+L1105+R1105+S1105</f>
        <v>0</v>
      </c>
      <c r="U1105" s="1" t="n">
        <f aca="false">+H1105-T1105</f>
        <v>0</v>
      </c>
    </row>
    <row r="1106" customFormat="false" ht="12.75" hidden="false" customHeight="false" outlineLevel="0" collapsed="false">
      <c r="T1106" s="1" t="n">
        <f aca="false">+I1106+K1106+L1106+R1106+S1106</f>
        <v>0</v>
      </c>
      <c r="U1106" s="1" t="n">
        <f aca="false">+H1106-T1106</f>
        <v>0</v>
      </c>
    </row>
    <row r="1107" customFormat="false" ht="12.75" hidden="false" customHeight="false" outlineLevel="0" collapsed="false">
      <c r="T1107" s="1" t="n">
        <f aca="false">+I1107+K1107+L1107+R1107+S1107</f>
        <v>0</v>
      </c>
      <c r="U1107" s="1" t="n">
        <f aca="false">+H1107-T1107</f>
        <v>0</v>
      </c>
    </row>
    <row r="1108" customFormat="false" ht="12.75" hidden="false" customHeight="false" outlineLevel="0" collapsed="false">
      <c r="T1108" s="1" t="n">
        <f aca="false">+I1108+K1108+L1108+R1108+S1108</f>
        <v>0</v>
      </c>
      <c r="U1108" s="1" t="n">
        <f aca="false">+H1108-T1108</f>
        <v>0</v>
      </c>
    </row>
    <row r="1109" customFormat="false" ht="12.75" hidden="false" customHeight="false" outlineLevel="0" collapsed="false">
      <c r="T1109" s="1" t="n">
        <f aca="false">+I1109+K1109+L1109+R1109+S1109</f>
        <v>0</v>
      </c>
      <c r="U1109" s="1" t="n">
        <f aca="false">+H1109-T1109</f>
        <v>0</v>
      </c>
    </row>
    <row r="1110" customFormat="false" ht="12.75" hidden="false" customHeight="false" outlineLevel="0" collapsed="false">
      <c r="T1110" s="1" t="n">
        <f aca="false">+I1110+K1110+L1110+R1110+S1110</f>
        <v>0</v>
      </c>
      <c r="U1110" s="1" t="n">
        <f aca="false">+H1110-T1110</f>
        <v>0</v>
      </c>
    </row>
    <row r="1111" customFormat="false" ht="12.75" hidden="false" customHeight="false" outlineLevel="0" collapsed="false">
      <c r="T1111" s="1" t="n">
        <f aca="false">+I1111+K1111+L1111+R1111+S1111</f>
        <v>0</v>
      </c>
      <c r="U1111" s="1" t="n">
        <f aca="false">+H1111-T1111</f>
        <v>0</v>
      </c>
    </row>
    <row r="1112" customFormat="false" ht="12.75" hidden="false" customHeight="false" outlineLevel="0" collapsed="false">
      <c r="T1112" s="1" t="n">
        <f aca="false">+I1112+K1112+L1112+R1112+S1112</f>
        <v>0</v>
      </c>
      <c r="U1112" s="1" t="n">
        <f aca="false">+H1112-T1112</f>
        <v>0</v>
      </c>
    </row>
    <row r="1113" customFormat="false" ht="12.75" hidden="false" customHeight="false" outlineLevel="0" collapsed="false">
      <c r="T1113" s="1" t="n">
        <f aca="false">+I1113+K1113+L1113+R1113+S1113</f>
        <v>0</v>
      </c>
      <c r="U1113" s="1" t="n">
        <f aca="false">+H1113-T1113</f>
        <v>0</v>
      </c>
    </row>
    <row r="1114" customFormat="false" ht="12.75" hidden="false" customHeight="false" outlineLevel="0" collapsed="false">
      <c r="T1114" s="1" t="n">
        <f aca="false">+I1114+K1114+L1114+R1114+S1114</f>
        <v>0</v>
      </c>
      <c r="U1114" s="1" t="n">
        <f aca="false">+H1114-T1114</f>
        <v>0</v>
      </c>
    </row>
    <row r="1115" customFormat="false" ht="12.75" hidden="false" customHeight="false" outlineLevel="0" collapsed="false">
      <c r="T1115" s="1" t="n">
        <f aca="false">+I1115+K1115+L1115+R1115+S1115</f>
        <v>0</v>
      </c>
      <c r="U1115" s="1" t="n">
        <f aca="false">+H1115-T1115</f>
        <v>0</v>
      </c>
    </row>
    <row r="1116" customFormat="false" ht="12.75" hidden="false" customHeight="false" outlineLevel="0" collapsed="false">
      <c r="T1116" s="1" t="n">
        <f aca="false">+I1116+K1116+L1116+R1116+S1116</f>
        <v>0</v>
      </c>
      <c r="U1116" s="1" t="n">
        <f aca="false">+H1116-T1116</f>
        <v>0</v>
      </c>
    </row>
    <row r="1117" customFormat="false" ht="12.75" hidden="false" customHeight="false" outlineLevel="0" collapsed="false">
      <c r="T1117" s="1" t="n">
        <f aca="false">+I1117+K1117+L1117+R1117+S1117</f>
        <v>0</v>
      </c>
      <c r="U1117" s="1" t="n">
        <f aca="false">+H1117-T1117</f>
        <v>0</v>
      </c>
    </row>
    <row r="1118" customFormat="false" ht="12.75" hidden="false" customHeight="false" outlineLevel="0" collapsed="false">
      <c r="T1118" s="1" t="n">
        <f aca="false">+I1118+K1118+L1118+R1118+S1118</f>
        <v>0</v>
      </c>
      <c r="U1118" s="1" t="n">
        <f aca="false">+H1118-T1118</f>
        <v>0</v>
      </c>
    </row>
    <row r="1119" customFormat="false" ht="12.75" hidden="false" customHeight="false" outlineLevel="0" collapsed="false">
      <c r="T1119" s="1" t="n">
        <f aca="false">+I1119+K1119+L1119+R1119+S1119</f>
        <v>0</v>
      </c>
      <c r="U1119" s="1" t="n">
        <f aca="false">+H1119-T1119</f>
        <v>0</v>
      </c>
    </row>
    <row r="1120" customFormat="false" ht="12.75" hidden="false" customHeight="false" outlineLevel="0" collapsed="false">
      <c r="T1120" s="1" t="n">
        <f aca="false">+I1120+K1120+L1120+R1120+S1120</f>
        <v>0</v>
      </c>
      <c r="U1120" s="1" t="n">
        <f aca="false">+H1120-T1120</f>
        <v>0</v>
      </c>
    </row>
    <row r="1121" customFormat="false" ht="12.75" hidden="false" customHeight="false" outlineLevel="0" collapsed="false">
      <c r="T1121" s="1" t="n">
        <f aca="false">+I1121+K1121+L1121+R1121+S1121</f>
        <v>0</v>
      </c>
      <c r="U1121" s="1" t="n">
        <f aca="false">+H1121-T1121</f>
        <v>0</v>
      </c>
    </row>
    <row r="1122" customFormat="false" ht="12.75" hidden="false" customHeight="false" outlineLevel="0" collapsed="false">
      <c r="T1122" s="1" t="n">
        <f aca="false">+I1122+K1122+L1122+R1122+S1122</f>
        <v>0</v>
      </c>
      <c r="U1122" s="1" t="n">
        <f aca="false">+H1122-T1122</f>
        <v>0</v>
      </c>
    </row>
    <row r="1123" customFormat="false" ht="12.75" hidden="false" customHeight="false" outlineLevel="0" collapsed="false">
      <c r="T1123" s="1" t="n">
        <f aca="false">+I1123+K1123+L1123+R1123+S1123</f>
        <v>0</v>
      </c>
      <c r="U1123" s="1" t="n">
        <f aca="false">+H1123-T1123</f>
        <v>0</v>
      </c>
    </row>
    <row r="1124" customFormat="false" ht="12.75" hidden="false" customHeight="false" outlineLevel="0" collapsed="false">
      <c r="T1124" s="1" t="n">
        <f aca="false">+I1124+K1124+L1124+R1124+S1124</f>
        <v>0</v>
      </c>
      <c r="U1124" s="1" t="n">
        <f aca="false">+H1124-T1124</f>
        <v>0</v>
      </c>
    </row>
    <row r="1125" customFormat="false" ht="12.75" hidden="false" customHeight="false" outlineLevel="0" collapsed="false">
      <c r="T1125" s="1" t="n">
        <f aca="false">+I1125+K1125+L1125+R1125+S1125</f>
        <v>0</v>
      </c>
      <c r="U1125" s="1" t="n">
        <f aca="false">+H1125-T1125</f>
        <v>0</v>
      </c>
    </row>
    <row r="1126" customFormat="false" ht="12.75" hidden="false" customHeight="false" outlineLevel="0" collapsed="false">
      <c r="T1126" s="1" t="n">
        <f aca="false">+I1126+K1126+L1126+R1126+S1126</f>
        <v>0</v>
      </c>
      <c r="U1126" s="1" t="n">
        <f aca="false">+H1126-T1126</f>
        <v>0</v>
      </c>
    </row>
    <row r="1127" customFormat="false" ht="12.75" hidden="false" customHeight="false" outlineLevel="0" collapsed="false">
      <c r="T1127" s="1" t="n">
        <f aca="false">+I1127+K1127+L1127+R1127+S1127</f>
        <v>0</v>
      </c>
      <c r="U1127" s="1" t="n">
        <f aca="false">+H1127-T1127</f>
        <v>0</v>
      </c>
    </row>
    <row r="1128" customFormat="false" ht="12.75" hidden="false" customHeight="false" outlineLevel="0" collapsed="false">
      <c r="T1128" s="1" t="n">
        <f aca="false">+I1128+K1128+L1128+R1128+S1128</f>
        <v>0</v>
      </c>
      <c r="U1128" s="1" t="n">
        <f aca="false">+H1128-T1128</f>
        <v>0</v>
      </c>
    </row>
    <row r="1129" customFormat="false" ht="12.75" hidden="false" customHeight="false" outlineLevel="0" collapsed="false">
      <c r="T1129" s="1" t="n">
        <f aca="false">+I1129+K1129+L1129+R1129+S1129</f>
        <v>0</v>
      </c>
      <c r="U1129" s="1" t="n">
        <f aca="false">+H1129-T1129</f>
        <v>0</v>
      </c>
    </row>
    <row r="1130" customFormat="false" ht="12.75" hidden="false" customHeight="false" outlineLevel="0" collapsed="false">
      <c r="T1130" s="1" t="n">
        <f aca="false">+I1130+K1130+L1130+R1130+S1130</f>
        <v>0</v>
      </c>
      <c r="U1130" s="1" t="n">
        <f aca="false">+H1130-T1130</f>
        <v>0</v>
      </c>
    </row>
    <row r="1131" customFormat="false" ht="12.75" hidden="false" customHeight="false" outlineLevel="0" collapsed="false">
      <c r="T1131" s="1" t="n">
        <f aca="false">+I1131+K1131+L1131+R1131+S1131</f>
        <v>0</v>
      </c>
      <c r="U1131" s="1" t="n">
        <f aca="false">+H1131-T1131</f>
        <v>0</v>
      </c>
    </row>
    <row r="1132" customFormat="false" ht="12.75" hidden="false" customHeight="false" outlineLevel="0" collapsed="false">
      <c r="T1132" s="1" t="n">
        <f aca="false">+I1132+K1132+L1132+R1132+S1132</f>
        <v>0</v>
      </c>
      <c r="U1132" s="1" t="n">
        <f aca="false">+H1132-T1132</f>
        <v>0</v>
      </c>
    </row>
    <row r="1133" customFormat="false" ht="12.75" hidden="false" customHeight="false" outlineLevel="0" collapsed="false">
      <c r="T1133" s="1" t="n">
        <f aca="false">+I1133+K1133+L1133+R1133+S1133</f>
        <v>0</v>
      </c>
      <c r="U1133" s="1" t="n">
        <f aca="false">+H1133-T1133</f>
        <v>0</v>
      </c>
    </row>
    <row r="1134" customFormat="false" ht="12.75" hidden="false" customHeight="false" outlineLevel="0" collapsed="false">
      <c r="T1134" s="1" t="n">
        <f aca="false">+I1134+K1134+L1134+R1134+S1134</f>
        <v>0</v>
      </c>
      <c r="U1134" s="1" t="n">
        <f aca="false">+H1134-T1134</f>
        <v>0</v>
      </c>
    </row>
    <row r="1135" customFormat="false" ht="12.75" hidden="false" customHeight="false" outlineLevel="0" collapsed="false">
      <c r="T1135" s="1" t="n">
        <f aca="false">+I1135+K1135+L1135+R1135+S1135</f>
        <v>0</v>
      </c>
      <c r="U1135" s="1" t="n">
        <f aca="false">+H1135-T1135</f>
        <v>0</v>
      </c>
    </row>
    <row r="1136" customFormat="false" ht="12.75" hidden="false" customHeight="false" outlineLevel="0" collapsed="false">
      <c r="T1136" s="1" t="n">
        <f aca="false">+I1136+K1136+L1136+R1136+S1136</f>
        <v>0</v>
      </c>
      <c r="U1136" s="1" t="n">
        <f aca="false">+H1136-T1136</f>
        <v>0</v>
      </c>
    </row>
    <row r="1137" customFormat="false" ht="12.75" hidden="false" customHeight="false" outlineLevel="0" collapsed="false">
      <c r="T1137" s="1" t="n">
        <f aca="false">+I1137+K1137+L1137+R1137+S1137</f>
        <v>0</v>
      </c>
      <c r="U1137" s="1" t="n">
        <f aca="false">+H1137-T1137</f>
        <v>0</v>
      </c>
    </row>
    <row r="1138" customFormat="false" ht="12.75" hidden="false" customHeight="false" outlineLevel="0" collapsed="false">
      <c r="T1138" s="1" t="n">
        <f aca="false">+I1138+K1138+L1138+R1138+S1138</f>
        <v>0</v>
      </c>
      <c r="U1138" s="1" t="n">
        <f aca="false">+H1138-T1138</f>
        <v>0</v>
      </c>
    </row>
    <row r="1139" customFormat="false" ht="12.75" hidden="false" customHeight="false" outlineLevel="0" collapsed="false">
      <c r="T1139" s="1" t="n">
        <f aca="false">+I1139+K1139+L1139+R1139+S1139</f>
        <v>0</v>
      </c>
      <c r="U1139" s="1" t="n">
        <f aca="false">+H1139-T1139</f>
        <v>0</v>
      </c>
    </row>
    <row r="1140" customFormat="false" ht="12.75" hidden="false" customHeight="false" outlineLevel="0" collapsed="false">
      <c r="T1140" s="1" t="n">
        <f aca="false">+I1140+K1140+L1140+R1140+S1140</f>
        <v>0</v>
      </c>
      <c r="U1140" s="1" t="n">
        <f aca="false">+H1140-T1140</f>
        <v>0</v>
      </c>
    </row>
    <row r="1141" customFormat="false" ht="12.75" hidden="false" customHeight="false" outlineLevel="0" collapsed="false">
      <c r="T1141" s="1" t="n">
        <f aca="false">+I1141+K1141+L1141+R1141+S1141</f>
        <v>0</v>
      </c>
      <c r="U1141" s="1" t="n">
        <f aca="false">+H1141-T1141</f>
        <v>0</v>
      </c>
    </row>
    <row r="1142" customFormat="false" ht="12.75" hidden="false" customHeight="false" outlineLevel="0" collapsed="false">
      <c r="T1142" s="1" t="n">
        <f aca="false">+I1142+K1142+L1142+R1142+S1142</f>
        <v>0</v>
      </c>
      <c r="U1142" s="1" t="n">
        <f aca="false">+H1142-T1142</f>
        <v>0</v>
      </c>
    </row>
    <row r="1143" customFormat="false" ht="12.75" hidden="false" customHeight="false" outlineLevel="0" collapsed="false">
      <c r="T1143" s="1" t="n">
        <f aca="false">+I1143+K1143+L1143+R1143+S1143</f>
        <v>0</v>
      </c>
      <c r="U1143" s="1" t="n">
        <f aca="false">+H1143-T1143</f>
        <v>0</v>
      </c>
    </row>
    <row r="1144" customFormat="false" ht="12.75" hidden="false" customHeight="false" outlineLevel="0" collapsed="false">
      <c r="T1144" s="1" t="n">
        <f aca="false">+I1144+K1144+L1144+R1144+S1144</f>
        <v>0</v>
      </c>
      <c r="U1144" s="1" t="n">
        <f aca="false">+H1144-T1144</f>
        <v>0</v>
      </c>
    </row>
    <row r="1145" customFormat="false" ht="12.75" hidden="false" customHeight="false" outlineLevel="0" collapsed="false">
      <c r="T1145" s="1" t="n">
        <f aca="false">+I1145+K1145+L1145+R1145+S1145</f>
        <v>0</v>
      </c>
      <c r="U1145" s="1" t="n">
        <f aca="false">+H1145-T1145</f>
        <v>0</v>
      </c>
    </row>
    <row r="1146" customFormat="false" ht="12.75" hidden="false" customHeight="false" outlineLevel="0" collapsed="false">
      <c r="T1146" s="1" t="n">
        <f aca="false">+I1146+K1146+L1146+R1146+S1146</f>
        <v>0</v>
      </c>
      <c r="U1146" s="1" t="n">
        <f aca="false">+H1146-T1146</f>
        <v>0</v>
      </c>
    </row>
    <row r="1147" customFormat="false" ht="12.75" hidden="false" customHeight="false" outlineLevel="0" collapsed="false">
      <c r="T1147" s="1" t="n">
        <f aca="false">+I1147+K1147+L1147+R1147+S1147</f>
        <v>0</v>
      </c>
      <c r="U1147" s="1" t="n">
        <f aca="false">+H1147-T1147</f>
        <v>0</v>
      </c>
    </row>
    <row r="1148" customFormat="false" ht="12.75" hidden="false" customHeight="false" outlineLevel="0" collapsed="false">
      <c r="T1148" s="1" t="n">
        <f aca="false">+I1148+K1148+L1148+R1148+S1148</f>
        <v>0</v>
      </c>
      <c r="U1148" s="1" t="n">
        <f aca="false">+H1148-T1148</f>
        <v>0</v>
      </c>
    </row>
    <row r="1149" customFormat="false" ht="12.75" hidden="false" customHeight="false" outlineLevel="0" collapsed="false">
      <c r="T1149" s="1" t="n">
        <f aca="false">+I1149+K1149+L1149+R1149+S1149</f>
        <v>0</v>
      </c>
      <c r="U1149" s="1" t="n">
        <f aca="false">+H1149-T1149</f>
        <v>0</v>
      </c>
    </row>
    <row r="1150" customFormat="false" ht="12.75" hidden="false" customHeight="false" outlineLevel="0" collapsed="false">
      <c r="T1150" s="1" t="n">
        <f aca="false">+I1150+K1150+L1150+R1150+S1150</f>
        <v>0</v>
      </c>
      <c r="U1150" s="1" t="n">
        <f aca="false">+H1150-T1150</f>
        <v>0</v>
      </c>
    </row>
    <row r="1151" customFormat="false" ht="12.75" hidden="false" customHeight="false" outlineLevel="0" collapsed="false">
      <c r="T1151" s="1" t="n">
        <f aca="false">+I1151+K1151+L1151+R1151+S1151</f>
        <v>0</v>
      </c>
      <c r="U1151" s="1" t="n">
        <f aca="false">+H1151-T1151</f>
        <v>0</v>
      </c>
    </row>
    <row r="1152" customFormat="false" ht="12.75" hidden="false" customHeight="false" outlineLevel="0" collapsed="false">
      <c r="T1152" s="1" t="n">
        <f aca="false">+I1152+K1152+L1152+R1152+S1152</f>
        <v>0</v>
      </c>
      <c r="U1152" s="1" t="n">
        <f aca="false">+H1152-T1152</f>
        <v>0</v>
      </c>
    </row>
    <row r="1153" customFormat="false" ht="12.75" hidden="false" customHeight="false" outlineLevel="0" collapsed="false">
      <c r="T1153" s="1" t="n">
        <f aca="false">+I1153+K1153+L1153+R1153+S1153</f>
        <v>0</v>
      </c>
      <c r="U1153" s="1" t="n">
        <f aca="false">+H1153-T1153</f>
        <v>0</v>
      </c>
    </row>
    <row r="1154" customFormat="false" ht="12.75" hidden="false" customHeight="false" outlineLevel="0" collapsed="false">
      <c r="T1154" s="1" t="n">
        <f aca="false">+I1154+K1154+L1154+R1154+S1154</f>
        <v>0</v>
      </c>
      <c r="U1154" s="1" t="n">
        <f aca="false">+H1154-T1154</f>
        <v>0</v>
      </c>
    </row>
    <row r="1155" customFormat="false" ht="12.75" hidden="false" customHeight="false" outlineLevel="0" collapsed="false">
      <c r="T1155" s="1" t="n">
        <f aca="false">+I1155+K1155+L1155+R1155+S1155</f>
        <v>0</v>
      </c>
      <c r="U1155" s="1" t="n">
        <f aca="false">+H1155-T1155</f>
        <v>0</v>
      </c>
    </row>
    <row r="1156" customFormat="false" ht="12.75" hidden="false" customHeight="false" outlineLevel="0" collapsed="false">
      <c r="T1156" s="1" t="n">
        <f aca="false">+I1156+K1156+L1156+R1156+S1156</f>
        <v>0</v>
      </c>
      <c r="U1156" s="1" t="n">
        <f aca="false">+H1156-T1156</f>
        <v>0</v>
      </c>
    </row>
    <row r="1157" customFormat="false" ht="12.75" hidden="false" customHeight="false" outlineLevel="0" collapsed="false">
      <c r="T1157" s="1" t="n">
        <f aca="false">+I1157+K1157+L1157+R1157+S1157</f>
        <v>0</v>
      </c>
      <c r="U1157" s="1" t="n">
        <f aca="false">+H1157-T1157</f>
        <v>0</v>
      </c>
    </row>
    <row r="1158" customFormat="false" ht="12.75" hidden="false" customHeight="false" outlineLevel="0" collapsed="false">
      <c r="T1158" s="1" t="n">
        <f aca="false">+I1158+K1158+L1158+R1158+S1158</f>
        <v>0</v>
      </c>
      <c r="U1158" s="1" t="n">
        <f aca="false">+H1158-T1158</f>
        <v>0</v>
      </c>
    </row>
    <row r="1159" customFormat="false" ht="12.75" hidden="false" customHeight="false" outlineLevel="0" collapsed="false">
      <c r="T1159" s="1" t="n">
        <f aca="false">+I1159+K1159+L1159+R1159+S1159</f>
        <v>0</v>
      </c>
      <c r="U1159" s="1" t="n">
        <f aca="false">+H1159-T1159</f>
        <v>0</v>
      </c>
    </row>
    <row r="1160" customFormat="false" ht="12.75" hidden="false" customHeight="false" outlineLevel="0" collapsed="false">
      <c r="T1160" s="1" t="n">
        <f aca="false">+I1160+K1160+L1160+R1160+S1160</f>
        <v>0</v>
      </c>
      <c r="U1160" s="1" t="n">
        <f aca="false">+H1160-T1160</f>
        <v>0</v>
      </c>
    </row>
    <row r="1161" customFormat="false" ht="12.75" hidden="false" customHeight="false" outlineLevel="0" collapsed="false">
      <c r="T1161" s="1" t="n">
        <f aca="false">+I1161+K1161+L1161+R1161+S1161</f>
        <v>0</v>
      </c>
      <c r="U1161" s="1" t="n">
        <f aca="false">+H1161-T1161</f>
        <v>0</v>
      </c>
    </row>
    <row r="1162" customFormat="false" ht="12.75" hidden="false" customHeight="false" outlineLevel="0" collapsed="false">
      <c r="T1162" s="1" t="n">
        <f aca="false">+I1162+K1162+L1162+R1162+S1162</f>
        <v>0</v>
      </c>
      <c r="U1162" s="1" t="n">
        <f aca="false">+H1162-T1162</f>
        <v>0</v>
      </c>
    </row>
    <row r="1163" customFormat="false" ht="12.75" hidden="false" customHeight="false" outlineLevel="0" collapsed="false">
      <c r="T1163" s="1" t="n">
        <f aca="false">+I1163+K1163+L1163+R1163+S1163</f>
        <v>0</v>
      </c>
      <c r="U1163" s="1" t="n">
        <f aca="false">+H1163-T1163</f>
        <v>0</v>
      </c>
    </row>
    <row r="1164" customFormat="false" ht="12.75" hidden="false" customHeight="false" outlineLevel="0" collapsed="false">
      <c r="T1164" s="1" t="n">
        <f aca="false">+I1164+K1164+L1164+R1164+S1164</f>
        <v>0</v>
      </c>
      <c r="U1164" s="1" t="n">
        <f aca="false">+H1164-T1164</f>
        <v>0</v>
      </c>
    </row>
    <row r="1165" customFormat="false" ht="12.75" hidden="false" customHeight="false" outlineLevel="0" collapsed="false">
      <c r="T1165" s="1" t="n">
        <f aca="false">+I1165+K1165+L1165+R1165+S1165</f>
        <v>0</v>
      </c>
      <c r="U1165" s="1" t="n">
        <f aca="false">+H1165-T1165</f>
        <v>0</v>
      </c>
    </row>
    <row r="1166" customFormat="false" ht="12.75" hidden="false" customHeight="false" outlineLevel="0" collapsed="false">
      <c r="T1166" s="1" t="n">
        <f aca="false">+I1166+K1166+L1166+R1166+S1166</f>
        <v>0</v>
      </c>
      <c r="U1166" s="1" t="n">
        <f aca="false">+H1166-T1166</f>
        <v>0</v>
      </c>
    </row>
    <row r="1167" customFormat="false" ht="12.75" hidden="false" customHeight="false" outlineLevel="0" collapsed="false">
      <c r="T1167" s="1" t="n">
        <f aca="false">+I1167+K1167+L1167+R1167+S1167</f>
        <v>0</v>
      </c>
      <c r="U1167" s="1" t="n">
        <f aca="false">+H1167-T1167</f>
        <v>0</v>
      </c>
    </row>
    <row r="1168" customFormat="false" ht="12.75" hidden="false" customHeight="false" outlineLevel="0" collapsed="false">
      <c r="T1168" s="1" t="n">
        <f aca="false">+I1168+K1168+L1168+R1168+S1168</f>
        <v>0</v>
      </c>
      <c r="U1168" s="1" t="n">
        <f aca="false">+H1168-T1168</f>
        <v>0</v>
      </c>
    </row>
    <row r="1169" customFormat="false" ht="12.75" hidden="false" customHeight="false" outlineLevel="0" collapsed="false">
      <c r="T1169" s="1" t="n">
        <f aca="false">+I1169+K1169+L1169+R1169+S1169</f>
        <v>0</v>
      </c>
      <c r="U1169" s="1" t="n">
        <f aca="false">+H1169-T1169</f>
        <v>0</v>
      </c>
    </row>
    <row r="1170" customFormat="false" ht="12.75" hidden="false" customHeight="false" outlineLevel="0" collapsed="false">
      <c r="T1170" s="1" t="n">
        <f aca="false">+I1170+K1170+L1170+R1170+S1170</f>
        <v>0</v>
      </c>
      <c r="U1170" s="1" t="n">
        <f aca="false">+H1170-T1170</f>
        <v>0</v>
      </c>
    </row>
    <row r="1171" customFormat="false" ht="12.75" hidden="false" customHeight="false" outlineLevel="0" collapsed="false">
      <c r="T1171" s="1" t="n">
        <f aca="false">+I1171+K1171+L1171+R1171+S1171</f>
        <v>0</v>
      </c>
      <c r="U1171" s="1" t="n">
        <f aca="false">+H1171-T1171</f>
        <v>0</v>
      </c>
    </row>
    <row r="1172" customFormat="false" ht="12.75" hidden="false" customHeight="false" outlineLevel="0" collapsed="false">
      <c r="T1172" s="1" t="n">
        <f aca="false">+I1172+K1172+L1172+R1172+S1172</f>
        <v>0</v>
      </c>
      <c r="U1172" s="1" t="n">
        <f aca="false">+H1172-T1172</f>
        <v>0</v>
      </c>
    </row>
    <row r="1173" customFormat="false" ht="12.75" hidden="false" customHeight="false" outlineLevel="0" collapsed="false">
      <c r="T1173" s="1" t="n">
        <f aca="false">+I1173+K1173+L1173+R1173+S1173</f>
        <v>0</v>
      </c>
      <c r="U1173" s="1" t="n">
        <f aca="false">+H1173-T1173</f>
        <v>0</v>
      </c>
    </row>
    <row r="1174" customFormat="false" ht="12.75" hidden="false" customHeight="false" outlineLevel="0" collapsed="false">
      <c r="T1174" s="1" t="n">
        <f aca="false">+I1174+K1174+L1174+R1174+S1174</f>
        <v>0</v>
      </c>
      <c r="U1174" s="1" t="n">
        <f aca="false">+H1174-T1174</f>
        <v>0</v>
      </c>
    </row>
    <row r="1175" customFormat="false" ht="12.75" hidden="false" customHeight="false" outlineLevel="0" collapsed="false">
      <c r="T1175" s="1" t="n">
        <f aca="false">+I1175+K1175+L1175+R1175+S1175</f>
        <v>0</v>
      </c>
      <c r="U1175" s="1" t="n">
        <f aca="false">+H1175-T1175</f>
        <v>0</v>
      </c>
    </row>
    <row r="1176" customFormat="false" ht="12.75" hidden="false" customHeight="false" outlineLevel="0" collapsed="false">
      <c r="T1176" s="1" t="n">
        <f aca="false">+I1176+K1176+L1176+R1176+S1176</f>
        <v>0</v>
      </c>
      <c r="U1176" s="1" t="n">
        <f aca="false">+H1176-T1176</f>
        <v>0</v>
      </c>
    </row>
    <row r="1177" customFormat="false" ht="12.75" hidden="false" customHeight="false" outlineLevel="0" collapsed="false">
      <c r="T1177" s="1" t="n">
        <f aca="false">+I1177+K1177+L1177+R1177+S1177</f>
        <v>0</v>
      </c>
      <c r="U1177" s="1" t="n">
        <f aca="false">+H1177-T1177</f>
        <v>0</v>
      </c>
    </row>
    <row r="1178" customFormat="false" ht="12.75" hidden="false" customHeight="false" outlineLevel="0" collapsed="false">
      <c r="T1178" s="1" t="n">
        <f aca="false">+I1178+K1178+L1178+R1178+S1178</f>
        <v>0</v>
      </c>
      <c r="U1178" s="1" t="n">
        <f aca="false">+H1178-T1178</f>
        <v>0</v>
      </c>
    </row>
    <row r="1179" customFormat="false" ht="12.75" hidden="false" customHeight="false" outlineLevel="0" collapsed="false">
      <c r="T1179" s="1" t="n">
        <f aca="false">+I1179+K1179+L1179+R1179+S1179</f>
        <v>0</v>
      </c>
      <c r="U1179" s="1" t="n">
        <f aca="false">+H1179-T1179</f>
        <v>0</v>
      </c>
    </row>
    <row r="1180" customFormat="false" ht="12.75" hidden="false" customHeight="false" outlineLevel="0" collapsed="false">
      <c r="T1180" s="1" t="n">
        <f aca="false">+I1180+K1180+L1180+R1180+S1180</f>
        <v>0</v>
      </c>
      <c r="U1180" s="1" t="n">
        <f aca="false">+H1180-T1180</f>
        <v>0</v>
      </c>
    </row>
    <row r="1181" customFormat="false" ht="12.75" hidden="false" customHeight="false" outlineLevel="0" collapsed="false">
      <c r="T1181" s="1" t="n">
        <f aca="false">+I1181+K1181+L1181+R1181+S1181</f>
        <v>0</v>
      </c>
      <c r="U1181" s="1" t="n">
        <f aca="false">+H1181-T1181</f>
        <v>0</v>
      </c>
    </row>
    <row r="1182" customFormat="false" ht="12.75" hidden="false" customHeight="false" outlineLevel="0" collapsed="false">
      <c r="T1182" s="1" t="n">
        <f aca="false">+I1182+K1182+L1182+R1182+S1182</f>
        <v>0</v>
      </c>
      <c r="U1182" s="1" t="n">
        <f aca="false">+H1182-T1182</f>
        <v>0</v>
      </c>
    </row>
    <row r="1183" customFormat="false" ht="12.75" hidden="false" customHeight="false" outlineLevel="0" collapsed="false">
      <c r="T1183" s="1" t="n">
        <f aca="false">+I1183+K1183+L1183+R1183+S1183</f>
        <v>0</v>
      </c>
      <c r="U1183" s="1" t="n">
        <f aca="false">+H1183-T1183</f>
        <v>0</v>
      </c>
    </row>
    <row r="1184" customFormat="false" ht="12.75" hidden="false" customHeight="false" outlineLevel="0" collapsed="false">
      <c r="T1184" s="1" t="n">
        <f aca="false">+I1184+K1184+L1184+R1184+S1184</f>
        <v>0</v>
      </c>
      <c r="U1184" s="1" t="n">
        <f aca="false">+H1184-T1184</f>
        <v>0</v>
      </c>
    </row>
    <row r="1185" customFormat="false" ht="12.75" hidden="false" customHeight="false" outlineLevel="0" collapsed="false">
      <c r="T1185" s="1" t="n">
        <f aca="false">+I1185+K1185+L1185+R1185+S1185</f>
        <v>0</v>
      </c>
      <c r="U1185" s="1" t="n">
        <f aca="false">+H1185-T1185</f>
        <v>0</v>
      </c>
    </row>
    <row r="1186" customFormat="false" ht="12.75" hidden="false" customHeight="false" outlineLevel="0" collapsed="false">
      <c r="T1186" s="1" t="n">
        <f aca="false">+I1186+K1186+L1186+R1186+S1186</f>
        <v>0</v>
      </c>
      <c r="U1186" s="1" t="n">
        <f aca="false">+H1186-T1186</f>
        <v>0</v>
      </c>
    </row>
    <row r="1187" customFormat="false" ht="12.75" hidden="false" customHeight="false" outlineLevel="0" collapsed="false">
      <c r="T1187" s="1" t="n">
        <f aca="false">+I1187+K1187+L1187+R1187+S1187</f>
        <v>0</v>
      </c>
      <c r="U1187" s="1" t="n">
        <f aca="false">+H1187-T1187</f>
        <v>0</v>
      </c>
    </row>
    <row r="1188" customFormat="false" ht="12.75" hidden="false" customHeight="false" outlineLevel="0" collapsed="false">
      <c r="T1188" s="1" t="n">
        <f aca="false">+I1188+K1188+L1188+R1188+S1188</f>
        <v>0</v>
      </c>
      <c r="U1188" s="1" t="n">
        <f aca="false">+H1188-T1188</f>
        <v>0</v>
      </c>
    </row>
    <row r="1189" customFormat="false" ht="12.75" hidden="false" customHeight="false" outlineLevel="0" collapsed="false">
      <c r="T1189" s="1" t="n">
        <f aca="false">+I1189+K1189+L1189+R1189+S1189</f>
        <v>0</v>
      </c>
      <c r="U1189" s="1" t="n">
        <f aca="false">+H1189-T1189</f>
        <v>0</v>
      </c>
    </row>
    <row r="1190" customFormat="false" ht="12.75" hidden="false" customHeight="false" outlineLevel="0" collapsed="false">
      <c r="T1190" s="1" t="n">
        <f aca="false">+I1190+K1190+L1190+R1190+S1190</f>
        <v>0</v>
      </c>
      <c r="U1190" s="1" t="n">
        <f aca="false">+H1190-T1190</f>
        <v>0</v>
      </c>
    </row>
    <row r="1191" customFormat="false" ht="12.75" hidden="false" customHeight="false" outlineLevel="0" collapsed="false">
      <c r="T1191" s="1" t="n">
        <f aca="false">+I1191+K1191+L1191+R1191+S1191</f>
        <v>0</v>
      </c>
      <c r="U1191" s="1" t="n">
        <f aca="false">+H1191-T1191</f>
        <v>0</v>
      </c>
    </row>
    <row r="1192" customFormat="false" ht="12.75" hidden="false" customHeight="false" outlineLevel="0" collapsed="false">
      <c r="T1192" s="1" t="n">
        <f aca="false">+I1192+K1192+L1192+R1192+S1192</f>
        <v>0</v>
      </c>
      <c r="U1192" s="1" t="n">
        <f aca="false">+H1192-T1192</f>
        <v>0</v>
      </c>
    </row>
    <row r="1193" customFormat="false" ht="12.75" hidden="false" customHeight="false" outlineLevel="0" collapsed="false">
      <c r="T1193" s="1" t="n">
        <f aca="false">+I1193+K1193+L1193+R1193+S1193</f>
        <v>0</v>
      </c>
      <c r="U1193" s="1" t="n">
        <f aca="false">+H1193-T1193</f>
        <v>0</v>
      </c>
    </row>
    <row r="1194" customFormat="false" ht="12.75" hidden="false" customHeight="false" outlineLevel="0" collapsed="false">
      <c r="T1194" s="1" t="n">
        <f aca="false">+I1194+K1194+L1194+R1194+S1194</f>
        <v>0</v>
      </c>
      <c r="U1194" s="1" t="n">
        <f aca="false">+H1194-T1194</f>
        <v>0</v>
      </c>
    </row>
    <row r="1195" customFormat="false" ht="12.75" hidden="false" customHeight="false" outlineLevel="0" collapsed="false">
      <c r="T1195" s="1" t="n">
        <f aca="false">+I1195+K1195+L1195+R1195+S1195</f>
        <v>0</v>
      </c>
      <c r="U1195" s="1" t="n">
        <f aca="false">+H1195-T1195</f>
        <v>0</v>
      </c>
    </row>
    <row r="1196" customFormat="false" ht="12.75" hidden="false" customHeight="false" outlineLevel="0" collapsed="false">
      <c r="T1196" s="1" t="n">
        <f aca="false">+I1196+K1196+L1196+R1196+S1196</f>
        <v>0</v>
      </c>
      <c r="U1196" s="1" t="n">
        <f aca="false">+H1196-T1196</f>
        <v>0</v>
      </c>
    </row>
    <row r="1197" customFormat="false" ht="12.75" hidden="false" customHeight="false" outlineLevel="0" collapsed="false">
      <c r="T1197" s="1" t="n">
        <f aca="false">+I1197+K1197+L1197+R1197+S1197</f>
        <v>0</v>
      </c>
      <c r="U1197" s="1" t="n">
        <f aca="false">+H1197-T1197</f>
        <v>0</v>
      </c>
    </row>
    <row r="1198" customFormat="false" ht="12.75" hidden="false" customHeight="false" outlineLevel="0" collapsed="false">
      <c r="T1198" s="1" t="n">
        <f aca="false">+I1198+K1198+L1198+R1198+S1198</f>
        <v>0</v>
      </c>
      <c r="U1198" s="1" t="n">
        <f aca="false">+H1198-T1198</f>
        <v>0</v>
      </c>
    </row>
    <row r="1199" customFormat="false" ht="12.75" hidden="false" customHeight="false" outlineLevel="0" collapsed="false">
      <c r="T1199" s="1" t="n">
        <f aca="false">+I1199+K1199+L1199+R1199+S1199</f>
        <v>0</v>
      </c>
      <c r="U1199" s="1" t="n">
        <f aca="false">+H1199-T1199</f>
        <v>0</v>
      </c>
    </row>
    <row r="1200" customFormat="false" ht="12.75" hidden="false" customHeight="false" outlineLevel="0" collapsed="false">
      <c r="T1200" s="1" t="n">
        <f aca="false">+I1200+K1200+L1200+R1200+S1200</f>
        <v>0</v>
      </c>
      <c r="U1200" s="1" t="n">
        <f aca="false">+H1200-T1200</f>
        <v>0</v>
      </c>
    </row>
    <row r="1201" customFormat="false" ht="12.75" hidden="false" customHeight="false" outlineLevel="0" collapsed="false">
      <c r="T1201" s="1" t="n">
        <f aca="false">+I1201+K1201+L1201+R1201+S1201</f>
        <v>0</v>
      </c>
      <c r="U1201" s="1" t="n">
        <f aca="false">+H1201-T1201</f>
        <v>0</v>
      </c>
    </row>
    <row r="1202" customFormat="false" ht="12.75" hidden="false" customHeight="false" outlineLevel="0" collapsed="false">
      <c r="T1202" s="1" t="n">
        <f aca="false">+I1202+K1202+L1202+R1202+S1202</f>
        <v>0</v>
      </c>
      <c r="U1202" s="1" t="n">
        <f aca="false">+H1202-T1202</f>
        <v>0</v>
      </c>
    </row>
    <row r="1203" customFormat="false" ht="12.75" hidden="false" customHeight="false" outlineLevel="0" collapsed="false">
      <c r="T1203" s="1" t="n">
        <f aca="false">+I1203+K1203+L1203+R1203+S1203</f>
        <v>0</v>
      </c>
      <c r="U1203" s="1" t="n">
        <f aca="false">+H1203-T1203</f>
        <v>0</v>
      </c>
    </row>
    <row r="1204" customFormat="false" ht="12.75" hidden="false" customHeight="false" outlineLevel="0" collapsed="false">
      <c r="T1204" s="1" t="n">
        <f aca="false">+I1204+K1204+L1204+R1204+S1204</f>
        <v>0</v>
      </c>
      <c r="U1204" s="1" t="n">
        <f aca="false">+H1204-T1204</f>
        <v>0</v>
      </c>
    </row>
    <row r="1205" customFormat="false" ht="12.75" hidden="false" customHeight="false" outlineLevel="0" collapsed="false">
      <c r="T1205" s="1" t="n">
        <f aca="false">+I1205+K1205+L1205+R1205+S1205</f>
        <v>0</v>
      </c>
      <c r="U1205" s="1" t="n">
        <f aca="false">+H1205-T1205</f>
        <v>0</v>
      </c>
    </row>
    <row r="1206" customFormat="false" ht="12.75" hidden="false" customHeight="false" outlineLevel="0" collapsed="false">
      <c r="T1206" s="1" t="n">
        <f aca="false">+I1206+K1206+L1206+R1206+S1206</f>
        <v>0</v>
      </c>
      <c r="U1206" s="1" t="n">
        <f aca="false">+H1206-T1206</f>
        <v>0</v>
      </c>
    </row>
    <row r="1207" customFormat="false" ht="12.75" hidden="false" customHeight="false" outlineLevel="0" collapsed="false">
      <c r="T1207" s="1" t="n">
        <f aca="false">+I1207+K1207+L1207+R1207+S1207</f>
        <v>0</v>
      </c>
      <c r="U1207" s="1" t="n">
        <f aca="false">+H1207-T1207</f>
        <v>0</v>
      </c>
    </row>
    <row r="1208" customFormat="false" ht="12.75" hidden="false" customHeight="false" outlineLevel="0" collapsed="false">
      <c r="T1208" s="1" t="n">
        <f aca="false">+I1208+K1208+L1208+R1208+S1208</f>
        <v>0</v>
      </c>
      <c r="U1208" s="1" t="n">
        <f aca="false">+H1208-T1208</f>
        <v>0</v>
      </c>
    </row>
    <row r="1209" customFormat="false" ht="12.75" hidden="false" customHeight="false" outlineLevel="0" collapsed="false">
      <c r="T1209" s="1" t="n">
        <f aca="false">+I1209+K1209+L1209+R1209+S1209</f>
        <v>0</v>
      </c>
      <c r="U1209" s="1" t="n">
        <f aca="false">+H1209-T1209</f>
        <v>0</v>
      </c>
    </row>
    <row r="1210" customFormat="false" ht="12.75" hidden="false" customHeight="false" outlineLevel="0" collapsed="false">
      <c r="T1210" s="1" t="n">
        <f aca="false">+I1210+K1210+L1210+R1210+S1210</f>
        <v>0</v>
      </c>
      <c r="U1210" s="1" t="n">
        <f aca="false">+H1210-T1210</f>
        <v>0</v>
      </c>
    </row>
    <row r="1211" customFormat="false" ht="12.75" hidden="false" customHeight="false" outlineLevel="0" collapsed="false">
      <c r="T1211" s="1" t="n">
        <f aca="false">+I1211+K1211+L1211+R1211+S1211</f>
        <v>0</v>
      </c>
      <c r="U1211" s="1" t="n">
        <f aca="false">+H1211-T1211</f>
        <v>0</v>
      </c>
    </row>
    <row r="1212" customFormat="false" ht="12.75" hidden="false" customHeight="false" outlineLevel="0" collapsed="false">
      <c r="T1212" s="1" t="n">
        <f aca="false">+I1212+K1212+L1212+R1212+S1212</f>
        <v>0</v>
      </c>
      <c r="U1212" s="1" t="n">
        <f aca="false">+H1212-T1212</f>
        <v>0</v>
      </c>
    </row>
    <row r="1213" customFormat="false" ht="12.75" hidden="false" customHeight="false" outlineLevel="0" collapsed="false">
      <c r="T1213" s="1" t="n">
        <f aca="false">+I1213+K1213+L1213+R1213+S1213</f>
        <v>0</v>
      </c>
      <c r="U1213" s="1" t="n">
        <f aca="false">+H1213-T1213</f>
        <v>0</v>
      </c>
    </row>
    <row r="1214" customFormat="false" ht="12.75" hidden="false" customHeight="false" outlineLevel="0" collapsed="false">
      <c r="T1214" s="1" t="n">
        <f aca="false">+I1214+K1214+L1214+R1214+S1214</f>
        <v>0</v>
      </c>
      <c r="U1214" s="1" t="n">
        <f aca="false">+H1214-T1214</f>
        <v>0</v>
      </c>
    </row>
    <row r="1215" customFormat="false" ht="12.75" hidden="false" customHeight="false" outlineLevel="0" collapsed="false">
      <c r="T1215" s="1" t="n">
        <f aca="false">+I1215+K1215+L1215+R1215+S1215</f>
        <v>0</v>
      </c>
      <c r="U1215" s="1" t="n">
        <f aca="false">+H1215-T1215</f>
        <v>0</v>
      </c>
    </row>
    <row r="1216" customFormat="false" ht="12.75" hidden="false" customHeight="false" outlineLevel="0" collapsed="false">
      <c r="T1216" s="1" t="n">
        <f aca="false">+I1216+K1216+L1216+R1216+S1216</f>
        <v>0</v>
      </c>
      <c r="U1216" s="1" t="n">
        <f aca="false">+H1216-T1216</f>
        <v>0</v>
      </c>
    </row>
    <row r="1217" customFormat="false" ht="12.75" hidden="false" customHeight="false" outlineLevel="0" collapsed="false">
      <c r="T1217" s="1" t="n">
        <f aca="false">+I1217+K1217+L1217+R1217+S1217</f>
        <v>0</v>
      </c>
      <c r="U1217" s="1" t="n">
        <f aca="false">+H1217-T1217</f>
        <v>0</v>
      </c>
    </row>
    <row r="1218" customFormat="false" ht="12.75" hidden="false" customHeight="false" outlineLevel="0" collapsed="false">
      <c r="T1218" s="1" t="n">
        <f aca="false">+I1218+K1218+L1218+R1218+S1218</f>
        <v>0</v>
      </c>
      <c r="U1218" s="1" t="n">
        <f aca="false">+H1218-T1218</f>
        <v>0</v>
      </c>
    </row>
    <row r="1219" customFormat="false" ht="12.75" hidden="false" customHeight="false" outlineLevel="0" collapsed="false">
      <c r="T1219" s="1" t="n">
        <f aca="false">+I1219+K1219+L1219+R1219+S1219</f>
        <v>0</v>
      </c>
      <c r="U1219" s="1" t="n">
        <f aca="false">+H1219-T1219</f>
        <v>0</v>
      </c>
    </row>
    <row r="1220" customFormat="false" ht="12.75" hidden="false" customHeight="false" outlineLevel="0" collapsed="false">
      <c r="T1220" s="1" t="n">
        <f aca="false">+I1220+K1220+L1220+R1220+S1220</f>
        <v>0</v>
      </c>
      <c r="U1220" s="1" t="n">
        <f aca="false">+H1220-T1220</f>
        <v>0</v>
      </c>
    </row>
    <row r="1221" customFormat="false" ht="12.75" hidden="false" customHeight="false" outlineLevel="0" collapsed="false">
      <c r="T1221" s="1" t="n">
        <f aca="false">+I1221+K1221+L1221+R1221+S1221</f>
        <v>0</v>
      </c>
      <c r="U1221" s="1" t="n">
        <f aca="false">+H1221-T1221</f>
        <v>0</v>
      </c>
    </row>
    <row r="1222" customFormat="false" ht="12.75" hidden="false" customHeight="false" outlineLevel="0" collapsed="false">
      <c r="T1222" s="1" t="n">
        <f aca="false">+I1222+K1222+L1222+R1222+S1222</f>
        <v>0</v>
      </c>
      <c r="U1222" s="1" t="n">
        <f aca="false">+H1222-T1222</f>
        <v>0</v>
      </c>
    </row>
    <row r="1223" customFormat="false" ht="12.75" hidden="false" customHeight="false" outlineLevel="0" collapsed="false">
      <c r="T1223" s="1" t="n">
        <f aca="false">+I1223+K1223+L1223+R1223+S1223</f>
        <v>0</v>
      </c>
      <c r="U1223" s="1" t="n">
        <f aca="false">+H1223-T1223</f>
        <v>0</v>
      </c>
    </row>
    <row r="1224" customFormat="false" ht="12.75" hidden="false" customHeight="false" outlineLevel="0" collapsed="false">
      <c r="T1224" s="1" t="n">
        <f aca="false">+I1224+K1224+L1224+R1224+S1224</f>
        <v>0</v>
      </c>
      <c r="U1224" s="1" t="n">
        <f aca="false">+H1224-T1224</f>
        <v>0</v>
      </c>
    </row>
    <row r="1225" customFormat="false" ht="12.75" hidden="false" customHeight="false" outlineLevel="0" collapsed="false">
      <c r="T1225" s="1" t="n">
        <f aca="false">+I1225+K1225+L1225+R1225+S1225</f>
        <v>0</v>
      </c>
      <c r="U1225" s="1" t="n">
        <f aca="false">+H1225-T1225</f>
        <v>0</v>
      </c>
    </row>
    <row r="1226" customFormat="false" ht="12.75" hidden="false" customHeight="false" outlineLevel="0" collapsed="false">
      <c r="T1226" s="1" t="n">
        <f aca="false">+I1226+K1226+L1226+R1226+S1226</f>
        <v>0</v>
      </c>
      <c r="U1226" s="1" t="n">
        <f aca="false">+H1226-T1226</f>
        <v>0</v>
      </c>
    </row>
    <row r="1227" customFormat="false" ht="12.75" hidden="false" customHeight="false" outlineLevel="0" collapsed="false">
      <c r="T1227" s="1" t="n">
        <f aca="false">+I1227+K1227+L1227+R1227+S1227</f>
        <v>0</v>
      </c>
      <c r="U1227" s="1" t="n">
        <f aca="false">+H1227-T1227</f>
        <v>0</v>
      </c>
    </row>
    <row r="1228" customFormat="false" ht="12.75" hidden="false" customHeight="false" outlineLevel="0" collapsed="false">
      <c r="T1228" s="1" t="n">
        <f aca="false">+I1228+K1228+L1228+R1228+S1228</f>
        <v>0</v>
      </c>
      <c r="U1228" s="1" t="n">
        <f aca="false">+H1228-T1228</f>
        <v>0</v>
      </c>
    </row>
    <row r="1229" customFormat="false" ht="12.75" hidden="false" customHeight="false" outlineLevel="0" collapsed="false">
      <c r="T1229" s="1" t="n">
        <f aca="false">+I1229+K1229+L1229+R1229+S1229</f>
        <v>0</v>
      </c>
      <c r="U1229" s="1" t="n">
        <f aca="false">+H1229-T1229</f>
        <v>0</v>
      </c>
    </row>
    <row r="1230" customFormat="false" ht="12.75" hidden="false" customHeight="false" outlineLevel="0" collapsed="false">
      <c r="T1230" s="1" t="n">
        <f aca="false">+I1230+K1230+L1230+R1230+S1230</f>
        <v>0</v>
      </c>
      <c r="U1230" s="1" t="n">
        <f aca="false">+H1230-T1230</f>
        <v>0</v>
      </c>
    </row>
    <row r="1231" customFormat="false" ht="12.75" hidden="false" customHeight="false" outlineLevel="0" collapsed="false">
      <c r="T1231" s="1" t="n">
        <f aca="false">+I1231+K1231+L1231+R1231+S1231</f>
        <v>0</v>
      </c>
      <c r="U1231" s="1" t="n">
        <f aca="false">+H1231-T1231</f>
        <v>0</v>
      </c>
    </row>
    <row r="1232" customFormat="false" ht="12.75" hidden="false" customHeight="false" outlineLevel="0" collapsed="false">
      <c r="T1232" s="1" t="n">
        <f aca="false">+I1232+K1232+L1232+R1232+S1232</f>
        <v>0</v>
      </c>
      <c r="U1232" s="1" t="n">
        <f aca="false">+H1232-T1232</f>
        <v>0</v>
      </c>
    </row>
    <row r="1233" customFormat="false" ht="12.75" hidden="false" customHeight="false" outlineLevel="0" collapsed="false">
      <c r="T1233" s="1" t="n">
        <f aca="false">+I1233+K1233+L1233+R1233+S1233</f>
        <v>0</v>
      </c>
      <c r="U1233" s="1" t="n">
        <f aca="false">+H1233-T1233</f>
        <v>0</v>
      </c>
    </row>
    <row r="1234" customFormat="false" ht="12.75" hidden="false" customHeight="false" outlineLevel="0" collapsed="false">
      <c r="T1234" s="1" t="n">
        <f aca="false">+I1234+K1234+L1234+R1234+S1234</f>
        <v>0</v>
      </c>
      <c r="U1234" s="1" t="n">
        <f aca="false">+H1234-T1234</f>
        <v>0</v>
      </c>
    </row>
    <row r="1235" customFormat="false" ht="12.75" hidden="false" customHeight="false" outlineLevel="0" collapsed="false">
      <c r="T1235" s="1" t="n">
        <f aca="false">+I1235+K1235+L1235+R1235+S1235</f>
        <v>0</v>
      </c>
      <c r="U1235" s="1" t="n">
        <f aca="false">+H1235-T1235</f>
        <v>0</v>
      </c>
    </row>
    <row r="1236" customFormat="false" ht="12.75" hidden="false" customHeight="false" outlineLevel="0" collapsed="false">
      <c r="T1236" s="1" t="n">
        <f aca="false">+I1236+K1236+L1236+R1236+S1236</f>
        <v>0</v>
      </c>
      <c r="U1236" s="1" t="n">
        <f aca="false">+H1236-T1236</f>
        <v>0</v>
      </c>
    </row>
    <row r="1237" customFormat="false" ht="12.75" hidden="false" customHeight="false" outlineLevel="0" collapsed="false">
      <c r="T1237" s="1" t="n">
        <f aca="false">+I1237+K1237+L1237+R1237+S1237</f>
        <v>0</v>
      </c>
      <c r="U1237" s="1" t="n">
        <f aca="false">+H1237-T1237</f>
        <v>0</v>
      </c>
    </row>
    <row r="1238" customFormat="false" ht="12.75" hidden="false" customHeight="false" outlineLevel="0" collapsed="false">
      <c r="T1238" s="1" t="n">
        <f aca="false">+I1238+K1238+L1238+R1238+S1238</f>
        <v>0</v>
      </c>
      <c r="U1238" s="1" t="n">
        <f aca="false">+H1238-T1238</f>
        <v>0</v>
      </c>
    </row>
    <row r="1239" customFormat="false" ht="12.75" hidden="false" customHeight="false" outlineLevel="0" collapsed="false">
      <c r="T1239" s="1" t="n">
        <f aca="false">+I1239+K1239+L1239+R1239+S1239</f>
        <v>0</v>
      </c>
      <c r="U1239" s="1" t="n">
        <f aca="false">+H1239-T1239</f>
        <v>0</v>
      </c>
    </row>
    <row r="1240" customFormat="false" ht="12.75" hidden="false" customHeight="false" outlineLevel="0" collapsed="false">
      <c r="T1240" s="1" t="n">
        <f aca="false">+I1240+K1240+L1240+R1240+S1240</f>
        <v>0</v>
      </c>
      <c r="U1240" s="1" t="n">
        <f aca="false">+H1240-T1240</f>
        <v>0</v>
      </c>
    </row>
    <row r="1241" customFormat="false" ht="12.75" hidden="false" customHeight="false" outlineLevel="0" collapsed="false">
      <c r="T1241" s="1" t="n">
        <f aca="false">+I1241+K1241+L1241+R1241+S1241</f>
        <v>0</v>
      </c>
      <c r="U1241" s="1" t="n">
        <f aca="false">+H1241-T1241</f>
        <v>0</v>
      </c>
    </row>
    <row r="1242" customFormat="false" ht="12.75" hidden="false" customHeight="false" outlineLevel="0" collapsed="false">
      <c r="T1242" s="1" t="n">
        <f aca="false">+I1242+K1242+L1242+R1242+S1242</f>
        <v>0</v>
      </c>
      <c r="U1242" s="1" t="n">
        <f aca="false">+H1242-T1242</f>
        <v>0</v>
      </c>
    </row>
    <row r="1243" customFormat="false" ht="12.75" hidden="false" customHeight="false" outlineLevel="0" collapsed="false">
      <c r="T1243" s="1" t="n">
        <f aca="false">+I1243+K1243+L1243+R1243+S1243</f>
        <v>0</v>
      </c>
      <c r="U1243" s="1" t="n">
        <f aca="false">+H1243-T1243</f>
        <v>0</v>
      </c>
    </row>
    <row r="1244" customFormat="false" ht="12.75" hidden="false" customHeight="false" outlineLevel="0" collapsed="false">
      <c r="T1244" s="1" t="n">
        <f aca="false">+I1244+K1244+L1244+R1244+S1244</f>
        <v>0</v>
      </c>
      <c r="U1244" s="1" t="n">
        <f aca="false">+H1244-T1244</f>
        <v>0</v>
      </c>
    </row>
    <row r="1245" customFormat="false" ht="12.75" hidden="false" customHeight="false" outlineLevel="0" collapsed="false">
      <c r="T1245" s="1" t="n">
        <f aca="false">+I1245+K1245+L1245+R1245+S1245</f>
        <v>0</v>
      </c>
      <c r="U1245" s="1" t="n">
        <f aca="false">+H1245-T1245</f>
        <v>0</v>
      </c>
    </row>
    <row r="1246" customFormat="false" ht="12.75" hidden="false" customHeight="false" outlineLevel="0" collapsed="false">
      <c r="T1246" s="1" t="n">
        <f aca="false">+I1246+K1246+L1246+R1246+S1246</f>
        <v>0</v>
      </c>
      <c r="U1246" s="1" t="n">
        <f aca="false">+H1246-T1246</f>
        <v>0</v>
      </c>
    </row>
    <row r="1247" customFormat="false" ht="12.75" hidden="false" customHeight="false" outlineLevel="0" collapsed="false">
      <c r="T1247" s="1" t="n">
        <f aca="false">+I1247+K1247+L1247+R1247+S1247</f>
        <v>0</v>
      </c>
      <c r="U1247" s="1" t="n">
        <f aca="false">+H1247-T1247</f>
        <v>0</v>
      </c>
    </row>
    <row r="1248" customFormat="false" ht="12.75" hidden="false" customHeight="false" outlineLevel="0" collapsed="false">
      <c r="T1248" s="1" t="n">
        <f aca="false">+I1248+K1248+L1248+R1248+S1248</f>
        <v>0</v>
      </c>
      <c r="U1248" s="1" t="n">
        <f aca="false">+H1248-T1248</f>
        <v>0</v>
      </c>
    </row>
    <row r="1249" customFormat="false" ht="12.75" hidden="false" customHeight="false" outlineLevel="0" collapsed="false">
      <c r="T1249" s="1" t="n">
        <f aca="false">+I1249+K1249+L1249+R1249+S1249</f>
        <v>0</v>
      </c>
      <c r="U1249" s="1" t="n">
        <f aca="false">+H1249-T1249</f>
        <v>0</v>
      </c>
    </row>
    <row r="1250" customFormat="false" ht="12.75" hidden="false" customHeight="false" outlineLevel="0" collapsed="false">
      <c r="T1250" s="1" t="n">
        <f aca="false">+I1250+K1250+L1250+R1250+S1250</f>
        <v>0</v>
      </c>
      <c r="U1250" s="1" t="n">
        <f aca="false">+H1250-T1250</f>
        <v>0</v>
      </c>
    </row>
    <row r="1251" customFormat="false" ht="12.75" hidden="false" customHeight="false" outlineLevel="0" collapsed="false">
      <c r="T1251" s="1" t="n">
        <f aca="false">+I1251+K1251+L1251+R1251+S1251</f>
        <v>0</v>
      </c>
      <c r="U1251" s="1" t="n">
        <f aca="false">+H1251-T1251</f>
        <v>0</v>
      </c>
    </row>
    <row r="1252" customFormat="false" ht="12.75" hidden="false" customHeight="false" outlineLevel="0" collapsed="false">
      <c r="T1252" s="1" t="n">
        <f aca="false">+I1252+K1252+L1252+R1252+S1252</f>
        <v>0</v>
      </c>
      <c r="U1252" s="1" t="n">
        <f aca="false">+H1252-T1252</f>
        <v>0</v>
      </c>
    </row>
    <row r="1253" customFormat="false" ht="12.75" hidden="false" customHeight="false" outlineLevel="0" collapsed="false">
      <c r="T1253" s="1" t="n">
        <f aca="false">+I1253+K1253+L1253+R1253+S1253</f>
        <v>0</v>
      </c>
      <c r="U1253" s="1" t="n">
        <f aca="false">+H1253-T1253</f>
        <v>0</v>
      </c>
    </row>
    <row r="1254" customFormat="false" ht="12.75" hidden="false" customHeight="false" outlineLevel="0" collapsed="false">
      <c r="T1254" s="1" t="n">
        <f aca="false">+I1254+K1254+L1254+R1254+S1254</f>
        <v>0</v>
      </c>
      <c r="U1254" s="1" t="n">
        <f aca="false">+H1254-T1254</f>
        <v>0</v>
      </c>
    </row>
    <row r="1255" customFormat="false" ht="12.75" hidden="false" customHeight="false" outlineLevel="0" collapsed="false">
      <c r="T1255" s="1" t="n">
        <f aca="false">+I1255+K1255+L1255+R1255+S1255</f>
        <v>0</v>
      </c>
      <c r="U1255" s="1" t="n">
        <f aca="false">+H1255-T1255</f>
        <v>0</v>
      </c>
    </row>
    <row r="1256" customFormat="false" ht="12.75" hidden="false" customHeight="false" outlineLevel="0" collapsed="false">
      <c r="T1256" s="1" t="n">
        <f aca="false">+I1256+K1256+L1256+R1256+S1256</f>
        <v>0</v>
      </c>
      <c r="U1256" s="1" t="n">
        <f aca="false">+H1256-T1256</f>
        <v>0</v>
      </c>
    </row>
    <row r="1257" customFormat="false" ht="12.75" hidden="false" customHeight="false" outlineLevel="0" collapsed="false">
      <c r="T1257" s="1" t="n">
        <f aca="false">+I1257+K1257+L1257+R1257+S1257</f>
        <v>0</v>
      </c>
      <c r="U1257" s="1" t="n">
        <f aca="false">+H1257-T1257</f>
        <v>0</v>
      </c>
    </row>
    <row r="1258" customFormat="false" ht="12.75" hidden="false" customHeight="false" outlineLevel="0" collapsed="false">
      <c r="T1258" s="1" t="n">
        <f aca="false">+I1258+K1258+L1258+R1258+S1258</f>
        <v>0</v>
      </c>
      <c r="U1258" s="1" t="n">
        <f aca="false">+H1258-T1258</f>
        <v>0</v>
      </c>
    </row>
    <row r="1259" customFormat="false" ht="12.75" hidden="false" customHeight="false" outlineLevel="0" collapsed="false">
      <c r="T1259" s="1" t="n">
        <f aca="false">+I1259+K1259+L1259+R1259+S1259</f>
        <v>0</v>
      </c>
      <c r="U1259" s="1" t="n">
        <f aca="false">+H1259-T1259</f>
        <v>0</v>
      </c>
    </row>
    <row r="1260" customFormat="false" ht="12.75" hidden="false" customHeight="false" outlineLevel="0" collapsed="false">
      <c r="T1260" s="1" t="n">
        <f aca="false">+I1260+K1260+L1260+R1260+S1260</f>
        <v>0</v>
      </c>
      <c r="U1260" s="1" t="n">
        <f aca="false">+H1260-T1260</f>
        <v>0</v>
      </c>
    </row>
    <row r="1261" customFormat="false" ht="12.75" hidden="false" customHeight="false" outlineLevel="0" collapsed="false">
      <c r="T1261" s="1" t="n">
        <f aca="false">+I1261+K1261+L1261+R1261+S1261</f>
        <v>0</v>
      </c>
      <c r="U1261" s="1" t="n">
        <f aca="false">+H1261-T1261</f>
        <v>0</v>
      </c>
    </row>
    <row r="1262" customFormat="false" ht="12.75" hidden="false" customHeight="false" outlineLevel="0" collapsed="false">
      <c r="T1262" s="1" t="n">
        <f aca="false">+I1262+K1262+L1262+R1262+S1262</f>
        <v>0</v>
      </c>
      <c r="U1262" s="1" t="n">
        <f aca="false">+H1262-T1262</f>
        <v>0</v>
      </c>
    </row>
    <row r="1263" customFormat="false" ht="12.75" hidden="false" customHeight="false" outlineLevel="0" collapsed="false">
      <c r="T1263" s="1" t="n">
        <f aca="false">+I1263+K1263+L1263+R1263+S1263</f>
        <v>0</v>
      </c>
      <c r="U1263" s="1" t="n">
        <f aca="false">+H1263-T1263</f>
        <v>0</v>
      </c>
    </row>
    <row r="1264" customFormat="false" ht="12.75" hidden="false" customHeight="false" outlineLevel="0" collapsed="false">
      <c r="T1264" s="1" t="n">
        <f aca="false">+I1264+K1264+L1264+R1264+S1264</f>
        <v>0</v>
      </c>
      <c r="U1264" s="1" t="n">
        <f aca="false">+H1264-T1264</f>
        <v>0</v>
      </c>
    </row>
    <row r="1265" customFormat="false" ht="12.75" hidden="false" customHeight="false" outlineLevel="0" collapsed="false">
      <c r="T1265" s="1" t="n">
        <f aca="false">+I1265+K1265+L1265+R1265+S1265</f>
        <v>0</v>
      </c>
      <c r="U1265" s="1" t="n">
        <f aca="false">+H1265-T1265</f>
        <v>0</v>
      </c>
    </row>
    <row r="1266" customFormat="false" ht="12.75" hidden="false" customHeight="false" outlineLevel="0" collapsed="false">
      <c r="T1266" s="1" t="n">
        <f aca="false">+I1266+K1266+L1266+R1266+S1266</f>
        <v>0</v>
      </c>
      <c r="U1266" s="1" t="n">
        <f aca="false">+H1266-T1266</f>
        <v>0</v>
      </c>
    </row>
    <row r="1267" customFormat="false" ht="12.75" hidden="false" customHeight="false" outlineLevel="0" collapsed="false">
      <c r="T1267" s="1" t="n">
        <f aca="false">+I1267+K1267+L1267+R1267+S1267</f>
        <v>0</v>
      </c>
      <c r="U1267" s="1" t="n">
        <f aca="false">+H1267-T1267</f>
        <v>0</v>
      </c>
    </row>
    <row r="1268" customFormat="false" ht="12.75" hidden="false" customHeight="false" outlineLevel="0" collapsed="false">
      <c r="T1268" s="1" t="n">
        <f aca="false">+I1268+K1268+L1268+R1268+S1268</f>
        <v>0</v>
      </c>
      <c r="U1268" s="1" t="n">
        <f aca="false">+H1268-T1268</f>
        <v>0</v>
      </c>
    </row>
    <row r="1269" customFormat="false" ht="12.75" hidden="false" customHeight="false" outlineLevel="0" collapsed="false">
      <c r="T1269" s="1" t="n">
        <f aca="false">+I1269+K1269+L1269+R1269+S1269</f>
        <v>0</v>
      </c>
      <c r="U1269" s="1" t="n">
        <f aca="false">+H1269-T1269</f>
        <v>0</v>
      </c>
    </row>
    <row r="1270" customFormat="false" ht="12.75" hidden="false" customHeight="false" outlineLevel="0" collapsed="false">
      <c r="T1270" s="1" t="n">
        <f aca="false">+I1270+K1270+L1270+R1270+S1270</f>
        <v>0</v>
      </c>
      <c r="U1270" s="1" t="n">
        <f aca="false">+H1270-T1270</f>
        <v>0</v>
      </c>
    </row>
    <row r="1271" customFormat="false" ht="12.75" hidden="false" customHeight="false" outlineLevel="0" collapsed="false">
      <c r="T1271" s="1" t="n">
        <f aca="false">+I1271+K1271+L1271+R1271+S1271</f>
        <v>0</v>
      </c>
      <c r="U1271" s="1" t="n">
        <f aca="false">+H1271-T1271</f>
        <v>0</v>
      </c>
    </row>
    <row r="1272" customFormat="false" ht="12.75" hidden="false" customHeight="false" outlineLevel="0" collapsed="false">
      <c r="T1272" s="1" t="n">
        <f aca="false">+I1272+K1272+L1272+R1272+S1272</f>
        <v>0</v>
      </c>
      <c r="U1272" s="1" t="n">
        <f aca="false">+H1272-T1272</f>
        <v>0</v>
      </c>
    </row>
    <row r="1273" customFormat="false" ht="12.75" hidden="false" customHeight="false" outlineLevel="0" collapsed="false">
      <c r="T1273" s="1" t="n">
        <f aca="false">+I1273+K1273+L1273+R1273+S1273</f>
        <v>0</v>
      </c>
      <c r="U1273" s="1" t="n">
        <f aca="false">+H1273-T1273</f>
        <v>0</v>
      </c>
    </row>
    <row r="1274" customFormat="false" ht="12.75" hidden="false" customHeight="false" outlineLevel="0" collapsed="false">
      <c r="T1274" s="1" t="n">
        <f aca="false">+I1274+K1274+L1274+R1274+S1274</f>
        <v>0</v>
      </c>
      <c r="U1274" s="1" t="n">
        <f aca="false">+H1274-T1274</f>
        <v>0</v>
      </c>
    </row>
    <row r="1275" customFormat="false" ht="12.75" hidden="false" customHeight="false" outlineLevel="0" collapsed="false">
      <c r="T1275" s="1" t="n">
        <f aca="false">+I1275+K1275+L1275+R1275+S1275</f>
        <v>0</v>
      </c>
      <c r="U1275" s="1" t="n">
        <f aca="false">+H1275-T1275</f>
        <v>0</v>
      </c>
    </row>
    <row r="1276" customFormat="false" ht="12.75" hidden="false" customHeight="false" outlineLevel="0" collapsed="false">
      <c r="T1276" s="1" t="n">
        <f aca="false">+I1276+K1276+L1276+R1276+S1276</f>
        <v>0</v>
      </c>
      <c r="U1276" s="1" t="n">
        <f aca="false">+H1276-T1276</f>
        <v>0</v>
      </c>
    </row>
    <row r="1277" customFormat="false" ht="12.75" hidden="false" customHeight="false" outlineLevel="0" collapsed="false">
      <c r="T1277" s="1" t="n">
        <f aca="false">+I1277+K1277+L1277+R1277+S1277</f>
        <v>0</v>
      </c>
      <c r="U1277" s="1" t="n">
        <f aca="false">+H1277-T1277</f>
        <v>0</v>
      </c>
    </row>
    <row r="1278" customFormat="false" ht="12.75" hidden="false" customHeight="false" outlineLevel="0" collapsed="false">
      <c r="T1278" s="1" t="n">
        <f aca="false">+I1278+K1278+L1278+R1278+S1278</f>
        <v>0</v>
      </c>
      <c r="U1278" s="1" t="n">
        <f aca="false">+H1278-T1278</f>
        <v>0</v>
      </c>
    </row>
    <row r="1279" customFormat="false" ht="12.75" hidden="false" customHeight="false" outlineLevel="0" collapsed="false">
      <c r="T1279" s="1" t="n">
        <f aca="false">+I1279+K1279+L1279+R1279+S1279</f>
        <v>0</v>
      </c>
      <c r="U1279" s="1" t="n">
        <f aca="false">+H1279-T1279</f>
        <v>0</v>
      </c>
    </row>
    <row r="1280" customFormat="false" ht="12.75" hidden="false" customHeight="false" outlineLevel="0" collapsed="false">
      <c r="T1280" s="1" t="n">
        <f aca="false">+I1280+K1280+L1280+R1280+S1280</f>
        <v>0</v>
      </c>
      <c r="U1280" s="1" t="n">
        <f aca="false">+H1280-T1280</f>
        <v>0</v>
      </c>
    </row>
    <row r="1281" customFormat="false" ht="12.75" hidden="false" customHeight="false" outlineLevel="0" collapsed="false">
      <c r="T1281" s="1" t="n">
        <f aca="false">+I1281+K1281+L1281+R1281+S1281</f>
        <v>0</v>
      </c>
      <c r="U1281" s="1" t="n">
        <f aca="false">+H1281-T1281</f>
        <v>0</v>
      </c>
    </row>
    <row r="1282" customFormat="false" ht="12.75" hidden="false" customHeight="false" outlineLevel="0" collapsed="false">
      <c r="T1282" s="1" t="n">
        <f aca="false">+I1282+K1282+L1282+R1282+S1282</f>
        <v>0</v>
      </c>
      <c r="U1282" s="1" t="n">
        <f aca="false">+H1282-T1282</f>
        <v>0</v>
      </c>
    </row>
    <row r="1283" customFormat="false" ht="12.75" hidden="false" customHeight="false" outlineLevel="0" collapsed="false">
      <c r="T1283" s="1" t="n">
        <f aca="false">+I1283+K1283+L1283+R1283+S1283</f>
        <v>0</v>
      </c>
      <c r="U1283" s="1" t="n">
        <f aca="false">+H1283-T1283</f>
        <v>0</v>
      </c>
    </row>
    <row r="1284" customFormat="false" ht="12.75" hidden="false" customHeight="false" outlineLevel="0" collapsed="false">
      <c r="T1284" s="1" t="n">
        <f aca="false">+I1284+K1284+L1284+R1284+S1284</f>
        <v>0</v>
      </c>
      <c r="U1284" s="1" t="n">
        <f aca="false">+H1284-T1284</f>
        <v>0</v>
      </c>
    </row>
    <row r="1285" customFormat="false" ht="12.75" hidden="false" customHeight="false" outlineLevel="0" collapsed="false">
      <c r="T1285" s="1" t="n">
        <f aca="false">+I1285+K1285+L1285+R1285+S1285</f>
        <v>0</v>
      </c>
      <c r="U1285" s="1" t="n">
        <f aca="false">+H1285-T1285</f>
        <v>0</v>
      </c>
    </row>
    <row r="1286" customFormat="false" ht="12.75" hidden="false" customHeight="false" outlineLevel="0" collapsed="false">
      <c r="T1286" s="1" t="n">
        <f aca="false">+I1286+K1286+L1286+R1286+S1286</f>
        <v>0</v>
      </c>
      <c r="U1286" s="1" t="n">
        <f aca="false">+H1286-T1286</f>
        <v>0</v>
      </c>
    </row>
    <row r="1287" customFormat="false" ht="12.75" hidden="false" customHeight="false" outlineLevel="0" collapsed="false">
      <c r="T1287" s="1" t="n">
        <f aca="false">+I1287+K1287+L1287+R1287+S1287</f>
        <v>0</v>
      </c>
      <c r="U1287" s="1" t="n">
        <f aca="false">+H1287-T1287</f>
        <v>0</v>
      </c>
    </row>
    <row r="1288" customFormat="false" ht="12.75" hidden="false" customHeight="false" outlineLevel="0" collapsed="false">
      <c r="T1288" s="1" t="n">
        <f aca="false">+I1288+K1288+L1288+R1288+S1288</f>
        <v>0</v>
      </c>
      <c r="U1288" s="1" t="n">
        <f aca="false">+H1288-T1288</f>
        <v>0</v>
      </c>
    </row>
    <row r="1289" customFormat="false" ht="12.75" hidden="false" customHeight="false" outlineLevel="0" collapsed="false">
      <c r="T1289" s="1" t="n">
        <f aca="false">+I1289+K1289+L1289+R1289+S1289</f>
        <v>0</v>
      </c>
      <c r="U1289" s="1" t="n">
        <f aca="false">+H1289-T1289</f>
        <v>0</v>
      </c>
    </row>
    <row r="1290" customFormat="false" ht="12.75" hidden="false" customHeight="false" outlineLevel="0" collapsed="false">
      <c r="T1290" s="1" t="n">
        <f aca="false">+I1290+K1290+L1290+R1290+S1290</f>
        <v>0</v>
      </c>
      <c r="U1290" s="1" t="n">
        <f aca="false">+H1290-T1290</f>
        <v>0</v>
      </c>
    </row>
    <row r="1291" customFormat="false" ht="12.75" hidden="false" customHeight="false" outlineLevel="0" collapsed="false">
      <c r="T1291" s="1" t="n">
        <f aca="false">+I1291+K1291+L1291+R1291+S1291</f>
        <v>0</v>
      </c>
      <c r="U1291" s="1" t="n">
        <f aca="false">+H1291-T1291</f>
        <v>0</v>
      </c>
    </row>
    <row r="1292" customFormat="false" ht="12.75" hidden="false" customHeight="false" outlineLevel="0" collapsed="false">
      <c r="T1292" s="1" t="n">
        <f aca="false">+I1292+K1292+L1292+R1292+S1292</f>
        <v>0</v>
      </c>
      <c r="U1292" s="1" t="n">
        <f aca="false">+H1292-T1292</f>
        <v>0</v>
      </c>
    </row>
    <row r="1293" customFormat="false" ht="12.75" hidden="false" customHeight="false" outlineLevel="0" collapsed="false">
      <c r="T1293" s="1" t="n">
        <f aca="false">+I1293+K1293+L1293+R1293+S1293</f>
        <v>0</v>
      </c>
      <c r="U1293" s="1" t="n">
        <f aca="false">+H1293-T1293</f>
        <v>0</v>
      </c>
    </row>
    <row r="1294" customFormat="false" ht="12.75" hidden="false" customHeight="false" outlineLevel="0" collapsed="false">
      <c r="T1294" s="1" t="n">
        <f aca="false">+I1294+K1294+L1294+R1294+S1294</f>
        <v>0</v>
      </c>
      <c r="U1294" s="1" t="n">
        <f aca="false">+H1294-T1294</f>
        <v>0</v>
      </c>
    </row>
    <row r="1295" customFormat="false" ht="12.75" hidden="false" customHeight="false" outlineLevel="0" collapsed="false">
      <c r="T1295" s="1" t="n">
        <f aca="false">+I1295+K1295+L1295+R1295+S1295</f>
        <v>0</v>
      </c>
      <c r="U1295" s="1" t="n">
        <f aca="false">+H1295-T1295</f>
        <v>0</v>
      </c>
    </row>
    <row r="1296" customFormat="false" ht="12.75" hidden="false" customHeight="false" outlineLevel="0" collapsed="false">
      <c r="T1296" s="1" t="n">
        <f aca="false">+I1296+K1296+L1296+R1296+S1296</f>
        <v>0</v>
      </c>
      <c r="U1296" s="1" t="n">
        <f aca="false">+H1296-T1296</f>
        <v>0</v>
      </c>
    </row>
    <row r="1297" customFormat="false" ht="12.75" hidden="false" customHeight="false" outlineLevel="0" collapsed="false">
      <c r="T1297" s="1" t="n">
        <f aca="false">+I1297+K1297+L1297+R1297+S1297</f>
        <v>0</v>
      </c>
      <c r="U1297" s="1" t="n">
        <f aca="false">+H1297-T1297</f>
        <v>0</v>
      </c>
    </row>
    <row r="1298" customFormat="false" ht="12.75" hidden="false" customHeight="false" outlineLevel="0" collapsed="false">
      <c r="T1298" s="1" t="n">
        <f aca="false">+I1298+K1298+L1298+R1298+S1298</f>
        <v>0</v>
      </c>
      <c r="U1298" s="1" t="n">
        <f aca="false">+H1298-T1298</f>
        <v>0</v>
      </c>
    </row>
    <row r="1299" customFormat="false" ht="12.75" hidden="false" customHeight="false" outlineLevel="0" collapsed="false">
      <c r="T1299" s="1" t="n">
        <f aca="false">+I1299+K1299+L1299+R1299+S1299</f>
        <v>0</v>
      </c>
      <c r="U1299" s="1" t="n">
        <f aca="false">+H1299-T1299</f>
        <v>0</v>
      </c>
    </row>
    <row r="1300" customFormat="false" ht="12.75" hidden="false" customHeight="false" outlineLevel="0" collapsed="false">
      <c r="T1300" s="1" t="n">
        <f aca="false">+I1300+K1300+L1300+R1300+S1300</f>
        <v>0</v>
      </c>
      <c r="U1300" s="1" t="n">
        <f aca="false">+H1300-T1300</f>
        <v>0</v>
      </c>
    </row>
    <row r="1301" customFormat="false" ht="12.75" hidden="false" customHeight="false" outlineLevel="0" collapsed="false">
      <c r="T1301" s="1" t="n">
        <f aca="false">+I1301+K1301+L1301+R1301+S1301</f>
        <v>0</v>
      </c>
      <c r="U1301" s="1" t="n">
        <f aca="false">+H1301-T1301</f>
        <v>0</v>
      </c>
    </row>
    <row r="1302" customFormat="false" ht="12.75" hidden="false" customHeight="false" outlineLevel="0" collapsed="false">
      <c r="T1302" s="1" t="n">
        <f aca="false">+I1302+K1302+L1302+R1302+S1302</f>
        <v>0</v>
      </c>
      <c r="U1302" s="1" t="n">
        <f aca="false">+H1302-T1302</f>
        <v>0</v>
      </c>
    </row>
    <row r="1303" customFormat="false" ht="12.75" hidden="false" customHeight="false" outlineLevel="0" collapsed="false">
      <c r="T1303" s="1" t="n">
        <f aca="false">+I1303+K1303+L1303+R1303+S1303</f>
        <v>0</v>
      </c>
      <c r="U1303" s="1" t="n">
        <f aca="false">+H1303-T1303</f>
        <v>0</v>
      </c>
    </row>
    <row r="1304" customFormat="false" ht="12.75" hidden="false" customHeight="false" outlineLevel="0" collapsed="false">
      <c r="T1304" s="1" t="n">
        <f aca="false">+I1304+K1304+L1304+R1304+S1304</f>
        <v>0</v>
      </c>
      <c r="U1304" s="1" t="n">
        <f aca="false">+H1304-T1304</f>
        <v>0</v>
      </c>
    </row>
    <row r="1305" customFormat="false" ht="12.75" hidden="false" customHeight="false" outlineLevel="0" collapsed="false">
      <c r="T1305" s="1" t="n">
        <f aca="false">+I1305+K1305+L1305+R1305+S1305</f>
        <v>0</v>
      </c>
      <c r="U1305" s="1" t="n">
        <f aca="false">+H1305-T1305</f>
        <v>0</v>
      </c>
    </row>
    <row r="1306" customFormat="false" ht="12.75" hidden="false" customHeight="false" outlineLevel="0" collapsed="false">
      <c r="T1306" s="1" t="n">
        <f aca="false">+I1306+K1306+L1306+R1306+S1306</f>
        <v>0</v>
      </c>
      <c r="U1306" s="1" t="n">
        <f aca="false">+H1306-T1306</f>
        <v>0</v>
      </c>
    </row>
    <row r="1307" customFormat="false" ht="12.75" hidden="false" customHeight="false" outlineLevel="0" collapsed="false">
      <c r="T1307" s="1" t="n">
        <f aca="false">+I1307+K1307+L1307+R1307+S1307</f>
        <v>0</v>
      </c>
      <c r="U1307" s="1" t="n">
        <f aca="false">+H1307-T1307</f>
        <v>0</v>
      </c>
    </row>
    <row r="1308" customFormat="false" ht="12.75" hidden="false" customHeight="false" outlineLevel="0" collapsed="false">
      <c r="T1308" s="1" t="n">
        <f aca="false">+I1308+K1308+L1308+R1308+S1308</f>
        <v>0</v>
      </c>
      <c r="U1308" s="1" t="n">
        <f aca="false">+H1308-T1308</f>
        <v>0</v>
      </c>
    </row>
    <row r="1309" customFormat="false" ht="12.75" hidden="false" customHeight="false" outlineLevel="0" collapsed="false">
      <c r="T1309" s="1" t="n">
        <f aca="false">+I1309+K1309+L1309+R1309+S1309</f>
        <v>0</v>
      </c>
      <c r="U1309" s="1" t="n">
        <f aca="false">+H1309-T1309</f>
        <v>0</v>
      </c>
    </row>
    <row r="1310" customFormat="false" ht="12.75" hidden="false" customHeight="false" outlineLevel="0" collapsed="false">
      <c r="T1310" s="1" t="n">
        <f aca="false">+I1310+K1310+L1310+R1310+S1310</f>
        <v>0</v>
      </c>
      <c r="U1310" s="1" t="n">
        <f aca="false">+H1310-T1310</f>
        <v>0</v>
      </c>
    </row>
    <row r="1311" customFormat="false" ht="12.75" hidden="false" customHeight="false" outlineLevel="0" collapsed="false">
      <c r="T1311" s="1" t="n">
        <f aca="false">+I1311+K1311+L1311+R1311+S1311</f>
        <v>0</v>
      </c>
      <c r="U1311" s="1" t="n">
        <f aca="false">+H1311-T1311</f>
        <v>0</v>
      </c>
    </row>
    <row r="1312" customFormat="false" ht="12.75" hidden="false" customHeight="false" outlineLevel="0" collapsed="false">
      <c r="T1312" s="1" t="n">
        <f aca="false">+I1312+K1312+L1312+R1312+S1312</f>
        <v>0</v>
      </c>
      <c r="U1312" s="1" t="n">
        <f aca="false">+H1312-T1312</f>
        <v>0</v>
      </c>
    </row>
    <row r="1313" customFormat="false" ht="12.75" hidden="false" customHeight="false" outlineLevel="0" collapsed="false">
      <c r="T1313" s="1" t="n">
        <f aca="false">+I1313+K1313+L1313+R1313+S1313</f>
        <v>0</v>
      </c>
      <c r="U1313" s="1" t="n">
        <f aca="false">+H1313-T1313</f>
        <v>0</v>
      </c>
    </row>
    <row r="1314" customFormat="false" ht="12.75" hidden="false" customHeight="false" outlineLevel="0" collapsed="false">
      <c r="T1314" s="1" t="n">
        <f aca="false">+I1314+K1314+L1314+R1314+S1314</f>
        <v>0</v>
      </c>
      <c r="U1314" s="1" t="n">
        <f aca="false">+H1314-T1314</f>
        <v>0</v>
      </c>
    </row>
    <row r="1315" customFormat="false" ht="12.75" hidden="false" customHeight="false" outlineLevel="0" collapsed="false">
      <c r="T1315" s="1" t="n">
        <f aca="false">+I1315+K1315+L1315+R1315+S1315</f>
        <v>0</v>
      </c>
      <c r="U1315" s="1" t="n">
        <f aca="false">+H1315-T1315</f>
        <v>0</v>
      </c>
    </row>
    <row r="1316" customFormat="false" ht="12.75" hidden="false" customHeight="false" outlineLevel="0" collapsed="false">
      <c r="T1316" s="1" t="n">
        <f aca="false">+I1316+K1316+L1316+R1316+S1316</f>
        <v>0</v>
      </c>
      <c r="U1316" s="1" t="n">
        <f aca="false">+H1316-T1316</f>
        <v>0</v>
      </c>
    </row>
    <row r="1317" customFormat="false" ht="12.75" hidden="false" customHeight="false" outlineLevel="0" collapsed="false">
      <c r="T1317" s="1" t="n">
        <f aca="false">+I1317+K1317+L1317+R1317+S1317</f>
        <v>0</v>
      </c>
      <c r="U1317" s="1" t="n">
        <f aca="false">+H1317-T1317</f>
        <v>0</v>
      </c>
    </row>
    <row r="1318" customFormat="false" ht="12.75" hidden="false" customHeight="false" outlineLevel="0" collapsed="false">
      <c r="T1318" s="1" t="n">
        <f aca="false">+I1318+K1318+L1318+R1318+S1318</f>
        <v>0</v>
      </c>
      <c r="U1318" s="1" t="n">
        <f aca="false">+H1318-T1318</f>
        <v>0</v>
      </c>
    </row>
    <row r="1319" customFormat="false" ht="12.75" hidden="false" customHeight="false" outlineLevel="0" collapsed="false">
      <c r="T1319" s="1" t="n">
        <f aca="false">+I1319+K1319+L1319+R1319+S1319</f>
        <v>0</v>
      </c>
      <c r="U1319" s="1" t="n">
        <f aca="false">+H1319-T1319</f>
        <v>0</v>
      </c>
    </row>
    <row r="1320" customFormat="false" ht="12.75" hidden="false" customHeight="false" outlineLevel="0" collapsed="false">
      <c r="T1320" s="1" t="n">
        <f aca="false">+I1320+K1320+L1320+R1320+S1320</f>
        <v>0</v>
      </c>
      <c r="U1320" s="1" t="n">
        <f aca="false">+H1320-T1320</f>
        <v>0</v>
      </c>
    </row>
    <row r="1321" customFormat="false" ht="12.75" hidden="false" customHeight="false" outlineLevel="0" collapsed="false">
      <c r="T1321" s="1" t="n">
        <f aca="false">+I1321+K1321+L1321+R1321+S1321</f>
        <v>0</v>
      </c>
      <c r="U1321" s="1" t="n">
        <f aca="false">+H1321-T1321</f>
        <v>0</v>
      </c>
    </row>
    <row r="1322" customFormat="false" ht="12.75" hidden="false" customHeight="false" outlineLevel="0" collapsed="false">
      <c r="T1322" s="1" t="n">
        <f aca="false">+I1322+K1322+L1322+R1322+S1322</f>
        <v>0</v>
      </c>
      <c r="U1322" s="1" t="n">
        <f aca="false">+H1322-T1322</f>
        <v>0</v>
      </c>
    </row>
    <row r="1323" customFormat="false" ht="12.75" hidden="false" customHeight="false" outlineLevel="0" collapsed="false">
      <c r="T1323" s="1" t="n">
        <f aca="false">+I1323+K1323+L1323+R1323+S1323</f>
        <v>0</v>
      </c>
      <c r="U1323" s="1" t="n">
        <f aca="false">+H1323-T1323</f>
        <v>0</v>
      </c>
    </row>
    <row r="1324" customFormat="false" ht="12.75" hidden="false" customHeight="false" outlineLevel="0" collapsed="false">
      <c r="T1324" s="1" t="n">
        <f aca="false">+I1324+K1324+L1324+R1324+S1324</f>
        <v>0</v>
      </c>
      <c r="U1324" s="1" t="n">
        <f aca="false">+H1324-T1324</f>
        <v>0</v>
      </c>
    </row>
    <row r="1325" customFormat="false" ht="12.75" hidden="false" customHeight="false" outlineLevel="0" collapsed="false">
      <c r="T1325" s="1" t="n">
        <f aca="false">+I1325+K1325+L1325+R1325+S1325</f>
        <v>0</v>
      </c>
      <c r="U1325" s="1" t="n">
        <f aca="false">+H1325-T1325</f>
        <v>0</v>
      </c>
    </row>
    <row r="1326" customFormat="false" ht="12.75" hidden="false" customHeight="false" outlineLevel="0" collapsed="false">
      <c r="T1326" s="1" t="n">
        <f aca="false">+I1326+K1326+L1326+R1326+S1326</f>
        <v>0</v>
      </c>
      <c r="U1326" s="1" t="n">
        <f aca="false">+H1326-T1326</f>
        <v>0</v>
      </c>
    </row>
    <row r="1327" customFormat="false" ht="12.75" hidden="false" customHeight="false" outlineLevel="0" collapsed="false">
      <c r="T1327" s="1" t="n">
        <f aca="false">+I1327+K1327+L1327+R1327+S1327</f>
        <v>0</v>
      </c>
      <c r="U1327" s="1" t="n">
        <f aca="false">+H1327-T1327</f>
        <v>0</v>
      </c>
    </row>
    <row r="1328" customFormat="false" ht="12.75" hidden="false" customHeight="false" outlineLevel="0" collapsed="false">
      <c r="T1328" s="1" t="n">
        <f aca="false">+I1328+K1328+L1328+R1328+S1328</f>
        <v>0</v>
      </c>
      <c r="U1328" s="1" t="n">
        <f aca="false">+H1328-T1328</f>
        <v>0</v>
      </c>
    </row>
    <row r="1329" customFormat="false" ht="12.75" hidden="false" customHeight="false" outlineLevel="0" collapsed="false">
      <c r="T1329" s="1" t="n">
        <f aca="false">+I1329+K1329+L1329+R1329+S1329</f>
        <v>0</v>
      </c>
      <c r="U1329" s="1" t="n">
        <f aca="false">+H1329-T1329</f>
        <v>0</v>
      </c>
    </row>
    <row r="1330" customFormat="false" ht="12.75" hidden="false" customHeight="false" outlineLevel="0" collapsed="false">
      <c r="T1330" s="1" t="n">
        <f aca="false">+I1330+K1330+L1330+R1330+S1330</f>
        <v>0</v>
      </c>
      <c r="U1330" s="1" t="n">
        <f aca="false">+H1330-T1330</f>
        <v>0</v>
      </c>
    </row>
    <row r="1331" customFormat="false" ht="12.75" hidden="false" customHeight="false" outlineLevel="0" collapsed="false">
      <c r="T1331" s="1" t="n">
        <f aca="false">+I1331+K1331+L1331+R1331+S1331</f>
        <v>0</v>
      </c>
      <c r="U1331" s="1" t="n">
        <f aca="false">+H1331-T1331</f>
        <v>0</v>
      </c>
    </row>
    <row r="1332" customFormat="false" ht="12.75" hidden="false" customHeight="false" outlineLevel="0" collapsed="false">
      <c r="T1332" s="1" t="n">
        <f aca="false">+I1332+K1332+L1332+R1332+S1332</f>
        <v>0</v>
      </c>
      <c r="U1332" s="1" t="n">
        <f aca="false">+H1332-T1332</f>
        <v>0</v>
      </c>
    </row>
    <row r="1333" customFormat="false" ht="12.75" hidden="false" customHeight="false" outlineLevel="0" collapsed="false">
      <c r="T1333" s="1" t="n">
        <f aca="false">+I1333+K1333+L1333+R1333+S1333</f>
        <v>0</v>
      </c>
      <c r="U1333" s="1" t="n">
        <f aca="false">+H1333-T1333</f>
        <v>0</v>
      </c>
    </row>
    <row r="1334" customFormat="false" ht="12.75" hidden="false" customHeight="false" outlineLevel="0" collapsed="false">
      <c r="T1334" s="1" t="n">
        <f aca="false">+I1334+K1334+L1334+R1334+S1334</f>
        <v>0</v>
      </c>
      <c r="U1334" s="1" t="n">
        <f aca="false">+H1334-T1334</f>
        <v>0</v>
      </c>
    </row>
    <row r="1335" customFormat="false" ht="12.75" hidden="false" customHeight="false" outlineLevel="0" collapsed="false">
      <c r="T1335" s="1" t="n">
        <f aca="false">+I1335+K1335+L1335+R1335+S1335</f>
        <v>0</v>
      </c>
      <c r="U1335" s="1" t="n">
        <f aca="false">+H1335-T1335</f>
        <v>0</v>
      </c>
    </row>
    <row r="1336" customFormat="false" ht="12.75" hidden="false" customHeight="false" outlineLevel="0" collapsed="false">
      <c r="T1336" s="1" t="n">
        <f aca="false">+I1336+K1336+L1336+R1336+S1336</f>
        <v>0</v>
      </c>
      <c r="U1336" s="1" t="n">
        <f aca="false">+H1336-T1336</f>
        <v>0</v>
      </c>
    </row>
    <row r="1337" customFormat="false" ht="12.75" hidden="false" customHeight="false" outlineLevel="0" collapsed="false">
      <c r="T1337" s="1" t="n">
        <f aca="false">+I1337+K1337+L1337+R1337+S1337</f>
        <v>0</v>
      </c>
      <c r="U1337" s="1" t="n">
        <f aca="false">+H1337-T1337</f>
        <v>0</v>
      </c>
    </row>
    <row r="1338" customFormat="false" ht="12.75" hidden="false" customHeight="false" outlineLevel="0" collapsed="false">
      <c r="T1338" s="1" t="n">
        <f aca="false">+I1338+K1338+L1338+R1338+S1338</f>
        <v>0</v>
      </c>
      <c r="U1338" s="1" t="n">
        <f aca="false">+H1338-T1338</f>
        <v>0</v>
      </c>
    </row>
    <row r="1339" customFormat="false" ht="12.75" hidden="false" customHeight="false" outlineLevel="0" collapsed="false">
      <c r="T1339" s="1" t="n">
        <f aca="false">+I1339+K1339+L1339+R1339+S1339</f>
        <v>0</v>
      </c>
      <c r="U1339" s="1" t="n">
        <f aca="false">+H1339-T1339</f>
        <v>0</v>
      </c>
    </row>
    <row r="1340" customFormat="false" ht="12.75" hidden="false" customHeight="false" outlineLevel="0" collapsed="false">
      <c r="T1340" s="1" t="n">
        <f aca="false">+I1340+K1340+L1340+R1340+S1340</f>
        <v>0</v>
      </c>
      <c r="U1340" s="1" t="n">
        <f aca="false">+H1340-T1340</f>
        <v>0</v>
      </c>
    </row>
    <row r="1341" customFormat="false" ht="12.75" hidden="false" customHeight="false" outlineLevel="0" collapsed="false">
      <c r="T1341" s="1" t="n">
        <f aca="false">+I1341+K1341+L1341+R1341+S1341</f>
        <v>0</v>
      </c>
      <c r="U1341" s="1" t="n">
        <f aca="false">+H1341-T1341</f>
        <v>0</v>
      </c>
    </row>
    <row r="1342" customFormat="false" ht="12.75" hidden="false" customHeight="false" outlineLevel="0" collapsed="false">
      <c r="T1342" s="1" t="n">
        <f aca="false">+I1342+K1342+L1342+R1342+S1342</f>
        <v>0</v>
      </c>
      <c r="U1342" s="1" t="n">
        <f aca="false">+H1342-T1342</f>
        <v>0</v>
      </c>
    </row>
    <row r="1343" customFormat="false" ht="12.75" hidden="false" customHeight="false" outlineLevel="0" collapsed="false">
      <c r="T1343" s="1" t="n">
        <f aca="false">+I1343+K1343+L1343+R1343+S1343</f>
        <v>0</v>
      </c>
      <c r="U1343" s="1" t="n">
        <f aca="false">+H1343-T1343</f>
        <v>0</v>
      </c>
    </row>
    <row r="1344" customFormat="false" ht="12.75" hidden="false" customHeight="false" outlineLevel="0" collapsed="false">
      <c r="T1344" s="1" t="n">
        <f aca="false">+I1344+K1344+L1344+R1344+S1344</f>
        <v>0</v>
      </c>
      <c r="U1344" s="1" t="n">
        <f aca="false">+H1344-T1344</f>
        <v>0</v>
      </c>
    </row>
    <row r="1345" customFormat="false" ht="12.75" hidden="false" customHeight="false" outlineLevel="0" collapsed="false">
      <c r="T1345" s="1" t="n">
        <f aca="false">+I1345+K1345+L1345+R1345+S1345</f>
        <v>0</v>
      </c>
      <c r="U1345" s="1" t="n">
        <f aca="false">+H1345-T1345</f>
        <v>0</v>
      </c>
    </row>
    <row r="1346" customFormat="false" ht="12.75" hidden="false" customHeight="false" outlineLevel="0" collapsed="false">
      <c r="T1346" s="1" t="n">
        <f aca="false">+I1346+K1346+L1346+R1346+S1346</f>
        <v>0</v>
      </c>
      <c r="U1346" s="1" t="n">
        <f aca="false">+H1346-T1346</f>
        <v>0</v>
      </c>
    </row>
    <row r="1347" customFormat="false" ht="12.75" hidden="false" customHeight="false" outlineLevel="0" collapsed="false">
      <c r="T1347" s="1" t="n">
        <f aca="false">+I1347+K1347+L1347+R1347+S1347</f>
        <v>0</v>
      </c>
      <c r="U1347" s="1" t="n">
        <f aca="false">+H1347-T1347</f>
        <v>0</v>
      </c>
    </row>
    <row r="1348" customFormat="false" ht="12.75" hidden="false" customHeight="false" outlineLevel="0" collapsed="false">
      <c r="T1348" s="1" t="n">
        <f aca="false">+I1348+K1348+L1348+R1348+S1348</f>
        <v>0</v>
      </c>
      <c r="U1348" s="1" t="n">
        <f aca="false">+H1348-T1348</f>
        <v>0</v>
      </c>
    </row>
    <row r="1349" customFormat="false" ht="12.75" hidden="false" customHeight="false" outlineLevel="0" collapsed="false">
      <c r="T1349" s="1" t="n">
        <f aca="false">+I1349+K1349+L1349+R1349+S1349</f>
        <v>0</v>
      </c>
      <c r="U1349" s="1" t="n">
        <f aca="false">+H1349-T1349</f>
        <v>0</v>
      </c>
    </row>
    <row r="1350" customFormat="false" ht="12.75" hidden="false" customHeight="false" outlineLevel="0" collapsed="false">
      <c r="T1350" s="1" t="n">
        <f aca="false">+I1350+K1350+L1350+R1350+S1350</f>
        <v>0</v>
      </c>
      <c r="U1350" s="1" t="n">
        <f aca="false">+H1350-T1350</f>
        <v>0</v>
      </c>
    </row>
    <row r="1351" customFormat="false" ht="12.75" hidden="false" customHeight="false" outlineLevel="0" collapsed="false">
      <c r="T1351" s="1" t="n">
        <f aca="false">+I1351+K1351+L1351+R1351+S1351</f>
        <v>0</v>
      </c>
      <c r="U1351" s="1" t="n">
        <f aca="false">+H1351-T1351</f>
        <v>0</v>
      </c>
    </row>
    <row r="1352" customFormat="false" ht="12.75" hidden="false" customHeight="false" outlineLevel="0" collapsed="false">
      <c r="T1352" s="1" t="n">
        <f aca="false">+I1352+K1352+L1352+R1352+S1352</f>
        <v>0</v>
      </c>
      <c r="U1352" s="1" t="n">
        <f aca="false">+H1352-T1352</f>
        <v>0</v>
      </c>
    </row>
    <row r="1353" customFormat="false" ht="12.75" hidden="false" customHeight="false" outlineLevel="0" collapsed="false">
      <c r="T1353" s="1" t="n">
        <f aca="false">+I1353+K1353+L1353+R1353+S1353</f>
        <v>0</v>
      </c>
      <c r="U1353" s="1" t="n">
        <f aca="false">+H1353-T1353</f>
        <v>0</v>
      </c>
    </row>
    <row r="1354" customFormat="false" ht="12.75" hidden="false" customHeight="false" outlineLevel="0" collapsed="false">
      <c r="T1354" s="1" t="n">
        <f aca="false">+I1354+K1354+L1354+R1354+S1354</f>
        <v>0</v>
      </c>
      <c r="U1354" s="1" t="n">
        <f aca="false">+H1354-T1354</f>
        <v>0</v>
      </c>
    </row>
    <row r="1355" customFormat="false" ht="12.75" hidden="false" customHeight="false" outlineLevel="0" collapsed="false">
      <c r="T1355" s="1" t="n">
        <f aca="false">+I1355+K1355+L1355+R1355+S1355</f>
        <v>0</v>
      </c>
      <c r="U1355" s="1" t="n">
        <f aca="false">+H1355-T1355</f>
        <v>0</v>
      </c>
    </row>
    <row r="1356" customFormat="false" ht="12.75" hidden="false" customHeight="false" outlineLevel="0" collapsed="false">
      <c r="T1356" s="1" t="n">
        <f aca="false">+I1356+K1356+L1356+R1356+S1356</f>
        <v>0</v>
      </c>
      <c r="U1356" s="1" t="n">
        <f aca="false">+H1356-T1356</f>
        <v>0</v>
      </c>
    </row>
    <row r="1357" customFormat="false" ht="12.75" hidden="false" customHeight="false" outlineLevel="0" collapsed="false">
      <c r="T1357" s="1" t="n">
        <f aca="false">+I1357+K1357+L1357+R1357+S1357</f>
        <v>0</v>
      </c>
      <c r="U1357" s="1" t="n">
        <f aca="false">+H1357-T1357</f>
        <v>0</v>
      </c>
    </row>
    <row r="1358" customFormat="false" ht="12.75" hidden="false" customHeight="false" outlineLevel="0" collapsed="false">
      <c r="T1358" s="1" t="n">
        <f aca="false">+I1358+K1358+L1358+R1358+S1358</f>
        <v>0</v>
      </c>
      <c r="U1358" s="1" t="n">
        <f aca="false">+H1358-T1358</f>
        <v>0</v>
      </c>
    </row>
    <row r="1359" customFormat="false" ht="12.75" hidden="false" customHeight="false" outlineLevel="0" collapsed="false">
      <c r="T1359" s="1" t="n">
        <f aca="false">+I1359+K1359+L1359+R1359+S1359</f>
        <v>0</v>
      </c>
      <c r="U1359" s="1" t="n">
        <f aca="false">+H1359-T1359</f>
        <v>0</v>
      </c>
    </row>
    <row r="1360" customFormat="false" ht="12.75" hidden="false" customHeight="false" outlineLevel="0" collapsed="false">
      <c r="T1360" s="1" t="n">
        <f aca="false">+I1360+K1360+L1360+R1360+S1360</f>
        <v>0</v>
      </c>
      <c r="U1360" s="1" t="n">
        <f aca="false">+H1360-T1360</f>
        <v>0</v>
      </c>
    </row>
    <row r="1361" customFormat="false" ht="12.75" hidden="false" customHeight="false" outlineLevel="0" collapsed="false">
      <c r="T1361" s="1" t="n">
        <f aca="false">+I1361+K1361+L1361+R1361+S1361</f>
        <v>0</v>
      </c>
      <c r="U1361" s="1" t="n">
        <f aca="false">+H1361-T1361</f>
        <v>0</v>
      </c>
    </row>
    <row r="1362" customFormat="false" ht="12.75" hidden="false" customHeight="false" outlineLevel="0" collapsed="false">
      <c r="T1362" s="1" t="n">
        <f aca="false">+I1362+K1362+L1362+R1362+S1362</f>
        <v>0</v>
      </c>
      <c r="U1362" s="1" t="n">
        <f aca="false">+H1362-T1362</f>
        <v>0</v>
      </c>
    </row>
    <row r="1363" customFormat="false" ht="12.75" hidden="false" customHeight="false" outlineLevel="0" collapsed="false">
      <c r="T1363" s="1" t="n">
        <f aca="false">+I1363+K1363+L1363+R1363+S1363</f>
        <v>0</v>
      </c>
      <c r="U1363" s="1" t="n">
        <f aca="false">+H1363-T1363</f>
        <v>0</v>
      </c>
    </row>
    <row r="1364" customFormat="false" ht="12.75" hidden="false" customHeight="false" outlineLevel="0" collapsed="false">
      <c r="T1364" s="1" t="n">
        <f aca="false">+I1364+K1364+L1364+R1364+S1364</f>
        <v>0</v>
      </c>
      <c r="U1364" s="1" t="n">
        <f aca="false">+H1364-T1364</f>
        <v>0</v>
      </c>
    </row>
    <row r="1365" customFormat="false" ht="12.75" hidden="false" customHeight="false" outlineLevel="0" collapsed="false">
      <c r="T1365" s="1" t="n">
        <f aca="false">+I1365+K1365+L1365+R1365+S1365</f>
        <v>0</v>
      </c>
      <c r="U1365" s="1" t="n">
        <f aca="false">+H1365-T1365</f>
        <v>0</v>
      </c>
    </row>
    <row r="1366" customFormat="false" ht="12.75" hidden="false" customHeight="false" outlineLevel="0" collapsed="false">
      <c r="T1366" s="1" t="n">
        <f aca="false">+I1366+K1366+L1366+R1366+S1366</f>
        <v>0</v>
      </c>
      <c r="U1366" s="1" t="n">
        <f aca="false">+H1366-T1366</f>
        <v>0</v>
      </c>
    </row>
    <row r="1367" customFormat="false" ht="12.75" hidden="false" customHeight="false" outlineLevel="0" collapsed="false">
      <c r="T1367" s="1" t="n">
        <f aca="false">+I1367+K1367+L1367+R1367+S1367</f>
        <v>0</v>
      </c>
      <c r="U1367" s="1" t="n">
        <f aca="false">+H1367-T1367</f>
        <v>0</v>
      </c>
    </row>
    <row r="1368" customFormat="false" ht="12.75" hidden="false" customHeight="false" outlineLevel="0" collapsed="false">
      <c r="T1368" s="1" t="n">
        <f aca="false">+I1368+K1368+L1368+R1368+S1368</f>
        <v>0</v>
      </c>
      <c r="U1368" s="1" t="n">
        <f aca="false">+H1368-T1368</f>
        <v>0</v>
      </c>
    </row>
    <row r="1369" customFormat="false" ht="12.75" hidden="false" customHeight="false" outlineLevel="0" collapsed="false">
      <c r="T1369" s="1" t="n">
        <f aca="false">+I1369+K1369+L1369+R1369+S1369</f>
        <v>0</v>
      </c>
      <c r="U1369" s="1" t="n">
        <f aca="false">+H1369-T1369</f>
        <v>0</v>
      </c>
    </row>
    <row r="1370" customFormat="false" ht="12.75" hidden="false" customHeight="false" outlineLevel="0" collapsed="false">
      <c r="T1370" s="1" t="n">
        <f aca="false">+I1370+K1370+L1370+R1370+S1370</f>
        <v>0</v>
      </c>
      <c r="U1370" s="1" t="n">
        <f aca="false">+H1370-T1370</f>
        <v>0</v>
      </c>
    </row>
    <row r="1371" customFormat="false" ht="12.75" hidden="false" customHeight="false" outlineLevel="0" collapsed="false">
      <c r="T1371" s="1" t="n">
        <f aca="false">+I1371+K1371+L1371+R1371+S1371</f>
        <v>0</v>
      </c>
      <c r="U1371" s="1" t="n">
        <f aca="false">+H1371-T1371</f>
        <v>0</v>
      </c>
    </row>
    <row r="1372" customFormat="false" ht="12.75" hidden="false" customHeight="false" outlineLevel="0" collapsed="false">
      <c r="T1372" s="1" t="n">
        <f aca="false">+I1372+K1372+L1372+R1372+S1372</f>
        <v>0</v>
      </c>
      <c r="U1372" s="1" t="n">
        <f aca="false">+H1372-T1372</f>
        <v>0</v>
      </c>
    </row>
    <row r="1373" customFormat="false" ht="12.75" hidden="false" customHeight="false" outlineLevel="0" collapsed="false">
      <c r="T1373" s="1" t="n">
        <f aca="false">+I1373+K1373+L1373+R1373+S1373</f>
        <v>0</v>
      </c>
      <c r="U1373" s="1" t="n">
        <f aca="false">+H1373-T1373</f>
        <v>0</v>
      </c>
    </row>
    <row r="1374" customFormat="false" ht="12.75" hidden="false" customHeight="false" outlineLevel="0" collapsed="false">
      <c r="T1374" s="1" t="n">
        <f aca="false">+I1374+K1374+L1374+R1374+S1374</f>
        <v>0</v>
      </c>
      <c r="U1374" s="1" t="n">
        <f aca="false">+H1374-T1374</f>
        <v>0</v>
      </c>
    </row>
    <row r="1375" customFormat="false" ht="12.75" hidden="false" customHeight="false" outlineLevel="0" collapsed="false">
      <c r="T1375" s="1" t="n">
        <f aca="false">+I1375+K1375+L1375+R1375+S1375</f>
        <v>0</v>
      </c>
      <c r="U1375" s="1" t="n">
        <f aca="false">+H1375-T1375</f>
        <v>0</v>
      </c>
    </row>
    <row r="1376" customFormat="false" ht="12.75" hidden="false" customHeight="false" outlineLevel="0" collapsed="false">
      <c r="T1376" s="1" t="n">
        <f aca="false">+I1376+K1376+L1376+R1376+S1376</f>
        <v>0</v>
      </c>
      <c r="U1376" s="1" t="n">
        <f aca="false">+H1376-T1376</f>
        <v>0</v>
      </c>
    </row>
    <row r="1377" customFormat="false" ht="12.75" hidden="false" customHeight="false" outlineLevel="0" collapsed="false">
      <c r="T1377" s="1" t="n">
        <f aca="false">+I1377+K1377+L1377+R1377+S1377</f>
        <v>0</v>
      </c>
      <c r="U1377" s="1" t="n">
        <f aca="false">+H1377-T1377</f>
        <v>0</v>
      </c>
    </row>
    <row r="1378" customFormat="false" ht="12.75" hidden="false" customHeight="false" outlineLevel="0" collapsed="false">
      <c r="T1378" s="1" t="n">
        <f aca="false">+I1378+K1378+L1378+R1378+S1378</f>
        <v>0</v>
      </c>
      <c r="U1378" s="1" t="n">
        <f aca="false">+H1378-T1378</f>
        <v>0</v>
      </c>
    </row>
    <row r="1379" customFormat="false" ht="12.75" hidden="false" customHeight="false" outlineLevel="0" collapsed="false">
      <c r="T1379" s="1" t="n">
        <f aca="false">+I1379+K1379+L1379+R1379+S1379</f>
        <v>0</v>
      </c>
      <c r="U1379" s="1" t="n">
        <f aca="false">+H1379-T1379</f>
        <v>0</v>
      </c>
    </row>
    <row r="1380" customFormat="false" ht="12.75" hidden="false" customHeight="false" outlineLevel="0" collapsed="false">
      <c r="T1380" s="1" t="n">
        <f aca="false">+I1380+K1380+L1380+R1380+S1380</f>
        <v>0</v>
      </c>
      <c r="U1380" s="1" t="n">
        <f aca="false">+H1380-T1380</f>
        <v>0</v>
      </c>
    </row>
    <row r="1381" customFormat="false" ht="12.75" hidden="false" customHeight="false" outlineLevel="0" collapsed="false">
      <c r="T1381" s="1" t="n">
        <f aca="false">+I1381+K1381+L1381+R1381+S1381</f>
        <v>0</v>
      </c>
      <c r="U1381" s="1" t="n">
        <f aca="false">+H1381-T1381</f>
        <v>0</v>
      </c>
    </row>
    <row r="1382" customFormat="false" ht="12.75" hidden="false" customHeight="false" outlineLevel="0" collapsed="false">
      <c r="T1382" s="1" t="n">
        <f aca="false">+I1382+K1382+L1382+R1382+S1382</f>
        <v>0</v>
      </c>
      <c r="U1382" s="1" t="n">
        <f aca="false">+H1382-T1382</f>
        <v>0</v>
      </c>
    </row>
    <row r="1383" customFormat="false" ht="12.75" hidden="false" customHeight="false" outlineLevel="0" collapsed="false">
      <c r="T1383" s="1" t="n">
        <f aca="false">+I1383+K1383+L1383+R1383+S1383</f>
        <v>0</v>
      </c>
      <c r="U1383" s="1" t="n">
        <f aca="false">+H1383-T1383</f>
        <v>0</v>
      </c>
    </row>
    <row r="1384" customFormat="false" ht="12.75" hidden="false" customHeight="false" outlineLevel="0" collapsed="false">
      <c r="T1384" s="1" t="n">
        <f aca="false">+I1384+K1384+L1384+R1384+S1384</f>
        <v>0</v>
      </c>
      <c r="U1384" s="1" t="n">
        <f aca="false">+H1384-T1384</f>
        <v>0</v>
      </c>
    </row>
    <row r="1385" customFormat="false" ht="12.75" hidden="false" customHeight="false" outlineLevel="0" collapsed="false">
      <c r="T1385" s="1" t="n">
        <f aca="false">+I1385+K1385+L1385+R1385+S1385</f>
        <v>0</v>
      </c>
      <c r="U1385" s="1" t="n">
        <f aca="false">+H1385-T1385</f>
        <v>0</v>
      </c>
    </row>
    <row r="1386" customFormat="false" ht="12.75" hidden="false" customHeight="false" outlineLevel="0" collapsed="false">
      <c r="T1386" s="1" t="n">
        <f aca="false">+I1386+K1386+L1386+R1386+S1386</f>
        <v>0</v>
      </c>
      <c r="U1386" s="1" t="n">
        <f aca="false">+H1386-T1386</f>
        <v>0</v>
      </c>
    </row>
    <row r="1387" customFormat="false" ht="12.75" hidden="false" customHeight="false" outlineLevel="0" collapsed="false">
      <c r="T1387" s="1" t="n">
        <f aca="false">+I1387+K1387+L1387+R1387+S1387</f>
        <v>0</v>
      </c>
      <c r="U1387" s="1" t="n">
        <f aca="false">+H1387-T1387</f>
        <v>0</v>
      </c>
    </row>
    <row r="1388" customFormat="false" ht="12.75" hidden="false" customHeight="false" outlineLevel="0" collapsed="false">
      <c r="T1388" s="1" t="n">
        <f aca="false">+I1388+K1388+L1388+R1388+S1388</f>
        <v>0</v>
      </c>
      <c r="U1388" s="1" t="n">
        <f aca="false">+H1388-T1388</f>
        <v>0</v>
      </c>
    </row>
    <row r="1389" customFormat="false" ht="12.75" hidden="false" customHeight="false" outlineLevel="0" collapsed="false">
      <c r="T1389" s="1" t="n">
        <f aca="false">+I1389+K1389+L1389+R1389+S1389</f>
        <v>0</v>
      </c>
      <c r="U1389" s="1" t="n">
        <f aca="false">+H1389-T1389</f>
        <v>0</v>
      </c>
    </row>
    <row r="1390" customFormat="false" ht="12.75" hidden="false" customHeight="false" outlineLevel="0" collapsed="false">
      <c r="T1390" s="1" t="n">
        <f aca="false">+I1390+K1390+L1390+R1390+S1390</f>
        <v>0</v>
      </c>
      <c r="U1390" s="1" t="n">
        <f aca="false">+H1390-T1390</f>
        <v>0</v>
      </c>
    </row>
    <row r="1391" customFormat="false" ht="12.75" hidden="false" customHeight="false" outlineLevel="0" collapsed="false">
      <c r="T1391" s="1" t="n">
        <f aca="false">+I1391+K1391+L1391+R1391+S1391</f>
        <v>0</v>
      </c>
      <c r="U1391" s="1" t="n">
        <f aca="false">+H1391-T1391</f>
        <v>0</v>
      </c>
    </row>
    <row r="1392" customFormat="false" ht="12.75" hidden="false" customHeight="false" outlineLevel="0" collapsed="false">
      <c r="T1392" s="1" t="n">
        <f aca="false">+I1392+K1392+L1392+R1392+S1392</f>
        <v>0</v>
      </c>
      <c r="U1392" s="1" t="n">
        <f aca="false">+H1392-T1392</f>
        <v>0</v>
      </c>
    </row>
    <row r="1393" customFormat="false" ht="12.75" hidden="false" customHeight="false" outlineLevel="0" collapsed="false">
      <c r="T1393" s="1" t="n">
        <f aca="false">+I1393+K1393+L1393+R1393+S1393</f>
        <v>0</v>
      </c>
      <c r="U1393" s="1" t="n">
        <f aca="false">+H1393-T1393</f>
        <v>0</v>
      </c>
    </row>
    <row r="1394" customFormat="false" ht="12.75" hidden="false" customHeight="false" outlineLevel="0" collapsed="false">
      <c r="T1394" s="1" t="n">
        <f aca="false">+I1394+K1394+L1394+R1394+S1394</f>
        <v>0</v>
      </c>
      <c r="U1394" s="1" t="n">
        <f aca="false">+H1394-T1394</f>
        <v>0</v>
      </c>
    </row>
    <row r="1395" customFormat="false" ht="12.75" hidden="false" customHeight="false" outlineLevel="0" collapsed="false">
      <c r="T1395" s="1" t="n">
        <f aca="false">+I1395+K1395+L1395+R1395+S1395</f>
        <v>0</v>
      </c>
      <c r="U1395" s="1" t="n">
        <f aca="false">+H1395-T1395</f>
        <v>0</v>
      </c>
    </row>
    <row r="1396" customFormat="false" ht="12.75" hidden="false" customHeight="false" outlineLevel="0" collapsed="false">
      <c r="T1396" s="1" t="n">
        <f aca="false">+I1396+K1396+L1396+R1396+S1396</f>
        <v>0</v>
      </c>
      <c r="U1396" s="1" t="n">
        <f aca="false">+H1396-T1396</f>
        <v>0</v>
      </c>
    </row>
    <row r="1397" customFormat="false" ht="12.75" hidden="false" customHeight="false" outlineLevel="0" collapsed="false">
      <c r="T1397" s="1" t="n">
        <f aca="false">+I1397+K1397+L1397+R1397+S1397</f>
        <v>0</v>
      </c>
      <c r="U1397" s="1" t="n">
        <f aca="false">+H1397-T1397</f>
        <v>0</v>
      </c>
    </row>
    <row r="1398" customFormat="false" ht="12.75" hidden="false" customHeight="false" outlineLevel="0" collapsed="false">
      <c r="T1398" s="1" t="n">
        <f aca="false">+I1398+K1398+L1398+R1398+S1398</f>
        <v>0</v>
      </c>
      <c r="U1398" s="1" t="n">
        <f aca="false">+H1398-T1398</f>
        <v>0</v>
      </c>
    </row>
    <row r="1399" customFormat="false" ht="12.75" hidden="false" customHeight="false" outlineLevel="0" collapsed="false">
      <c r="T1399" s="1" t="n">
        <f aca="false">+I1399+K1399+L1399+R1399+S1399</f>
        <v>0</v>
      </c>
      <c r="U1399" s="1" t="n">
        <f aca="false">+H1399-T1399</f>
        <v>0</v>
      </c>
    </row>
    <row r="1400" customFormat="false" ht="12.75" hidden="false" customHeight="false" outlineLevel="0" collapsed="false">
      <c r="T1400" s="1" t="n">
        <f aca="false">+I1400+K1400+L1400+R1400+S1400</f>
        <v>0</v>
      </c>
      <c r="U1400" s="1" t="n">
        <f aca="false">+H1400-T1400</f>
        <v>0</v>
      </c>
    </row>
    <row r="1401" customFormat="false" ht="12.75" hidden="false" customHeight="false" outlineLevel="0" collapsed="false">
      <c r="T1401" s="1" t="n">
        <f aca="false">+I1401+K1401+L1401+R1401+S1401</f>
        <v>0</v>
      </c>
      <c r="U1401" s="1" t="n">
        <f aca="false">+H1401-T1401</f>
        <v>0</v>
      </c>
    </row>
    <row r="1402" customFormat="false" ht="12.75" hidden="false" customHeight="false" outlineLevel="0" collapsed="false">
      <c r="T1402" s="1" t="n">
        <f aca="false">+I1402+K1402+L1402+R1402+S1402</f>
        <v>0</v>
      </c>
      <c r="U1402" s="1" t="n">
        <f aca="false">+H1402-T1402</f>
        <v>0</v>
      </c>
    </row>
    <row r="1403" customFormat="false" ht="12.75" hidden="false" customHeight="false" outlineLevel="0" collapsed="false">
      <c r="T1403" s="1" t="n">
        <f aca="false">+I1403+K1403+L1403+R1403+S1403</f>
        <v>0</v>
      </c>
      <c r="U1403" s="1" t="n">
        <f aca="false">+H1403-T1403</f>
        <v>0</v>
      </c>
    </row>
    <row r="1404" customFormat="false" ht="12.75" hidden="false" customHeight="false" outlineLevel="0" collapsed="false">
      <c r="T1404" s="1" t="n">
        <f aca="false">+I1404+K1404+L1404+R1404+S1404</f>
        <v>0</v>
      </c>
      <c r="U1404" s="1" t="n">
        <f aca="false">+H1404-T1404</f>
        <v>0</v>
      </c>
    </row>
    <row r="1405" customFormat="false" ht="12.75" hidden="false" customHeight="false" outlineLevel="0" collapsed="false">
      <c r="T1405" s="1" t="n">
        <f aca="false">+I1405+K1405+L1405+R1405+S1405</f>
        <v>0</v>
      </c>
      <c r="U1405" s="1" t="n">
        <f aca="false">+H1405-T1405</f>
        <v>0</v>
      </c>
    </row>
    <row r="1406" customFormat="false" ht="12.75" hidden="false" customHeight="false" outlineLevel="0" collapsed="false">
      <c r="T1406" s="1" t="n">
        <f aca="false">+I1406+K1406+L1406+R1406+S1406</f>
        <v>0</v>
      </c>
      <c r="U1406" s="1" t="n">
        <f aca="false">+H1406-T1406</f>
        <v>0</v>
      </c>
    </row>
    <row r="1407" customFormat="false" ht="12.75" hidden="false" customHeight="false" outlineLevel="0" collapsed="false">
      <c r="T1407" s="1" t="n">
        <f aca="false">+I1407+K1407+L1407+R1407+S1407</f>
        <v>0</v>
      </c>
      <c r="U1407" s="1" t="n">
        <f aca="false">+H1407-T1407</f>
        <v>0</v>
      </c>
    </row>
    <row r="1408" customFormat="false" ht="12.75" hidden="false" customHeight="false" outlineLevel="0" collapsed="false">
      <c r="T1408" s="1" t="n">
        <f aca="false">+I1408+K1408+L1408+R1408+S1408</f>
        <v>0</v>
      </c>
      <c r="U1408" s="1" t="n">
        <f aca="false">+H1408-T1408</f>
        <v>0</v>
      </c>
    </row>
    <row r="1409" customFormat="false" ht="12.75" hidden="false" customHeight="false" outlineLevel="0" collapsed="false">
      <c r="T1409" s="1" t="n">
        <f aca="false">+I1409+K1409+L1409+R1409+S1409</f>
        <v>0</v>
      </c>
      <c r="U1409" s="1" t="n">
        <f aca="false">+H1409-T1409</f>
        <v>0</v>
      </c>
    </row>
    <row r="1410" customFormat="false" ht="12.75" hidden="false" customHeight="false" outlineLevel="0" collapsed="false">
      <c r="T1410" s="1" t="n">
        <f aca="false">+I1410+K1410+L1410+R1410+S1410</f>
        <v>0</v>
      </c>
      <c r="U1410" s="1" t="n">
        <f aca="false">+H1410-T1410</f>
        <v>0</v>
      </c>
    </row>
    <row r="1411" customFormat="false" ht="12.75" hidden="false" customHeight="false" outlineLevel="0" collapsed="false">
      <c r="T1411" s="1" t="n">
        <f aca="false">+I1411+K1411+L1411+R1411+S1411</f>
        <v>0</v>
      </c>
      <c r="U1411" s="1" t="n">
        <f aca="false">+H1411-T1411</f>
        <v>0</v>
      </c>
    </row>
    <row r="1412" customFormat="false" ht="12.75" hidden="false" customHeight="false" outlineLevel="0" collapsed="false">
      <c r="T1412" s="1" t="n">
        <f aca="false">+I1412+K1412+L1412+R1412+S1412</f>
        <v>0</v>
      </c>
      <c r="U1412" s="1" t="n">
        <f aca="false">+H1412-T1412</f>
        <v>0</v>
      </c>
    </row>
    <row r="1413" customFormat="false" ht="12.75" hidden="false" customHeight="false" outlineLevel="0" collapsed="false">
      <c r="T1413" s="1" t="n">
        <f aca="false">+I1413+K1413+L1413+R1413+S1413</f>
        <v>0</v>
      </c>
      <c r="U1413" s="1" t="n">
        <f aca="false">+H1413-T1413</f>
        <v>0</v>
      </c>
    </row>
    <row r="1414" customFormat="false" ht="12.75" hidden="false" customHeight="false" outlineLevel="0" collapsed="false">
      <c r="T1414" s="1" t="n">
        <f aca="false">+I1414+K1414+L1414+R1414+S1414</f>
        <v>0</v>
      </c>
      <c r="U1414" s="1" t="n">
        <f aca="false">+H1414-T1414</f>
        <v>0</v>
      </c>
    </row>
    <row r="1415" customFormat="false" ht="12.75" hidden="false" customHeight="false" outlineLevel="0" collapsed="false">
      <c r="T1415" s="1" t="n">
        <f aca="false">+I1415+K1415+L1415+R1415+S1415</f>
        <v>0</v>
      </c>
      <c r="U1415" s="1" t="n">
        <f aca="false">+H1415-T1415</f>
        <v>0</v>
      </c>
    </row>
    <row r="1416" customFormat="false" ht="12.75" hidden="false" customHeight="false" outlineLevel="0" collapsed="false">
      <c r="T1416" s="1" t="n">
        <f aca="false">+I1416+K1416+L1416+R1416+S1416</f>
        <v>0</v>
      </c>
      <c r="U1416" s="1" t="n">
        <f aca="false">+H1416-T1416</f>
        <v>0</v>
      </c>
    </row>
    <row r="1417" customFormat="false" ht="12.75" hidden="false" customHeight="false" outlineLevel="0" collapsed="false">
      <c r="T1417" s="1" t="n">
        <f aca="false">+I1417+K1417+L1417+R1417+S1417</f>
        <v>0</v>
      </c>
      <c r="U1417" s="1" t="n">
        <f aca="false">+H1417-T1417</f>
        <v>0</v>
      </c>
    </row>
    <row r="1418" customFormat="false" ht="12.75" hidden="false" customHeight="false" outlineLevel="0" collapsed="false">
      <c r="T1418" s="1" t="n">
        <f aca="false">+I1418+K1418+L1418+R1418+S1418</f>
        <v>0</v>
      </c>
      <c r="U1418" s="1" t="n">
        <f aca="false">+H1418-T1418</f>
        <v>0</v>
      </c>
    </row>
    <row r="1419" customFormat="false" ht="12.75" hidden="false" customHeight="false" outlineLevel="0" collapsed="false">
      <c r="T1419" s="1" t="n">
        <f aca="false">+I1419+K1419+L1419+R1419+S1419</f>
        <v>0</v>
      </c>
      <c r="U1419" s="1" t="n">
        <f aca="false">+H1419-T1419</f>
        <v>0</v>
      </c>
    </row>
    <row r="1420" customFormat="false" ht="12.75" hidden="false" customHeight="false" outlineLevel="0" collapsed="false">
      <c r="T1420" s="1" t="n">
        <f aca="false">+I1420+K1420+L1420+R1420+S1420</f>
        <v>0</v>
      </c>
      <c r="U1420" s="1" t="n">
        <f aca="false">+H1420-T1420</f>
        <v>0</v>
      </c>
    </row>
    <row r="1421" customFormat="false" ht="12.75" hidden="false" customHeight="false" outlineLevel="0" collapsed="false">
      <c r="T1421" s="1" t="n">
        <f aca="false">+I1421+K1421+L1421+R1421+S1421</f>
        <v>0</v>
      </c>
      <c r="U1421" s="1" t="n">
        <f aca="false">+H1421-T1421</f>
        <v>0</v>
      </c>
    </row>
    <row r="1422" customFormat="false" ht="12.75" hidden="false" customHeight="false" outlineLevel="0" collapsed="false">
      <c r="T1422" s="1" t="n">
        <f aca="false">+I1422+K1422+L1422+R1422+S1422</f>
        <v>0</v>
      </c>
      <c r="U1422" s="1" t="n">
        <f aca="false">+H1422-T1422</f>
        <v>0</v>
      </c>
    </row>
    <row r="1423" customFormat="false" ht="12.75" hidden="false" customHeight="false" outlineLevel="0" collapsed="false">
      <c r="T1423" s="1" t="n">
        <f aca="false">+I1423+K1423+L1423+R1423+S1423</f>
        <v>0</v>
      </c>
      <c r="U1423" s="1" t="n">
        <f aca="false">+H1423-T1423</f>
        <v>0</v>
      </c>
    </row>
    <row r="1424" customFormat="false" ht="12.75" hidden="false" customHeight="false" outlineLevel="0" collapsed="false">
      <c r="T1424" s="1" t="n">
        <f aca="false">+I1424+K1424+L1424+R1424+S1424</f>
        <v>0</v>
      </c>
      <c r="U1424" s="1" t="n">
        <f aca="false">+H1424-T1424</f>
        <v>0</v>
      </c>
    </row>
    <row r="1425" customFormat="false" ht="12.75" hidden="false" customHeight="false" outlineLevel="0" collapsed="false">
      <c r="T1425" s="1" t="n">
        <f aca="false">+I1425+K1425+L1425+R1425+S1425</f>
        <v>0</v>
      </c>
      <c r="U1425" s="1" t="n">
        <f aca="false">+H1425-T1425</f>
        <v>0</v>
      </c>
    </row>
    <row r="1426" customFormat="false" ht="12.75" hidden="false" customHeight="false" outlineLevel="0" collapsed="false">
      <c r="T1426" s="1" t="n">
        <f aca="false">+I1426+K1426+L1426+R1426+S1426</f>
        <v>0</v>
      </c>
      <c r="U1426" s="1" t="n">
        <f aca="false">+H1426-T1426</f>
        <v>0</v>
      </c>
    </row>
    <row r="1427" customFormat="false" ht="12.75" hidden="false" customHeight="false" outlineLevel="0" collapsed="false">
      <c r="T1427" s="1" t="n">
        <f aca="false">+I1427+K1427+L1427+R1427+S1427</f>
        <v>0</v>
      </c>
      <c r="U1427" s="1" t="n">
        <f aca="false">+H1427-T1427</f>
        <v>0</v>
      </c>
    </row>
    <row r="1428" customFormat="false" ht="12.75" hidden="false" customHeight="false" outlineLevel="0" collapsed="false">
      <c r="T1428" s="1" t="n">
        <f aca="false">+I1428+K1428+L1428+R1428+S1428</f>
        <v>0</v>
      </c>
      <c r="U1428" s="1" t="n">
        <f aca="false">+H1428-T1428</f>
        <v>0</v>
      </c>
    </row>
    <row r="1429" customFormat="false" ht="12.75" hidden="false" customHeight="false" outlineLevel="0" collapsed="false">
      <c r="T1429" s="1" t="n">
        <f aca="false">+I1429+K1429+L1429+R1429+S1429</f>
        <v>0</v>
      </c>
      <c r="U1429" s="1" t="n">
        <f aca="false">+H1429-T1429</f>
        <v>0</v>
      </c>
    </row>
    <row r="1430" customFormat="false" ht="12.75" hidden="false" customHeight="false" outlineLevel="0" collapsed="false">
      <c r="T1430" s="1" t="n">
        <f aca="false">+I1430+K1430+L1430+R1430+S1430</f>
        <v>0</v>
      </c>
      <c r="U1430" s="1" t="n">
        <f aca="false">+H1430-T1430</f>
        <v>0</v>
      </c>
    </row>
    <row r="1431" customFormat="false" ht="12.75" hidden="false" customHeight="false" outlineLevel="0" collapsed="false">
      <c r="T1431" s="1" t="n">
        <f aca="false">+I1431+K1431+L1431+R1431+S1431</f>
        <v>0</v>
      </c>
      <c r="U1431" s="1" t="n">
        <f aca="false">+H1431-T1431</f>
        <v>0</v>
      </c>
    </row>
    <row r="1432" customFormat="false" ht="12.75" hidden="false" customHeight="false" outlineLevel="0" collapsed="false">
      <c r="T1432" s="1" t="n">
        <f aca="false">+I1432+K1432+L1432+R1432+S1432</f>
        <v>0</v>
      </c>
      <c r="U1432" s="1" t="n">
        <f aca="false">+H1432-T1432</f>
        <v>0</v>
      </c>
    </row>
    <row r="1433" customFormat="false" ht="12.75" hidden="false" customHeight="false" outlineLevel="0" collapsed="false">
      <c r="T1433" s="1" t="n">
        <f aca="false">+I1433+K1433+L1433+R1433+S1433</f>
        <v>0</v>
      </c>
      <c r="U1433" s="1" t="n">
        <f aca="false">+H1433-T1433</f>
        <v>0</v>
      </c>
    </row>
    <row r="1434" customFormat="false" ht="12.75" hidden="false" customHeight="false" outlineLevel="0" collapsed="false">
      <c r="T1434" s="1" t="n">
        <f aca="false">+I1434+K1434+L1434+R1434+S1434</f>
        <v>0</v>
      </c>
      <c r="U1434" s="1" t="n">
        <f aca="false">+H1434-T1434</f>
        <v>0</v>
      </c>
    </row>
    <row r="1435" customFormat="false" ht="12.75" hidden="false" customHeight="false" outlineLevel="0" collapsed="false">
      <c r="T1435" s="1" t="n">
        <f aca="false">+I1435+K1435+L1435+R1435+S1435</f>
        <v>0</v>
      </c>
      <c r="U1435" s="1" t="n">
        <f aca="false">+H1435-T1435</f>
        <v>0</v>
      </c>
    </row>
    <row r="1436" customFormat="false" ht="12.75" hidden="false" customHeight="false" outlineLevel="0" collapsed="false">
      <c r="T1436" s="1" t="n">
        <f aca="false">+I1436+K1436+L1436+R1436+S1436</f>
        <v>0</v>
      </c>
      <c r="U1436" s="1" t="n">
        <f aca="false">+H1436-T1436</f>
        <v>0</v>
      </c>
    </row>
    <row r="1437" customFormat="false" ht="12.75" hidden="false" customHeight="false" outlineLevel="0" collapsed="false">
      <c r="T1437" s="1" t="n">
        <f aca="false">+I1437+K1437+L1437+R1437+S1437</f>
        <v>0</v>
      </c>
      <c r="U1437" s="1" t="n">
        <f aca="false">+H1437-T1437</f>
        <v>0</v>
      </c>
    </row>
    <row r="1438" customFormat="false" ht="12.75" hidden="false" customHeight="false" outlineLevel="0" collapsed="false">
      <c r="T1438" s="1" t="n">
        <f aca="false">+I1438+K1438+L1438+R1438+S1438</f>
        <v>0</v>
      </c>
      <c r="U1438" s="1" t="n">
        <f aca="false">+H1438-T1438</f>
        <v>0</v>
      </c>
    </row>
    <row r="1439" customFormat="false" ht="12.75" hidden="false" customHeight="false" outlineLevel="0" collapsed="false">
      <c r="T1439" s="1" t="n">
        <f aca="false">+I1439+K1439+L1439+R1439+S1439</f>
        <v>0</v>
      </c>
      <c r="U1439" s="1" t="n">
        <f aca="false">+H1439-T1439</f>
        <v>0</v>
      </c>
    </row>
    <row r="1440" customFormat="false" ht="12.75" hidden="false" customHeight="false" outlineLevel="0" collapsed="false">
      <c r="T1440" s="1" t="n">
        <f aca="false">+I1440+K1440+L1440+R1440+S1440</f>
        <v>0</v>
      </c>
      <c r="U1440" s="1" t="n">
        <f aca="false">+H1440-T1440</f>
        <v>0</v>
      </c>
    </row>
    <row r="1441" customFormat="false" ht="12.75" hidden="false" customHeight="false" outlineLevel="0" collapsed="false">
      <c r="T1441" s="1" t="n">
        <f aca="false">+I1441+K1441+L1441+R1441+S1441</f>
        <v>0</v>
      </c>
      <c r="U1441" s="1" t="n">
        <f aca="false">+H1441-T1441</f>
        <v>0</v>
      </c>
    </row>
    <row r="1442" customFormat="false" ht="12.75" hidden="false" customHeight="false" outlineLevel="0" collapsed="false">
      <c r="T1442" s="1" t="n">
        <f aca="false">+I1442+K1442+L1442+R1442+S1442</f>
        <v>0</v>
      </c>
      <c r="U1442" s="1" t="n">
        <f aca="false">+H1442-T1442</f>
        <v>0</v>
      </c>
    </row>
    <row r="1443" customFormat="false" ht="12.75" hidden="false" customHeight="false" outlineLevel="0" collapsed="false">
      <c r="T1443" s="1" t="n">
        <f aca="false">+I1443+K1443+L1443+R1443+S1443</f>
        <v>0</v>
      </c>
      <c r="U1443" s="1" t="n">
        <f aca="false">+H1443-T1443</f>
        <v>0</v>
      </c>
    </row>
    <row r="1444" customFormat="false" ht="12.75" hidden="false" customHeight="false" outlineLevel="0" collapsed="false">
      <c r="T1444" s="1" t="n">
        <f aca="false">+I1444+K1444+L1444+R1444+S1444</f>
        <v>0</v>
      </c>
      <c r="U1444" s="1" t="n">
        <f aca="false">+H1444-T1444</f>
        <v>0</v>
      </c>
    </row>
    <row r="1445" customFormat="false" ht="12.75" hidden="false" customHeight="false" outlineLevel="0" collapsed="false">
      <c r="T1445" s="1" t="n">
        <f aca="false">+I1445+K1445+L1445+R1445+S1445</f>
        <v>0</v>
      </c>
      <c r="U1445" s="1" t="n">
        <f aca="false">+H1445-T1445</f>
        <v>0</v>
      </c>
    </row>
    <row r="1446" customFormat="false" ht="12.75" hidden="false" customHeight="false" outlineLevel="0" collapsed="false">
      <c r="T1446" s="1" t="n">
        <f aca="false">+I1446+K1446+L1446+R1446+S1446</f>
        <v>0</v>
      </c>
      <c r="U1446" s="1" t="n">
        <f aca="false">+H1446-T1446</f>
        <v>0</v>
      </c>
    </row>
    <row r="1447" customFormat="false" ht="12.75" hidden="false" customHeight="false" outlineLevel="0" collapsed="false">
      <c r="T1447" s="1" t="n">
        <f aca="false">+I1447+K1447+L1447+R1447+S1447</f>
        <v>0</v>
      </c>
      <c r="U1447" s="1" t="n">
        <f aca="false">+H1447-T1447</f>
        <v>0</v>
      </c>
    </row>
    <row r="1448" customFormat="false" ht="12.75" hidden="false" customHeight="false" outlineLevel="0" collapsed="false">
      <c r="T1448" s="1" t="n">
        <f aca="false">+I1448+K1448+L1448+R1448+S1448</f>
        <v>0</v>
      </c>
      <c r="U1448" s="1" t="n">
        <f aca="false">+H1448-T1448</f>
        <v>0</v>
      </c>
    </row>
    <row r="1449" customFormat="false" ht="12.75" hidden="false" customHeight="false" outlineLevel="0" collapsed="false">
      <c r="T1449" s="1" t="n">
        <f aca="false">+I1449+K1449+L1449+R1449+S1449</f>
        <v>0</v>
      </c>
      <c r="U1449" s="1" t="n">
        <f aca="false">+H1449-T1449</f>
        <v>0</v>
      </c>
    </row>
    <row r="1450" customFormat="false" ht="12.75" hidden="false" customHeight="false" outlineLevel="0" collapsed="false">
      <c r="T1450" s="1" t="n">
        <f aca="false">+I1450+K1450+L1450+R1450+S1450</f>
        <v>0</v>
      </c>
      <c r="U1450" s="1" t="n">
        <f aca="false">+H1450-T1450</f>
        <v>0</v>
      </c>
    </row>
    <row r="1451" customFormat="false" ht="12.75" hidden="false" customHeight="false" outlineLevel="0" collapsed="false">
      <c r="T1451" s="1" t="n">
        <f aca="false">+I1451+K1451+L1451+R1451+S1451</f>
        <v>0</v>
      </c>
      <c r="U1451" s="1" t="n">
        <f aca="false">+H1451-T1451</f>
        <v>0</v>
      </c>
    </row>
    <row r="1452" customFormat="false" ht="12.75" hidden="false" customHeight="false" outlineLevel="0" collapsed="false">
      <c r="T1452" s="1" t="n">
        <f aca="false">+I1452+K1452+L1452+R1452+S1452</f>
        <v>0</v>
      </c>
      <c r="U1452" s="1" t="n">
        <f aca="false">+H1452-T1452</f>
        <v>0</v>
      </c>
    </row>
    <row r="1453" customFormat="false" ht="12.75" hidden="false" customHeight="false" outlineLevel="0" collapsed="false">
      <c r="T1453" s="1" t="n">
        <f aca="false">+I1453+K1453+L1453+R1453+S1453</f>
        <v>0</v>
      </c>
      <c r="U1453" s="1" t="n">
        <f aca="false">+H1453-T1453</f>
        <v>0</v>
      </c>
    </row>
    <row r="1454" customFormat="false" ht="12.75" hidden="false" customHeight="false" outlineLevel="0" collapsed="false">
      <c r="T1454" s="1" t="n">
        <f aca="false">+I1454+K1454+L1454+R1454+S1454</f>
        <v>0</v>
      </c>
      <c r="U1454" s="1" t="n">
        <f aca="false">+H1454-T1454</f>
        <v>0</v>
      </c>
    </row>
    <row r="1455" customFormat="false" ht="12.75" hidden="false" customHeight="false" outlineLevel="0" collapsed="false">
      <c r="T1455" s="1" t="n">
        <f aca="false">+I1455+K1455+L1455+R1455+S1455</f>
        <v>0</v>
      </c>
      <c r="U1455" s="1" t="n">
        <f aca="false">+H1455-T1455</f>
        <v>0</v>
      </c>
    </row>
    <row r="1456" customFormat="false" ht="12.75" hidden="false" customHeight="false" outlineLevel="0" collapsed="false">
      <c r="T1456" s="1" t="n">
        <f aca="false">+I1456+K1456+L1456+R1456+S1456</f>
        <v>0</v>
      </c>
      <c r="U1456" s="1" t="n">
        <f aca="false">+H1456-T1456</f>
        <v>0</v>
      </c>
    </row>
    <row r="1457" customFormat="false" ht="12.75" hidden="false" customHeight="false" outlineLevel="0" collapsed="false">
      <c r="T1457" s="1" t="n">
        <f aca="false">+I1457+K1457+L1457+R1457+S1457</f>
        <v>0</v>
      </c>
      <c r="U1457" s="1" t="n">
        <f aca="false">+H1457-T1457</f>
        <v>0</v>
      </c>
    </row>
    <row r="1458" customFormat="false" ht="12.75" hidden="false" customHeight="false" outlineLevel="0" collapsed="false">
      <c r="T1458" s="1" t="n">
        <f aca="false">+I1458+K1458+L1458+R1458+S1458</f>
        <v>0</v>
      </c>
      <c r="U1458" s="1" t="n">
        <f aca="false">+H1458-T1458</f>
        <v>0</v>
      </c>
    </row>
    <row r="1459" customFormat="false" ht="12.75" hidden="false" customHeight="false" outlineLevel="0" collapsed="false">
      <c r="T1459" s="1" t="n">
        <f aca="false">+I1459+K1459+L1459+R1459+S1459</f>
        <v>0</v>
      </c>
      <c r="U1459" s="1" t="n">
        <f aca="false">+H1459-T1459</f>
        <v>0</v>
      </c>
    </row>
    <row r="1460" customFormat="false" ht="12.75" hidden="false" customHeight="false" outlineLevel="0" collapsed="false">
      <c r="T1460" s="1" t="n">
        <f aca="false">+I1460+K1460+L1460+R1460+S1460</f>
        <v>0</v>
      </c>
      <c r="U1460" s="1" t="n">
        <f aca="false">+H1460-T1460</f>
        <v>0</v>
      </c>
    </row>
    <row r="1461" customFormat="false" ht="12.75" hidden="false" customHeight="false" outlineLevel="0" collapsed="false">
      <c r="T1461" s="1" t="n">
        <f aca="false">+I1461+K1461+L1461+R1461+S1461</f>
        <v>0</v>
      </c>
      <c r="U1461" s="1" t="n">
        <f aca="false">+H1461-T1461</f>
        <v>0</v>
      </c>
    </row>
    <row r="1462" customFormat="false" ht="12.75" hidden="false" customHeight="false" outlineLevel="0" collapsed="false">
      <c r="T1462" s="1" t="n">
        <f aca="false">+I1462+K1462+L1462+R1462+S1462</f>
        <v>0</v>
      </c>
      <c r="U1462" s="1" t="n">
        <f aca="false">+H1462-T1462</f>
        <v>0</v>
      </c>
    </row>
    <row r="1463" customFormat="false" ht="12.75" hidden="false" customHeight="false" outlineLevel="0" collapsed="false">
      <c r="T1463" s="1" t="n">
        <f aca="false">+I1463+K1463+L1463+R1463+S1463</f>
        <v>0</v>
      </c>
      <c r="U1463" s="1" t="n">
        <f aca="false">+H1463-T1463</f>
        <v>0</v>
      </c>
    </row>
    <row r="1464" customFormat="false" ht="12.75" hidden="false" customHeight="false" outlineLevel="0" collapsed="false">
      <c r="T1464" s="1" t="n">
        <f aca="false">+I1464+K1464+L1464+R1464+S1464</f>
        <v>0</v>
      </c>
      <c r="U1464" s="1" t="n">
        <f aca="false">+H1464-T1464</f>
        <v>0</v>
      </c>
    </row>
    <row r="1465" customFormat="false" ht="12.75" hidden="false" customHeight="false" outlineLevel="0" collapsed="false">
      <c r="T1465" s="1" t="n">
        <f aca="false">+I1465+K1465+L1465+R1465+S1465</f>
        <v>0</v>
      </c>
      <c r="U1465" s="1" t="n">
        <f aca="false">+H1465-T1465</f>
        <v>0</v>
      </c>
    </row>
    <row r="1466" customFormat="false" ht="12.75" hidden="false" customHeight="false" outlineLevel="0" collapsed="false">
      <c r="T1466" s="1" t="n">
        <f aca="false">+I1466+K1466+L1466+R1466+S1466</f>
        <v>0</v>
      </c>
      <c r="U1466" s="1" t="n">
        <f aca="false">+H1466-T1466</f>
        <v>0</v>
      </c>
    </row>
    <row r="1467" customFormat="false" ht="12.75" hidden="false" customHeight="false" outlineLevel="0" collapsed="false">
      <c r="T1467" s="1" t="n">
        <f aca="false">+I1467+K1467+L1467+R1467+S1467</f>
        <v>0</v>
      </c>
      <c r="U1467" s="1" t="n">
        <f aca="false">+H1467-T1467</f>
        <v>0</v>
      </c>
    </row>
    <row r="1468" customFormat="false" ht="12.75" hidden="false" customHeight="false" outlineLevel="0" collapsed="false">
      <c r="T1468" s="1" t="n">
        <f aca="false">+I1468+K1468+L1468+R1468+S1468</f>
        <v>0</v>
      </c>
      <c r="U1468" s="1" t="n">
        <f aca="false">+H1468-T1468</f>
        <v>0</v>
      </c>
    </row>
    <row r="1469" customFormat="false" ht="12.75" hidden="false" customHeight="false" outlineLevel="0" collapsed="false">
      <c r="T1469" s="1" t="n">
        <f aca="false">+I1469+K1469+L1469+R1469+S1469</f>
        <v>0</v>
      </c>
      <c r="U1469" s="1" t="n">
        <f aca="false">+H1469-T1469</f>
        <v>0</v>
      </c>
    </row>
    <row r="1470" customFormat="false" ht="12.75" hidden="false" customHeight="false" outlineLevel="0" collapsed="false">
      <c r="T1470" s="1" t="n">
        <f aca="false">+I1470+K1470+L1470+R1470+S1470</f>
        <v>0</v>
      </c>
      <c r="U1470" s="1" t="n">
        <f aca="false">+H1470-T1470</f>
        <v>0</v>
      </c>
    </row>
    <row r="1471" customFormat="false" ht="12.75" hidden="false" customHeight="false" outlineLevel="0" collapsed="false">
      <c r="T1471" s="1" t="n">
        <f aca="false">+I1471+K1471+L1471+R1471+S1471</f>
        <v>0</v>
      </c>
      <c r="U1471" s="1" t="n">
        <f aca="false">+H1471-T1471</f>
        <v>0</v>
      </c>
    </row>
    <row r="1472" customFormat="false" ht="12.75" hidden="false" customHeight="false" outlineLevel="0" collapsed="false">
      <c r="T1472" s="1" t="n">
        <f aca="false">+I1472+K1472+L1472+R1472+S1472</f>
        <v>0</v>
      </c>
      <c r="U1472" s="1" t="n">
        <f aca="false">+H1472-T1472</f>
        <v>0</v>
      </c>
    </row>
    <row r="1473" customFormat="false" ht="12.75" hidden="false" customHeight="false" outlineLevel="0" collapsed="false">
      <c r="T1473" s="1" t="n">
        <f aca="false">+I1473+K1473+L1473+R1473+S1473</f>
        <v>0</v>
      </c>
      <c r="U1473" s="1" t="n">
        <f aca="false">+H1473-T1473</f>
        <v>0</v>
      </c>
    </row>
    <row r="1474" customFormat="false" ht="12.75" hidden="false" customHeight="false" outlineLevel="0" collapsed="false">
      <c r="T1474" s="1" t="n">
        <f aca="false">+I1474+K1474+L1474+R1474+S1474</f>
        <v>0</v>
      </c>
      <c r="U1474" s="1" t="n">
        <f aca="false">+H1474-T1474</f>
        <v>0</v>
      </c>
    </row>
    <row r="1475" customFormat="false" ht="12.75" hidden="false" customHeight="false" outlineLevel="0" collapsed="false">
      <c r="T1475" s="1" t="n">
        <f aca="false">+I1475+K1475+L1475+R1475+S1475</f>
        <v>0</v>
      </c>
      <c r="U1475" s="1" t="n">
        <f aca="false">+H1475-T1475</f>
        <v>0</v>
      </c>
    </row>
    <row r="1476" customFormat="false" ht="12.75" hidden="false" customHeight="false" outlineLevel="0" collapsed="false">
      <c r="T1476" s="1" t="n">
        <f aca="false">+I1476+K1476+L1476+R1476+S1476</f>
        <v>0</v>
      </c>
      <c r="U1476" s="1" t="n">
        <f aca="false">+H1476-T1476</f>
        <v>0</v>
      </c>
    </row>
    <row r="1477" customFormat="false" ht="12.75" hidden="false" customHeight="false" outlineLevel="0" collapsed="false">
      <c r="T1477" s="1" t="n">
        <f aca="false">+I1477+K1477+L1477+R1477+S1477</f>
        <v>0</v>
      </c>
      <c r="U1477" s="1" t="n">
        <f aca="false">+H1477-T1477</f>
        <v>0</v>
      </c>
    </row>
    <row r="1478" customFormat="false" ht="12.75" hidden="false" customHeight="false" outlineLevel="0" collapsed="false">
      <c r="T1478" s="1" t="n">
        <f aca="false">+I1478+K1478+L1478+R1478+S1478</f>
        <v>0</v>
      </c>
      <c r="U1478" s="1" t="n">
        <f aca="false">+H1478-T1478</f>
        <v>0</v>
      </c>
    </row>
    <row r="1479" customFormat="false" ht="12.75" hidden="false" customHeight="false" outlineLevel="0" collapsed="false">
      <c r="T1479" s="1" t="n">
        <f aca="false">+I1479+K1479+L1479+R1479+S1479</f>
        <v>0</v>
      </c>
      <c r="U1479" s="1" t="n">
        <f aca="false">+H1479-T1479</f>
        <v>0</v>
      </c>
    </row>
    <row r="1480" customFormat="false" ht="12.75" hidden="false" customHeight="false" outlineLevel="0" collapsed="false">
      <c r="T1480" s="1" t="n">
        <f aca="false">+I1480+K1480+L1480+R1480+S1480</f>
        <v>0</v>
      </c>
      <c r="U1480" s="1" t="n">
        <f aca="false">+H1480-T1480</f>
        <v>0</v>
      </c>
    </row>
    <row r="1481" customFormat="false" ht="12.75" hidden="false" customHeight="false" outlineLevel="0" collapsed="false">
      <c r="T1481" s="1" t="n">
        <f aca="false">+I1481+K1481+L1481+R1481+S1481</f>
        <v>0</v>
      </c>
      <c r="U1481" s="1" t="n">
        <f aca="false">+H1481-T1481</f>
        <v>0</v>
      </c>
    </row>
    <row r="1482" customFormat="false" ht="12.75" hidden="false" customHeight="false" outlineLevel="0" collapsed="false">
      <c r="T1482" s="1" t="n">
        <f aca="false">+I1482+K1482+L1482+R1482+S1482</f>
        <v>0</v>
      </c>
      <c r="U1482" s="1" t="n">
        <f aca="false">+H1482-T1482</f>
        <v>0</v>
      </c>
    </row>
    <row r="1483" customFormat="false" ht="12.75" hidden="false" customHeight="false" outlineLevel="0" collapsed="false">
      <c r="T1483" s="1" t="n">
        <f aca="false">+I1483+K1483+L1483+R1483+S1483</f>
        <v>0</v>
      </c>
      <c r="U1483" s="1" t="n">
        <f aca="false">+H1483-T1483</f>
        <v>0</v>
      </c>
    </row>
    <row r="1484" customFormat="false" ht="12.75" hidden="false" customHeight="false" outlineLevel="0" collapsed="false">
      <c r="T1484" s="1" t="n">
        <f aca="false">+I1484+K1484+L1484+R1484+S1484</f>
        <v>0</v>
      </c>
      <c r="U1484" s="1" t="n">
        <f aca="false">+H1484-T1484</f>
        <v>0</v>
      </c>
    </row>
    <row r="1485" customFormat="false" ht="12.75" hidden="false" customHeight="false" outlineLevel="0" collapsed="false">
      <c r="T1485" s="1" t="n">
        <f aca="false">+I1485+K1485+L1485+R1485+S1485</f>
        <v>0</v>
      </c>
      <c r="U1485" s="1" t="n">
        <f aca="false">+H1485-T1485</f>
        <v>0</v>
      </c>
    </row>
    <row r="1486" customFormat="false" ht="12.75" hidden="false" customHeight="false" outlineLevel="0" collapsed="false">
      <c r="T1486" s="1" t="n">
        <f aca="false">+I1486+K1486+L1486+R1486+S1486</f>
        <v>0</v>
      </c>
      <c r="U1486" s="1" t="n">
        <f aca="false">+H1486-T1486</f>
        <v>0</v>
      </c>
    </row>
    <row r="1487" customFormat="false" ht="12.75" hidden="false" customHeight="false" outlineLevel="0" collapsed="false">
      <c r="T1487" s="1" t="n">
        <f aca="false">+I1487+K1487+L1487+R1487+S1487</f>
        <v>0</v>
      </c>
      <c r="U1487" s="1" t="n">
        <f aca="false">+H1487-T1487</f>
        <v>0</v>
      </c>
    </row>
    <row r="1488" customFormat="false" ht="12.75" hidden="false" customHeight="false" outlineLevel="0" collapsed="false">
      <c r="T1488" s="1" t="n">
        <f aca="false">+I1488+K1488+L1488+R1488+S1488</f>
        <v>0</v>
      </c>
      <c r="U1488" s="1" t="n">
        <f aca="false">+H1488-T1488</f>
        <v>0</v>
      </c>
    </row>
    <row r="1489" customFormat="false" ht="12.75" hidden="false" customHeight="false" outlineLevel="0" collapsed="false">
      <c r="T1489" s="1" t="n">
        <f aca="false">+I1489+K1489+L1489+R1489+S1489</f>
        <v>0</v>
      </c>
      <c r="U1489" s="1" t="n">
        <f aca="false">+H1489-T1489</f>
        <v>0</v>
      </c>
    </row>
    <row r="1490" customFormat="false" ht="12.75" hidden="false" customHeight="false" outlineLevel="0" collapsed="false">
      <c r="T1490" s="1" t="n">
        <f aca="false">+I1490+K1490+L1490+R1490+S1490</f>
        <v>0</v>
      </c>
      <c r="U1490" s="1" t="n">
        <f aca="false">+H1490-T1490</f>
        <v>0</v>
      </c>
    </row>
    <row r="1491" customFormat="false" ht="12.75" hidden="false" customHeight="false" outlineLevel="0" collapsed="false">
      <c r="T1491" s="1" t="n">
        <f aca="false">+I1491+K1491+L1491+R1491+S1491</f>
        <v>0</v>
      </c>
      <c r="U1491" s="1" t="n">
        <f aca="false">+H1491-T1491</f>
        <v>0</v>
      </c>
    </row>
    <row r="1492" customFormat="false" ht="12.75" hidden="false" customHeight="false" outlineLevel="0" collapsed="false">
      <c r="T1492" s="1" t="n">
        <f aca="false">+I1492+K1492+L1492+R1492+S1492</f>
        <v>0</v>
      </c>
      <c r="U1492" s="1" t="n">
        <f aca="false">+H1492-T1492</f>
        <v>0</v>
      </c>
    </row>
    <row r="1493" customFormat="false" ht="12.75" hidden="false" customHeight="false" outlineLevel="0" collapsed="false">
      <c r="T1493" s="1" t="n">
        <f aca="false">+I1493+K1493+L1493+R1493+S1493</f>
        <v>0</v>
      </c>
      <c r="U1493" s="1" t="n">
        <f aca="false">+H1493-T1493</f>
        <v>0</v>
      </c>
    </row>
    <row r="1494" customFormat="false" ht="12.75" hidden="false" customHeight="false" outlineLevel="0" collapsed="false">
      <c r="T1494" s="1" t="n">
        <f aca="false">+I1494+K1494+L1494+R1494+S1494</f>
        <v>0</v>
      </c>
      <c r="U1494" s="1" t="n">
        <f aca="false">+H1494-T1494</f>
        <v>0</v>
      </c>
    </row>
    <row r="1495" customFormat="false" ht="12.75" hidden="false" customHeight="false" outlineLevel="0" collapsed="false">
      <c r="T1495" s="1" t="n">
        <f aca="false">+I1495+K1495+L1495+R1495+S1495</f>
        <v>0</v>
      </c>
      <c r="U1495" s="1" t="n">
        <f aca="false">+H1495-T1495</f>
        <v>0</v>
      </c>
    </row>
    <row r="1496" customFormat="false" ht="12.75" hidden="false" customHeight="false" outlineLevel="0" collapsed="false">
      <c r="T1496" s="1" t="n">
        <f aca="false">+I1496+K1496+L1496+R1496+S1496</f>
        <v>0</v>
      </c>
      <c r="U1496" s="1" t="n">
        <f aca="false">+H1496-T1496</f>
        <v>0</v>
      </c>
    </row>
    <row r="1497" customFormat="false" ht="12.75" hidden="false" customHeight="false" outlineLevel="0" collapsed="false">
      <c r="T1497" s="1" t="n">
        <f aca="false">+I1497+K1497+L1497+R1497+S1497</f>
        <v>0</v>
      </c>
      <c r="U1497" s="1" t="n">
        <f aca="false">+H1497-T1497</f>
        <v>0</v>
      </c>
    </row>
    <row r="1498" customFormat="false" ht="12.75" hidden="false" customHeight="false" outlineLevel="0" collapsed="false">
      <c r="T1498" s="1" t="n">
        <f aca="false">+I1498+K1498+L1498+R1498+S1498</f>
        <v>0</v>
      </c>
      <c r="U1498" s="1" t="n">
        <f aca="false">+H1498-T1498</f>
        <v>0</v>
      </c>
    </row>
    <row r="1499" customFormat="false" ht="12.75" hidden="false" customHeight="false" outlineLevel="0" collapsed="false">
      <c r="T1499" s="1" t="n">
        <f aca="false">+I1499+K1499+L1499+R1499+S1499</f>
        <v>0</v>
      </c>
      <c r="U1499" s="1" t="n">
        <f aca="false">+H1499-T1499</f>
        <v>0</v>
      </c>
    </row>
    <row r="1500" customFormat="false" ht="12.75" hidden="false" customHeight="false" outlineLevel="0" collapsed="false">
      <c r="T1500" s="1" t="n">
        <f aca="false">+I1500+K1500+L1500+R1500+S1500</f>
        <v>0</v>
      </c>
      <c r="U1500" s="1" t="n">
        <f aca="false">+H1500-T1500</f>
        <v>0</v>
      </c>
    </row>
    <row r="1501" customFormat="false" ht="12.75" hidden="false" customHeight="false" outlineLevel="0" collapsed="false">
      <c r="T1501" s="1" t="n">
        <f aca="false">+I1501+K1501+L1501+R1501+S1501</f>
        <v>0</v>
      </c>
      <c r="U1501" s="1" t="n">
        <f aca="false">+H1501-T1501</f>
        <v>0</v>
      </c>
    </row>
    <row r="1502" customFormat="false" ht="12.75" hidden="false" customHeight="false" outlineLevel="0" collapsed="false">
      <c r="T1502" s="1" t="n">
        <f aca="false">+I1502+K1502+L1502+R1502+S1502</f>
        <v>0</v>
      </c>
      <c r="U1502" s="1" t="n">
        <f aca="false">+H1502-T1502</f>
        <v>0</v>
      </c>
    </row>
    <row r="1503" customFormat="false" ht="12.75" hidden="false" customHeight="false" outlineLevel="0" collapsed="false">
      <c r="T1503" s="1" t="n">
        <f aca="false">+I1503+K1503+L1503+R1503+S1503</f>
        <v>0</v>
      </c>
      <c r="U1503" s="1" t="n">
        <f aca="false">+H1503-T1503</f>
        <v>0</v>
      </c>
    </row>
    <row r="1504" customFormat="false" ht="12.75" hidden="false" customHeight="false" outlineLevel="0" collapsed="false">
      <c r="T1504" s="1" t="n">
        <f aca="false">+I1504+K1504+L1504+R1504+S1504</f>
        <v>0</v>
      </c>
      <c r="U1504" s="1" t="n">
        <f aca="false">+H1504-T1504</f>
        <v>0</v>
      </c>
    </row>
    <row r="1505" customFormat="false" ht="12.75" hidden="false" customHeight="false" outlineLevel="0" collapsed="false">
      <c r="T1505" s="1" t="n">
        <f aca="false">+I1505+K1505+L1505+R1505+S1505</f>
        <v>0</v>
      </c>
      <c r="U1505" s="1" t="n">
        <f aca="false">+H1505-T1505</f>
        <v>0</v>
      </c>
    </row>
    <row r="1506" customFormat="false" ht="12.75" hidden="false" customHeight="false" outlineLevel="0" collapsed="false">
      <c r="T1506" s="1" t="n">
        <f aca="false">+I1506+K1506+L1506+R1506+S1506</f>
        <v>0</v>
      </c>
      <c r="U1506" s="1" t="n">
        <f aca="false">+H1506-T1506</f>
        <v>0</v>
      </c>
    </row>
    <row r="1507" customFormat="false" ht="12.75" hidden="false" customHeight="false" outlineLevel="0" collapsed="false">
      <c r="T1507" s="1" t="n">
        <f aca="false">+I1507+K1507+L1507+R1507+S1507</f>
        <v>0</v>
      </c>
      <c r="U1507" s="1" t="n">
        <f aca="false">+H1507-T1507</f>
        <v>0</v>
      </c>
    </row>
    <row r="1508" customFormat="false" ht="12.75" hidden="false" customHeight="false" outlineLevel="0" collapsed="false">
      <c r="T1508" s="1" t="n">
        <f aca="false">+I1508+K1508+L1508+R1508+S1508</f>
        <v>0</v>
      </c>
      <c r="U1508" s="1" t="n">
        <f aca="false">+H1508-T1508</f>
        <v>0</v>
      </c>
    </row>
    <row r="1509" customFormat="false" ht="12.75" hidden="false" customHeight="false" outlineLevel="0" collapsed="false">
      <c r="T1509" s="1" t="n">
        <f aca="false">+I1509+K1509+L1509+R1509+S1509</f>
        <v>0</v>
      </c>
      <c r="U1509" s="1" t="n">
        <f aca="false">+H1509-T1509</f>
        <v>0</v>
      </c>
    </row>
    <row r="1510" customFormat="false" ht="12.75" hidden="false" customHeight="false" outlineLevel="0" collapsed="false">
      <c r="T1510" s="1" t="n">
        <f aca="false">+I1510+K1510+L1510+R1510+S1510</f>
        <v>0</v>
      </c>
      <c r="U1510" s="1" t="n">
        <f aca="false">+H1510-T1510</f>
        <v>0</v>
      </c>
    </row>
    <row r="1511" customFormat="false" ht="12.75" hidden="false" customHeight="false" outlineLevel="0" collapsed="false">
      <c r="T1511" s="1" t="n">
        <f aca="false">+I1511+K1511+L1511+R1511+S1511</f>
        <v>0</v>
      </c>
      <c r="U1511" s="1" t="n">
        <f aca="false">+H1511-T1511</f>
        <v>0</v>
      </c>
    </row>
    <row r="1512" customFormat="false" ht="12.75" hidden="false" customHeight="false" outlineLevel="0" collapsed="false">
      <c r="T1512" s="1" t="n">
        <f aca="false">+I1512+K1512+L1512+R1512+S1512</f>
        <v>0</v>
      </c>
      <c r="U1512" s="1" t="n">
        <f aca="false">+H1512-T1512</f>
        <v>0</v>
      </c>
    </row>
    <row r="1513" customFormat="false" ht="12.75" hidden="false" customHeight="false" outlineLevel="0" collapsed="false">
      <c r="T1513" s="1" t="n">
        <f aca="false">+I1513+K1513+L1513+R1513+S1513</f>
        <v>0</v>
      </c>
      <c r="U1513" s="1" t="n">
        <f aca="false">+H1513-T1513</f>
        <v>0</v>
      </c>
    </row>
    <row r="1514" customFormat="false" ht="12.75" hidden="false" customHeight="false" outlineLevel="0" collapsed="false">
      <c r="T1514" s="1" t="n">
        <f aca="false">+I1514+K1514+L1514+R1514+S1514</f>
        <v>0</v>
      </c>
      <c r="U1514" s="1" t="n">
        <f aca="false">+H1514-T1514</f>
        <v>0</v>
      </c>
    </row>
    <row r="1515" customFormat="false" ht="12.75" hidden="false" customHeight="false" outlineLevel="0" collapsed="false">
      <c r="T1515" s="1" t="n">
        <f aca="false">+I1515+K1515+L1515+R1515+S1515</f>
        <v>0</v>
      </c>
      <c r="U1515" s="1" t="n">
        <f aca="false">+H1515-T1515</f>
        <v>0</v>
      </c>
    </row>
    <row r="1516" customFormat="false" ht="12.75" hidden="false" customHeight="false" outlineLevel="0" collapsed="false">
      <c r="T1516" s="1" t="n">
        <f aca="false">+I1516+K1516+L1516+R1516+S1516</f>
        <v>0</v>
      </c>
      <c r="U1516" s="1" t="n">
        <f aca="false">+H1516-T1516</f>
        <v>0</v>
      </c>
    </row>
    <row r="1517" customFormat="false" ht="12.75" hidden="false" customHeight="false" outlineLevel="0" collapsed="false">
      <c r="T1517" s="1" t="n">
        <f aca="false">+I1517+K1517+L1517+R1517+S1517</f>
        <v>0</v>
      </c>
      <c r="U1517" s="1" t="n">
        <f aca="false">+H1517-T1517</f>
        <v>0</v>
      </c>
    </row>
    <row r="1518" customFormat="false" ht="12.75" hidden="false" customHeight="false" outlineLevel="0" collapsed="false">
      <c r="T1518" s="1" t="n">
        <f aca="false">+I1518+K1518+L1518+R1518+S1518</f>
        <v>0</v>
      </c>
      <c r="U1518" s="1" t="n">
        <f aca="false">+H1518-T1518</f>
        <v>0</v>
      </c>
    </row>
    <row r="1519" customFormat="false" ht="12.75" hidden="false" customHeight="false" outlineLevel="0" collapsed="false">
      <c r="T1519" s="1" t="n">
        <f aca="false">+I1519+K1519+L1519+R1519+S1519</f>
        <v>0</v>
      </c>
      <c r="U1519" s="1" t="n">
        <f aca="false">+H1519-T1519</f>
        <v>0</v>
      </c>
    </row>
    <row r="1520" customFormat="false" ht="12.75" hidden="false" customHeight="false" outlineLevel="0" collapsed="false">
      <c r="T1520" s="1" t="n">
        <f aca="false">+I1520+K1520+L1520+R1520+S1520</f>
        <v>0</v>
      </c>
      <c r="U1520" s="1" t="n">
        <f aca="false">+H1520-T1520</f>
        <v>0</v>
      </c>
    </row>
    <row r="1521" customFormat="false" ht="12.75" hidden="false" customHeight="false" outlineLevel="0" collapsed="false">
      <c r="T1521" s="1" t="n">
        <f aca="false">+I1521+K1521+L1521+R1521+S1521</f>
        <v>0</v>
      </c>
      <c r="U1521" s="1" t="n">
        <f aca="false">+H1521-T1521</f>
        <v>0</v>
      </c>
    </row>
    <row r="1522" customFormat="false" ht="12.75" hidden="false" customHeight="false" outlineLevel="0" collapsed="false">
      <c r="T1522" s="1" t="n">
        <f aca="false">+I1522+K1522+L1522+R1522+S1522</f>
        <v>0</v>
      </c>
      <c r="U1522" s="1" t="n">
        <f aca="false">+H1522-T1522</f>
        <v>0</v>
      </c>
    </row>
    <row r="1523" customFormat="false" ht="12.75" hidden="false" customHeight="false" outlineLevel="0" collapsed="false">
      <c r="T1523" s="1" t="n">
        <f aca="false">+I1523+K1523+L1523+R1523+S1523</f>
        <v>0</v>
      </c>
      <c r="U1523" s="1" t="n">
        <f aca="false">+H1523-T1523</f>
        <v>0</v>
      </c>
    </row>
    <row r="1524" customFormat="false" ht="12.75" hidden="false" customHeight="false" outlineLevel="0" collapsed="false">
      <c r="T1524" s="1" t="n">
        <f aca="false">+I1524+K1524+L1524+R1524+S1524</f>
        <v>0</v>
      </c>
      <c r="U1524" s="1" t="n">
        <f aca="false">+H1524-T1524</f>
        <v>0</v>
      </c>
    </row>
    <row r="1525" customFormat="false" ht="12.75" hidden="false" customHeight="false" outlineLevel="0" collapsed="false">
      <c r="T1525" s="1" t="n">
        <f aca="false">+I1525+K1525+L1525+R1525+S1525</f>
        <v>0</v>
      </c>
      <c r="U1525" s="1" t="n">
        <f aca="false">+H1525-T1525</f>
        <v>0</v>
      </c>
    </row>
    <row r="1526" customFormat="false" ht="12.75" hidden="false" customHeight="false" outlineLevel="0" collapsed="false">
      <c r="T1526" s="1" t="n">
        <f aca="false">+I1526+K1526+L1526+R1526+S1526</f>
        <v>0</v>
      </c>
      <c r="U1526" s="1" t="n">
        <f aca="false">+H1526-T1526</f>
        <v>0</v>
      </c>
    </row>
    <row r="1527" customFormat="false" ht="12.75" hidden="false" customHeight="false" outlineLevel="0" collapsed="false">
      <c r="T1527" s="1" t="n">
        <f aca="false">+I1527+K1527+L1527+R1527+S1527</f>
        <v>0</v>
      </c>
      <c r="U1527" s="1" t="n">
        <f aca="false">+H1527-T1527</f>
        <v>0</v>
      </c>
    </row>
    <row r="1528" customFormat="false" ht="12.75" hidden="false" customHeight="false" outlineLevel="0" collapsed="false">
      <c r="T1528" s="1" t="n">
        <f aca="false">+I1528+K1528+L1528+R1528+S1528</f>
        <v>0</v>
      </c>
      <c r="U1528" s="1" t="n">
        <f aca="false">+H1528-T1528</f>
        <v>0</v>
      </c>
    </row>
    <row r="1529" customFormat="false" ht="12.75" hidden="false" customHeight="false" outlineLevel="0" collapsed="false">
      <c r="T1529" s="1" t="n">
        <f aca="false">+I1529+K1529+L1529+R1529+S1529</f>
        <v>0</v>
      </c>
      <c r="U1529" s="1" t="n">
        <f aca="false">+H1529-T1529</f>
        <v>0</v>
      </c>
    </row>
    <row r="1530" customFormat="false" ht="12.75" hidden="false" customHeight="false" outlineLevel="0" collapsed="false">
      <c r="T1530" s="1" t="n">
        <f aca="false">+I1530+K1530+L1530+R1530+S1530</f>
        <v>0</v>
      </c>
      <c r="U1530" s="1" t="n">
        <f aca="false">+H1530-T1530</f>
        <v>0</v>
      </c>
    </row>
    <row r="1531" customFormat="false" ht="12.75" hidden="false" customHeight="false" outlineLevel="0" collapsed="false">
      <c r="T1531" s="1" t="n">
        <f aca="false">+I1531+K1531+L1531+R1531+S1531</f>
        <v>0</v>
      </c>
      <c r="U1531" s="1" t="n">
        <f aca="false">+H1531-T1531</f>
        <v>0</v>
      </c>
    </row>
    <row r="1532" customFormat="false" ht="12.75" hidden="false" customHeight="false" outlineLevel="0" collapsed="false">
      <c r="T1532" s="1" t="n">
        <f aca="false">+I1532+K1532+L1532+R1532+S1532</f>
        <v>0</v>
      </c>
      <c r="U1532" s="1" t="n">
        <f aca="false">+H1532-T1532</f>
        <v>0</v>
      </c>
    </row>
    <row r="1533" customFormat="false" ht="12.75" hidden="false" customHeight="false" outlineLevel="0" collapsed="false">
      <c r="T1533" s="1" t="n">
        <f aca="false">+I1533+K1533+L1533+R1533+S1533</f>
        <v>0</v>
      </c>
      <c r="U1533" s="1" t="n">
        <f aca="false">+H1533-T1533</f>
        <v>0</v>
      </c>
    </row>
    <row r="1534" customFormat="false" ht="12.75" hidden="false" customHeight="false" outlineLevel="0" collapsed="false">
      <c r="T1534" s="1" t="n">
        <f aca="false">+I1534+K1534+L1534+R1534+S1534</f>
        <v>0</v>
      </c>
      <c r="U1534" s="1" t="n">
        <f aca="false">+H1534-T1534</f>
        <v>0</v>
      </c>
    </row>
    <row r="1535" customFormat="false" ht="12.75" hidden="false" customHeight="false" outlineLevel="0" collapsed="false">
      <c r="T1535" s="1" t="n">
        <f aca="false">+I1535+K1535+L1535+R1535+S1535</f>
        <v>0</v>
      </c>
      <c r="U1535" s="1" t="n">
        <f aca="false">+H1535-T1535</f>
        <v>0</v>
      </c>
    </row>
    <row r="1536" customFormat="false" ht="12.75" hidden="false" customHeight="false" outlineLevel="0" collapsed="false">
      <c r="T1536" s="1" t="n">
        <f aca="false">+I1536+K1536+L1536+R1536+S1536</f>
        <v>0</v>
      </c>
      <c r="U1536" s="1" t="n">
        <f aca="false">+H1536-T1536</f>
        <v>0</v>
      </c>
    </row>
    <row r="1537" customFormat="false" ht="12.75" hidden="false" customHeight="false" outlineLevel="0" collapsed="false">
      <c r="T1537" s="1" t="n">
        <f aca="false">+I1537+K1537+L1537+R1537+S1537</f>
        <v>0</v>
      </c>
      <c r="U1537" s="1" t="n">
        <f aca="false">+H1537-T1537</f>
        <v>0</v>
      </c>
    </row>
    <row r="1538" customFormat="false" ht="12.75" hidden="false" customHeight="false" outlineLevel="0" collapsed="false">
      <c r="T1538" s="1" t="n">
        <f aca="false">+I1538+K1538+L1538+R1538+S1538</f>
        <v>0</v>
      </c>
      <c r="U1538" s="1" t="n">
        <f aca="false">+H1538-T1538</f>
        <v>0</v>
      </c>
    </row>
    <row r="1539" customFormat="false" ht="12.75" hidden="false" customHeight="false" outlineLevel="0" collapsed="false">
      <c r="T1539" s="1" t="n">
        <f aca="false">+I1539+K1539+L1539+R1539+S1539</f>
        <v>0</v>
      </c>
      <c r="U1539" s="1" t="n">
        <f aca="false">+H1539-T1539</f>
        <v>0</v>
      </c>
    </row>
    <row r="1540" customFormat="false" ht="12.75" hidden="false" customHeight="false" outlineLevel="0" collapsed="false">
      <c r="T1540" s="1" t="n">
        <f aca="false">+I1540+K1540+L1540+R1540+S1540</f>
        <v>0</v>
      </c>
      <c r="U1540" s="1" t="n">
        <f aca="false">+H1540-T1540</f>
        <v>0</v>
      </c>
    </row>
    <row r="1541" customFormat="false" ht="12.75" hidden="false" customHeight="false" outlineLevel="0" collapsed="false">
      <c r="T1541" s="1" t="n">
        <f aca="false">+I1541+K1541+L1541+R1541+S1541</f>
        <v>0</v>
      </c>
      <c r="U1541" s="1" t="n">
        <f aca="false">+H1541-T1541</f>
        <v>0</v>
      </c>
    </row>
    <row r="1542" customFormat="false" ht="12.75" hidden="false" customHeight="false" outlineLevel="0" collapsed="false">
      <c r="T1542" s="1" t="n">
        <f aca="false">+I1542+K1542+L1542+R1542+S1542</f>
        <v>0</v>
      </c>
      <c r="U1542" s="1" t="n">
        <f aca="false">+H1542-T1542</f>
        <v>0</v>
      </c>
    </row>
    <row r="1543" customFormat="false" ht="12.75" hidden="false" customHeight="false" outlineLevel="0" collapsed="false">
      <c r="T1543" s="1" t="n">
        <f aca="false">+I1543+K1543+L1543+R1543+S1543</f>
        <v>0</v>
      </c>
      <c r="U1543" s="1" t="n">
        <f aca="false">+H1543-T1543</f>
        <v>0</v>
      </c>
    </row>
    <row r="1544" customFormat="false" ht="12.75" hidden="false" customHeight="false" outlineLevel="0" collapsed="false">
      <c r="T1544" s="1" t="n">
        <f aca="false">+I1544+K1544+L1544+R1544+S1544</f>
        <v>0</v>
      </c>
      <c r="U1544" s="1" t="n">
        <f aca="false">+H1544-T1544</f>
        <v>0</v>
      </c>
    </row>
    <row r="1545" customFormat="false" ht="12.75" hidden="false" customHeight="false" outlineLevel="0" collapsed="false">
      <c r="T1545" s="1" t="n">
        <f aca="false">+I1545+K1545+L1545+R1545+S1545</f>
        <v>0</v>
      </c>
      <c r="U1545" s="1" t="n">
        <f aca="false">+H1545-T1545</f>
        <v>0</v>
      </c>
    </row>
    <row r="1546" customFormat="false" ht="12.75" hidden="false" customHeight="false" outlineLevel="0" collapsed="false">
      <c r="T1546" s="1" t="n">
        <f aca="false">+I1546+K1546+L1546+R1546+S1546</f>
        <v>0</v>
      </c>
      <c r="U1546" s="1" t="n">
        <f aca="false">+H1546-T1546</f>
        <v>0</v>
      </c>
    </row>
    <row r="1547" customFormat="false" ht="12.75" hidden="false" customHeight="false" outlineLevel="0" collapsed="false">
      <c r="T1547" s="1" t="n">
        <f aca="false">+I1547+K1547+L1547+R1547+S1547</f>
        <v>0</v>
      </c>
      <c r="U1547" s="1" t="n">
        <f aca="false">+H1547-T1547</f>
        <v>0</v>
      </c>
    </row>
    <row r="1548" customFormat="false" ht="12.75" hidden="false" customHeight="false" outlineLevel="0" collapsed="false">
      <c r="T1548" s="1" t="n">
        <f aca="false">+I1548+K1548+L1548+R1548+S1548</f>
        <v>0</v>
      </c>
      <c r="U1548" s="1" t="n">
        <f aca="false">+H1548-T1548</f>
        <v>0</v>
      </c>
    </row>
    <row r="1549" customFormat="false" ht="12.75" hidden="false" customHeight="false" outlineLevel="0" collapsed="false">
      <c r="T1549" s="1" t="n">
        <f aca="false">+I1549+K1549+L1549+R1549+S1549</f>
        <v>0</v>
      </c>
      <c r="U1549" s="1" t="n">
        <f aca="false">+H1549-T1549</f>
        <v>0</v>
      </c>
    </row>
    <row r="1550" customFormat="false" ht="12.75" hidden="false" customHeight="false" outlineLevel="0" collapsed="false">
      <c r="T1550" s="1" t="n">
        <f aca="false">+I1550+K1550+L1550+R1550+S1550</f>
        <v>0</v>
      </c>
      <c r="U1550" s="1" t="n">
        <f aca="false">+H1550-T1550</f>
        <v>0</v>
      </c>
    </row>
    <row r="1551" customFormat="false" ht="12.75" hidden="false" customHeight="false" outlineLevel="0" collapsed="false">
      <c r="T1551" s="1" t="n">
        <f aca="false">+I1551+K1551+L1551+R1551+S1551</f>
        <v>0</v>
      </c>
      <c r="U1551" s="1" t="n">
        <f aca="false">+H1551-T1551</f>
        <v>0</v>
      </c>
    </row>
    <row r="1552" customFormat="false" ht="12.75" hidden="false" customHeight="false" outlineLevel="0" collapsed="false">
      <c r="T1552" s="1" t="n">
        <f aca="false">+I1552+K1552+L1552+R1552+S1552</f>
        <v>0</v>
      </c>
      <c r="U1552" s="1" t="n">
        <f aca="false">+H1552-T1552</f>
        <v>0</v>
      </c>
    </row>
    <row r="1553" customFormat="false" ht="12.75" hidden="false" customHeight="false" outlineLevel="0" collapsed="false">
      <c r="T1553" s="1" t="n">
        <f aca="false">+I1553+K1553+L1553+R1553+S1553</f>
        <v>0</v>
      </c>
      <c r="U1553" s="1" t="n">
        <f aca="false">+H1553-T1553</f>
        <v>0</v>
      </c>
    </row>
    <row r="1554" customFormat="false" ht="12.75" hidden="false" customHeight="false" outlineLevel="0" collapsed="false">
      <c r="T1554" s="1" t="n">
        <f aca="false">+I1554+K1554+L1554+R1554+S1554</f>
        <v>0</v>
      </c>
      <c r="U1554" s="1" t="n">
        <f aca="false">+H1554-T1554</f>
        <v>0</v>
      </c>
    </row>
    <row r="1555" customFormat="false" ht="12.75" hidden="false" customHeight="false" outlineLevel="0" collapsed="false">
      <c r="T1555" s="1" t="n">
        <f aca="false">+I1555+K1555+L1555+R1555+S1555</f>
        <v>0</v>
      </c>
      <c r="U1555" s="1" t="n">
        <f aca="false">+H1555-T1555</f>
        <v>0</v>
      </c>
    </row>
    <row r="1556" customFormat="false" ht="12.75" hidden="false" customHeight="false" outlineLevel="0" collapsed="false">
      <c r="T1556" s="1" t="n">
        <f aca="false">+I1556+K1556+L1556+R1556+S1556</f>
        <v>0</v>
      </c>
      <c r="U1556" s="1" t="n">
        <f aca="false">+H1556-T1556</f>
        <v>0</v>
      </c>
    </row>
    <row r="1557" customFormat="false" ht="12.75" hidden="false" customHeight="false" outlineLevel="0" collapsed="false">
      <c r="T1557" s="1" t="n">
        <f aca="false">+I1557+K1557+L1557+R1557+S1557</f>
        <v>0</v>
      </c>
      <c r="U1557" s="1" t="n">
        <f aca="false">+H1557-T1557</f>
        <v>0</v>
      </c>
    </row>
    <row r="1558" customFormat="false" ht="12.75" hidden="false" customHeight="false" outlineLevel="0" collapsed="false">
      <c r="T1558" s="1" t="n">
        <f aca="false">+I1558+K1558+L1558+R1558+S1558</f>
        <v>0</v>
      </c>
      <c r="U1558" s="1" t="n">
        <f aca="false">+H1558-T1558</f>
        <v>0</v>
      </c>
    </row>
    <row r="1559" customFormat="false" ht="12.75" hidden="false" customHeight="false" outlineLevel="0" collapsed="false">
      <c r="T1559" s="1" t="n">
        <f aca="false">+I1559+K1559+L1559+R1559+S1559</f>
        <v>0</v>
      </c>
      <c r="U1559" s="1" t="n">
        <f aca="false">+H1559-T1559</f>
        <v>0</v>
      </c>
    </row>
    <row r="1560" customFormat="false" ht="12.75" hidden="false" customHeight="false" outlineLevel="0" collapsed="false">
      <c r="T1560" s="1" t="n">
        <f aca="false">+I1560+K1560+L1560+R1560+S1560</f>
        <v>0</v>
      </c>
      <c r="U1560" s="1" t="n">
        <f aca="false">+H1560-T1560</f>
        <v>0</v>
      </c>
    </row>
    <row r="1561" customFormat="false" ht="12.75" hidden="false" customHeight="false" outlineLevel="0" collapsed="false">
      <c r="T1561" s="1" t="n">
        <f aca="false">+I1561+K1561+L1561+R1561+S1561</f>
        <v>0</v>
      </c>
      <c r="U1561" s="1" t="n">
        <f aca="false">+H1561-T1561</f>
        <v>0</v>
      </c>
    </row>
    <row r="1562" customFormat="false" ht="12.75" hidden="false" customHeight="false" outlineLevel="0" collapsed="false">
      <c r="T1562" s="1" t="n">
        <f aca="false">+I1562+K1562+L1562+R1562+S1562</f>
        <v>0</v>
      </c>
      <c r="U1562" s="1" t="n">
        <f aca="false">+H1562-T1562</f>
        <v>0</v>
      </c>
    </row>
    <row r="1563" customFormat="false" ht="12.75" hidden="false" customHeight="false" outlineLevel="0" collapsed="false">
      <c r="T1563" s="1" t="n">
        <f aca="false">+I1563+K1563+L1563+R1563+S1563</f>
        <v>0</v>
      </c>
      <c r="U1563" s="1" t="n">
        <f aca="false">+H1563-T1563</f>
        <v>0</v>
      </c>
    </row>
    <row r="1564" customFormat="false" ht="12.75" hidden="false" customHeight="false" outlineLevel="0" collapsed="false">
      <c r="T1564" s="1" t="n">
        <f aca="false">+I1564+K1564+L1564+R1564+S1564</f>
        <v>0</v>
      </c>
      <c r="U1564" s="1" t="n">
        <f aca="false">+H1564-T1564</f>
        <v>0</v>
      </c>
    </row>
    <row r="1565" customFormat="false" ht="12.75" hidden="false" customHeight="false" outlineLevel="0" collapsed="false">
      <c r="T1565" s="1" t="n">
        <f aca="false">+I1565+K1565+L1565+R1565+S1565</f>
        <v>0</v>
      </c>
      <c r="U1565" s="1" t="n">
        <f aca="false">+H1565-T1565</f>
        <v>0</v>
      </c>
    </row>
    <row r="1566" customFormat="false" ht="12.75" hidden="false" customHeight="false" outlineLevel="0" collapsed="false">
      <c r="T1566" s="1" t="n">
        <f aca="false">+I1566+K1566+L1566+R1566+S1566</f>
        <v>0</v>
      </c>
      <c r="U1566" s="1" t="n">
        <f aca="false">+H1566-T1566</f>
        <v>0</v>
      </c>
    </row>
    <row r="1567" customFormat="false" ht="12.75" hidden="false" customHeight="false" outlineLevel="0" collapsed="false">
      <c r="T1567" s="1" t="n">
        <f aca="false">+I1567+K1567+L1567+R1567+S1567</f>
        <v>0</v>
      </c>
      <c r="U1567" s="1" t="n">
        <f aca="false">+H1567-T1567</f>
        <v>0</v>
      </c>
    </row>
    <row r="1568" customFormat="false" ht="12.75" hidden="false" customHeight="false" outlineLevel="0" collapsed="false">
      <c r="T1568" s="1" t="n">
        <f aca="false">+I1568+K1568+L1568+R1568+S1568</f>
        <v>0</v>
      </c>
      <c r="U1568" s="1" t="n">
        <f aca="false">+H1568-T1568</f>
        <v>0</v>
      </c>
    </row>
    <row r="1569" customFormat="false" ht="12.75" hidden="false" customHeight="false" outlineLevel="0" collapsed="false">
      <c r="T1569" s="1" t="n">
        <f aca="false">+I1569+K1569+L1569+R1569+S1569</f>
        <v>0</v>
      </c>
      <c r="U1569" s="1" t="n">
        <f aca="false">+H1569-T1569</f>
        <v>0</v>
      </c>
    </row>
    <row r="1570" customFormat="false" ht="12.75" hidden="false" customHeight="false" outlineLevel="0" collapsed="false">
      <c r="T1570" s="1" t="n">
        <f aca="false">+I1570+K1570+L1570+R1570+S1570</f>
        <v>0</v>
      </c>
      <c r="U1570" s="1" t="n">
        <f aca="false">+H1570-T1570</f>
        <v>0</v>
      </c>
    </row>
    <row r="1571" customFormat="false" ht="12.75" hidden="false" customHeight="false" outlineLevel="0" collapsed="false">
      <c r="T1571" s="1" t="n">
        <f aca="false">+I1571+K1571+L1571+R1571+S1571</f>
        <v>0</v>
      </c>
      <c r="U1571" s="1" t="n">
        <f aca="false">+H1571-T1571</f>
        <v>0</v>
      </c>
    </row>
    <row r="1572" customFormat="false" ht="12.75" hidden="false" customHeight="false" outlineLevel="0" collapsed="false">
      <c r="T1572" s="1" t="n">
        <f aca="false">+I1572+K1572+L1572+R1572+S1572</f>
        <v>0</v>
      </c>
      <c r="U1572" s="1" t="n">
        <f aca="false">+H1572-T1572</f>
        <v>0</v>
      </c>
    </row>
    <row r="1573" customFormat="false" ht="12.75" hidden="false" customHeight="false" outlineLevel="0" collapsed="false">
      <c r="T1573" s="1" t="n">
        <f aca="false">+I1573+K1573+L1573+R1573+S1573</f>
        <v>0</v>
      </c>
      <c r="U1573" s="1" t="n">
        <f aca="false">+H1573-T1573</f>
        <v>0</v>
      </c>
    </row>
    <row r="1574" customFormat="false" ht="12.75" hidden="false" customHeight="false" outlineLevel="0" collapsed="false">
      <c r="T1574" s="1" t="n">
        <f aca="false">+I1574+K1574+L1574+R1574+S1574</f>
        <v>0</v>
      </c>
      <c r="U1574" s="1" t="n">
        <f aca="false">+H1574-T1574</f>
        <v>0</v>
      </c>
    </row>
    <row r="1575" customFormat="false" ht="12.75" hidden="false" customHeight="false" outlineLevel="0" collapsed="false">
      <c r="T1575" s="1" t="n">
        <f aca="false">+I1575+K1575+L1575+R1575+S1575</f>
        <v>0</v>
      </c>
      <c r="U1575" s="1" t="n">
        <f aca="false">+H1575-T1575</f>
        <v>0</v>
      </c>
    </row>
    <row r="1576" customFormat="false" ht="12.75" hidden="false" customHeight="false" outlineLevel="0" collapsed="false">
      <c r="T1576" s="1" t="n">
        <f aca="false">+I1576+K1576+L1576+R1576+S1576</f>
        <v>0</v>
      </c>
      <c r="U1576" s="1" t="n">
        <f aca="false">+H1576-T1576</f>
        <v>0</v>
      </c>
    </row>
    <row r="1577" customFormat="false" ht="12.75" hidden="false" customHeight="false" outlineLevel="0" collapsed="false">
      <c r="T1577" s="1" t="n">
        <f aca="false">+I1577+K1577+L1577+R1577+S1577</f>
        <v>0</v>
      </c>
      <c r="U1577" s="1" t="n">
        <f aca="false">+H1577-T1577</f>
        <v>0</v>
      </c>
    </row>
    <row r="1578" customFormat="false" ht="12.75" hidden="false" customHeight="false" outlineLevel="0" collapsed="false">
      <c r="T1578" s="1" t="n">
        <f aca="false">+I1578+K1578+L1578+R1578+S1578</f>
        <v>0</v>
      </c>
      <c r="U1578" s="1" t="n">
        <f aca="false">+H1578-T1578</f>
        <v>0</v>
      </c>
    </row>
    <row r="1579" customFormat="false" ht="12.75" hidden="false" customHeight="false" outlineLevel="0" collapsed="false">
      <c r="T1579" s="1" t="n">
        <f aca="false">+I1579+K1579+L1579+R1579+S1579</f>
        <v>0</v>
      </c>
      <c r="U1579" s="1" t="n">
        <f aca="false">+H1579-T1579</f>
        <v>0</v>
      </c>
    </row>
    <row r="1580" customFormat="false" ht="12.75" hidden="false" customHeight="false" outlineLevel="0" collapsed="false">
      <c r="T1580" s="1" t="n">
        <f aca="false">+I1580+K1580+L1580+R1580+S1580</f>
        <v>0</v>
      </c>
      <c r="U1580" s="1" t="n">
        <f aca="false">+H1580-T1580</f>
        <v>0</v>
      </c>
    </row>
    <row r="1581" customFormat="false" ht="12.75" hidden="false" customHeight="false" outlineLevel="0" collapsed="false">
      <c r="T1581" s="1" t="n">
        <f aca="false">+I1581+K1581+L1581+R1581+S1581</f>
        <v>0</v>
      </c>
      <c r="U1581" s="1" t="n">
        <f aca="false">+H1581-T1581</f>
        <v>0</v>
      </c>
    </row>
    <row r="1582" customFormat="false" ht="12.75" hidden="false" customHeight="false" outlineLevel="0" collapsed="false">
      <c r="T1582" s="1" t="n">
        <f aca="false">+I1582+K1582+L1582+R1582+S1582</f>
        <v>0</v>
      </c>
      <c r="U1582" s="1" t="n">
        <f aca="false">+H1582-T1582</f>
        <v>0</v>
      </c>
    </row>
    <row r="1583" customFormat="false" ht="12.75" hidden="false" customHeight="false" outlineLevel="0" collapsed="false">
      <c r="T1583" s="1" t="n">
        <f aca="false">+I1583+K1583+L1583+R1583+S1583</f>
        <v>0</v>
      </c>
      <c r="U1583" s="1" t="n">
        <f aca="false">+H1583-T1583</f>
        <v>0</v>
      </c>
    </row>
    <row r="1584" customFormat="false" ht="12.75" hidden="false" customHeight="false" outlineLevel="0" collapsed="false">
      <c r="T1584" s="1" t="n">
        <f aca="false">+I1584+K1584+L1584+R1584+S1584</f>
        <v>0</v>
      </c>
      <c r="U1584" s="1" t="n">
        <f aca="false">+H1584-T1584</f>
        <v>0</v>
      </c>
    </row>
    <row r="1585" customFormat="false" ht="12.75" hidden="false" customHeight="false" outlineLevel="0" collapsed="false">
      <c r="T1585" s="1" t="n">
        <f aca="false">+I1585+K1585+L1585+R1585+S1585</f>
        <v>0</v>
      </c>
      <c r="U1585" s="1" t="n">
        <f aca="false">+H1585-T1585</f>
        <v>0</v>
      </c>
    </row>
    <row r="1586" customFormat="false" ht="12.75" hidden="false" customHeight="false" outlineLevel="0" collapsed="false">
      <c r="T1586" s="1" t="n">
        <f aca="false">+I1586+K1586+L1586+R1586+S1586</f>
        <v>0</v>
      </c>
      <c r="U1586" s="1" t="n">
        <f aca="false">+H1586-T1586</f>
        <v>0</v>
      </c>
    </row>
    <row r="1587" customFormat="false" ht="12.75" hidden="false" customHeight="false" outlineLevel="0" collapsed="false">
      <c r="T1587" s="1" t="n">
        <f aca="false">+I1587+K1587+L1587+R1587+S1587</f>
        <v>0</v>
      </c>
      <c r="U1587" s="1" t="n">
        <f aca="false">+H1587-T1587</f>
        <v>0</v>
      </c>
    </row>
    <row r="1588" customFormat="false" ht="12.75" hidden="false" customHeight="false" outlineLevel="0" collapsed="false">
      <c r="T1588" s="1" t="n">
        <f aca="false">+I1588+K1588+L1588+R1588+S1588</f>
        <v>0</v>
      </c>
      <c r="U1588" s="1" t="n">
        <f aca="false">+H1588-T1588</f>
        <v>0</v>
      </c>
    </row>
    <row r="1589" customFormat="false" ht="12.75" hidden="false" customHeight="false" outlineLevel="0" collapsed="false">
      <c r="T1589" s="1" t="n">
        <f aca="false">+I1589+K1589+L1589+R1589+S1589</f>
        <v>0</v>
      </c>
      <c r="U1589" s="1" t="n">
        <f aca="false">+H1589-T1589</f>
        <v>0</v>
      </c>
    </row>
    <row r="1590" customFormat="false" ht="12.75" hidden="false" customHeight="false" outlineLevel="0" collapsed="false">
      <c r="T1590" s="1" t="n">
        <f aca="false">+I1590+K1590+L1590+R1590+S1590</f>
        <v>0</v>
      </c>
      <c r="U1590" s="1" t="n">
        <f aca="false">+H1590-T1590</f>
        <v>0</v>
      </c>
    </row>
    <row r="1591" customFormat="false" ht="12.75" hidden="false" customHeight="false" outlineLevel="0" collapsed="false">
      <c r="T1591" s="1" t="n">
        <f aca="false">+I1591+K1591+L1591+R1591+S1591</f>
        <v>0</v>
      </c>
      <c r="U1591" s="1" t="n">
        <f aca="false">+H1591-T1591</f>
        <v>0</v>
      </c>
    </row>
    <row r="1592" customFormat="false" ht="12.75" hidden="false" customHeight="false" outlineLevel="0" collapsed="false">
      <c r="T1592" s="1" t="n">
        <f aca="false">+I1592+K1592+L1592+R1592+S1592</f>
        <v>0</v>
      </c>
      <c r="U1592" s="1" t="n">
        <f aca="false">+H1592-T1592</f>
        <v>0</v>
      </c>
    </row>
    <row r="1593" customFormat="false" ht="12.75" hidden="false" customHeight="false" outlineLevel="0" collapsed="false">
      <c r="T1593" s="1" t="n">
        <f aca="false">+I1593+K1593+L1593+R1593+S1593</f>
        <v>0</v>
      </c>
      <c r="U1593" s="1" t="n">
        <f aca="false">+H1593-T1593</f>
        <v>0</v>
      </c>
    </row>
    <row r="1594" customFormat="false" ht="12.75" hidden="false" customHeight="false" outlineLevel="0" collapsed="false">
      <c r="T1594" s="1" t="n">
        <f aca="false">+I1594+K1594+L1594+R1594+S1594</f>
        <v>0</v>
      </c>
      <c r="U1594" s="1" t="n">
        <f aca="false">+H1594-T1594</f>
        <v>0</v>
      </c>
    </row>
    <row r="1595" customFormat="false" ht="12.75" hidden="false" customHeight="false" outlineLevel="0" collapsed="false">
      <c r="T1595" s="1" t="n">
        <f aca="false">+I1595+K1595+L1595+R1595+S1595</f>
        <v>0</v>
      </c>
      <c r="U1595" s="1" t="n">
        <f aca="false">+H1595-T1595</f>
        <v>0</v>
      </c>
    </row>
    <row r="1596" customFormat="false" ht="12.75" hidden="false" customHeight="false" outlineLevel="0" collapsed="false">
      <c r="T1596" s="1" t="n">
        <f aca="false">+I1596+K1596+L1596+R1596+S1596</f>
        <v>0</v>
      </c>
      <c r="U1596" s="1" t="n">
        <f aca="false">+H1596-T1596</f>
        <v>0</v>
      </c>
    </row>
    <row r="1597" customFormat="false" ht="12.75" hidden="false" customHeight="false" outlineLevel="0" collapsed="false">
      <c r="T1597" s="1" t="n">
        <f aca="false">+I1597+K1597+L1597+R1597+S1597</f>
        <v>0</v>
      </c>
      <c r="U1597" s="1" t="n">
        <f aca="false">+H1597-T1597</f>
        <v>0</v>
      </c>
    </row>
    <row r="1598" customFormat="false" ht="12.75" hidden="false" customHeight="false" outlineLevel="0" collapsed="false">
      <c r="T1598" s="1" t="n">
        <f aca="false">+I1598+K1598+L1598+R1598+S1598</f>
        <v>0</v>
      </c>
      <c r="U1598" s="1" t="n">
        <f aca="false">+H1598-T1598</f>
        <v>0</v>
      </c>
    </row>
    <row r="1599" customFormat="false" ht="12.75" hidden="false" customHeight="false" outlineLevel="0" collapsed="false">
      <c r="T1599" s="1" t="n">
        <f aca="false">+I1599+K1599+L1599+R1599+S1599</f>
        <v>0</v>
      </c>
      <c r="U1599" s="1" t="n">
        <f aca="false">+H1599-T1599</f>
        <v>0</v>
      </c>
    </row>
    <row r="1600" customFormat="false" ht="12.75" hidden="false" customHeight="false" outlineLevel="0" collapsed="false">
      <c r="T1600" s="1" t="n">
        <f aca="false">+I1600+K1600+L1600+R1600+S1600</f>
        <v>0</v>
      </c>
      <c r="U1600" s="1" t="n">
        <f aca="false">+H1600-T1600</f>
        <v>0</v>
      </c>
    </row>
    <row r="1601" customFormat="false" ht="12.75" hidden="false" customHeight="false" outlineLevel="0" collapsed="false">
      <c r="T1601" s="1" t="n">
        <f aca="false">+I1601+K1601+L1601+R1601+S1601</f>
        <v>0</v>
      </c>
      <c r="U1601" s="1" t="n">
        <f aca="false">+H1601-T1601</f>
        <v>0</v>
      </c>
    </row>
    <row r="1602" customFormat="false" ht="12.75" hidden="false" customHeight="false" outlineLevel="0" collapsed="false">
      <c r="T1602" s="1" t="n">
        <f aca="false">+I1602+K1602+L1602+R1602+S1602</f>
        <v>0</v>
      </c>
      <c r="U1602" s="1" t="n">
        <f aca="false">+H1602-T1602</f>
        <v>0</v>
      </c>
    </row>
    <row r="1603" customFormat="false" ht="12.75" hidden="false" customHeight="false" outlineLevel="0" collapsed="false">
      <c r="T1603" s="1" t="n">
        <f aca="false">+I1603+K1603+L1603+R1603+S1603</f>
        <v>0</v>
      </c>
      <c r="U1603" s="1" t="n">
        <f aca="false">+H1603-T1603</f>
        <v>0</v>
      </c>
    </row>
    <row r="1604" customFormat="false" ht="12.75" hidden="false" customHeight="false" outlineLevel="0" collapsed="false">
      <c r="T1604" s="1" t="n">
        <f aca="false">+I1604+K1604+L1604+R1604+S1604</f>
        <v>0</v>
      </c>
      <c r="U1604" s="1" t="n">
        <f aca="false">+H1604-T1604</f>
        <v>0</v>
      </c>
    </row>
    <row r="1605" customFormat="false" ht="12.75" hidden="false" customHeight="false" outlineLevel="0" collapsed="false">
      <c r="T1605" s="1" t="n">
        <f aca="false">+I1605+K1605+L1605+R1605+S1605</f>
        <v>0</v>
      </c>
      <c r="U1605" s="1" t="n">
        <f aca="false">+H1605-T1605</f>
        <v>0</v>
      </c>
    </row>
    <row r="1606" customFormat="false" ht="12.75" hidden="false" customHeight="false" outlineLevel="0" collapsed="false">
      <c r="T1606" s="1" t="n">
        <f aca="false">+I1606+K1606+L1606+R1606+S1606</f>
        <v>0</v>
      </c>
      <c r="U1606" s="1" t="n">
        <f aca="false">+H1606-T1606</f>
        <v>0</v>
      </c>
    </row>
    <row r="1607" customFormat="false" ht="12.75" hidden="false" customHeight="false" outlineLevel="0" collapsed="false">
      <c r="T1607" s="1" t="n">
        <f aca="false">+I1607+K1607+L1607+R1607+S1607</f>
        <v>0</v>
      </c>
      <c r="U1607" s="1" t="n">
        <f aca="false">+H1607-T1607</f>
        <v>0</v>
      </c>
    </row>
    <row r="1608" customFormat="false" ht="12.75" hidden="false" customHeight="false" outlineLevel="0" collapsed="false">
      <c r="T1608" s="1" t="n">
        <f aca="false">+I1608+K1608+L1608+R1608+S1608</f>
        <v>0</v>
      </c>
      <c r="U1608" s="1" t="n">
        <f aca="false">+H1608-T1608</f>
        <v>0</v>
      </c>
    </row>
    <row r="1609" customFormat="false" ht="12.75" hidden="false" customHeight="false" outlineLevel="0" collapsed="false">
      <c r="T1609" s="1" t="n">
        <f aca="false">+I1609+K1609+L1609+R1609+S1609</f>
        <v>0</v>
      </c>
      <c r="U1609" s="1" t="n">
        <f aca="false">+H1609-T1609</f>
        <v>0</v>
      </c>
    </row>
    <row r="1610" customFormat="false" ht="12.75" hidden="false" customHeight="false" outlineLevel="0" collapsed="false">
      <c r="T1610" s="1" t="n">
        <f aca="false">+I1610+K1610+L1610+R1610+S1610</f>
        <v>0</v>
      </c>
      <c r="U1610" s="1" t="n">
        <f aca="false">+H1610-T1610</f>
        <v>0</v>
      </c>
    </row>
    <row r="1611" customFormat="false" ht="12.75" hidden="false" customHeight="false" outlineLevel="0" collapsed="false">
      <c r="T1611" s="1" t="n">
        <f aca="false">+I1611+K1611+L1611+R1611+S1611</f>
        <v>0</v>
      </c>
      <c r="U1611" s="1" t="n">
        <f aca="false">+H1611-T1611</f>
        <v>0</v>
      </c>
    </row>
    <row r="1612" customFormat="false" ht="12.75" hidden="false" customHeight="false" outlineLevel="0" collapsed="false">
      <c r="T1612" s="1" t="n">
        <f aca="false">+I1612+K1612+L1612+R1612+S1612</f>
        <v>0</v>
      </c>
      <c r="U1612" s="1" t="n">
        <f aca="false">+H1612-T1612</f>
        <v>0</v>
      </c>
    </row>
    <row r="1613" customFormat="false" ht="12.75" hidden="false" customHeight="false" outlineLevel="0" collapsed="false">
      <c r="T1613" s="1" t="n">
        <f aca="false">+I1613+K1613+L1613+R1613+S1613</f>
        <v>0</v>
      </c>
      <c r="U1613" s="1" t="n">
        <f aca="false">+H1613-T1613</f>
        <v>0</v>
      </c>
    </row>
    <row r="1614" customFormat="false" ht="12.75" hidden="false" customHeight="false" outlineLevel="0" collapsed="false">
      <c r="T1614" s="1" t="n">
        <f aca="false">+I1614+K1614+L1614+R1614+S1614</f>
        <v>0</v>
      </c>
      <c r="U1614" s="1" t="n">
        <f aca="false">+H1614-T1614</f>
        <v>0</v>
      </c>
    </row>
    <row r="1615" customFormat="false" ht="12.75" hidden="false" customHeight="false" outlineLevel="0" collapsed="false">
      <c r="T1615" s="1" t="n">
        <f aca="false">+I1615+K1615+L1615+R1615+S1615</f>
        <v>0</v>
      </c>
      <c r="U1615" s="1" t="n">
        <f aca="false">+H1615-T1615</f>
        <v>0</v>
      </c>
    </row>
    <row r="1616" customFormat="false" ht="12.75" hidden="false" customHeight="false" outlineLevel="0" collapsed="false">
      <c r="T1616" s="1" t="n">
        <f aca="false">+I1616+K1616+L1616+R1616+S1616</f>
        <v>0</v>
      </c>
      <c r="U1616" s="1" t="n">
        <f aca="false">+H1616-T1616</f>
        <v>0</v>
      </c>
    </row>
    <row r="1617" customFormat="false" ht="12.75" hidden="false" customHeight="false" outlineLevel="0" collapsed="false">
      <c r="T1617" s="1" t="n">
        <f aca="false">+I1617+K1617+L1617+R1617+S1617</f>
        <v>0</v>
      </c>
      <c r="U1617" s="1" t="n">
        <f aca="false">+H1617-T1617</f>
        <v>0</v>
      </c>
    </row>
    <row r="1618" customFormat="false" ht="12.75" hidden="false" customHeight="false" outlineLevel="0" collapsed="false">
      <c r="T1618" s="1" t="n">
        <f aca="false">+I1618+K1618+L1618+R1618+S1618</f>
        <v>0</v>
      </c>
      <c r="U1618" s="1" t="n">
        <f aca="false">+H1618-T1618</f>
        <v>0</v>
      </c>
    </row>
    <row r="1619" customFormat="false" ht="12.75" hidden="false" customHeight="false" outlineLevel="0" collapsed="false">
      <c r="T1619" s="1" t="n">
        <f aca="false">+I1619+K1619+L1619+R1619+S1619</f>
        <v>0</v>
      </c>
      <c r="U1619" s="1" t="n">
        <f aca="false">+H1619-T1619</f>
        <v>0</v>
      </c>
    </row>
    <row r="1620" customFormat="false" ht="12.75" hidden="false" customHeight="false" outlineLevel="0" collapsed="false">
      <c r="T1620" s="1" t="n">
        <f aca="false">+I1620+K1620+L1620+R1620+S1620</f>
        <v>0</v>
      </c>
      <c r="U1620" s="1" t="n">
        <f aca="false">+H1620-T1620</f>
        <v>0</v>
      </c>
    </row>
    <row r="1621" customFormat="false" ht="12.75" hidden="false" customHeight="false" outlineLevel="0" collapsed="false">
      <c r="T1621" s="1" t="n">
        <f aca="false">+I1621+K1621+L1621+R1621+S1621</f>
        <v>0</v>
      </c>
      <c r="U1621" s="1" t="n">
        <f aca="false">+H1621-T1621</f>
        <v>0</v>
      </c>
    </row>
    <row r="1622" customFormat="false" ht="12.75" hidden="false" customHeight="false" outlineLevel="0" collapsed="false">
      <c r="T1622" s="1" t="n">
        <f aca="false">+I1622+K1622+L1622+R1622+S1622</f>
        <v>0</v>
      </c>
      <c r="U1622" s="1" t="n">
        <f aca="false">+H1622-T1622</f>
        <v>0</v>
      </c>
    </row>
    <row r="1623" customFormat="false" ht="12.75" hidden="false" customHeight="false" outlineLevel="0" collapsed="false">
      <c r="T1623" s="1" t="n">
        <f aca="false">+I1623+K1623+L1623+R1623+S1623</f>
        <v>0</v>
      </c>
      <c r="U1623" s="1" t="n">
        <f aca="false">+H1623-T1623</f>
        <v>0</v>
      </c>
    </row>
    <row r="1624" customFormat="false" ht="12.75" hidden="false" customHeight="false" outlineLevel="0" collapsed="false">
      <c r="T1624" s="1" t="n">
        <f aca="false">+I1624+K1624+L1624+R1624+S1624</f>
        <v>0</v>
      </c>
      <c r="U1624" s="1" t="n">
        <f aca="false">+H1624-T1624</f>
        <v>0</v>
      </c>
    </row>
    <row r="1625" customFormat="false" ht="12.75" hidden="false" customHeight="false" outlineLevel="0" collapsed="false">
      <c r="T1625" s="1" t="n">
        <f aca="false">+I1625+K1625+L1625+R1625+S1625</f>
        <v>0</v>
      </c>
      <c r="U1625" s="1" t="n">
        <f aca="false">+H1625-T1625</f>
        <v>0</v>
      </c>
    </row>
    <row r="1626" customFormat="false" ht="12.75" hidden="false" customHeight="false" outlineLevel="0" collapsed="false">
      <c r="T1626" s="1" t="n">
        <f aca="false">+I1626+K1626+L1626+R1626+S1626</f>
        <v>0</v>
      </c>
      <c r="U1626" s="1" t="n">
        <f aca="false">+H1626-T1626</f>
        <v>0</v>
      </c>
    </row>
    <row r="1627" customFormat="false" ht="12.75" hidden="false" customHeight="false" outlineLevel="0" collapsed="false">
      <c r="T1627" s="1" t="n">
        <f aca="false">+I1627+K1627+L1627+R1627+S1627</f>
        <v>0</v>
      </c>
      <c r="U1627" s="1" t="n">
        <f aca="false">+H1627-T1627</f>
        <v>0</v>
      </c>
    </row>
    <row r="1628" customFormat="false" ht="12.75" hidden="false" customHeight="false" outlineLevel="0" collapsed="false">
      <c r="T1628" s="1" t="n">
        <f aca="false">+I1628+K1628+L1628+R1628+S1628</f>
        <v>0</v>
      </c>
      <c r="U1628" s="1" t="n">
        <f aca="false">+H1628-T1628</f>
        <v>0</v>
      </c>
    </row>
    <row r="1629" customFormat="false" ht="12.75" hidden="false" customHeight="false" outlineLevel="0" collapsed="false">
      <c r="U1629" s="1" t="n">
        <f aca="false">+H1629-T1629</f>
        <v>0</v>
      </c>
    </row>
    <row r="1630" customFormat="false" ht="12.75" hidden="false" customHeight="false" outlineLevel="0" collapsed="false">
      <c r="U1630" s="1" t="n">
        <f aca="false">+H1630-T1630</f>
        <v>0</v>
      </c>
    </row>
    <row r="1631" customFormat="false" ht="12.75" hidden="false" customHeight="false" outlineLevel="0" collapsed="false">
      <c r="U1631" s="1" t="n">
        <f aca="false">+H1631-T1631</f>
        <v>0</v>
      </c>
    </row>
    <row r="1632" customFormat="false" ht="12.75" hidden="false" customHeight="false" outlineLevel="0" collapsed="false">
      <c r="U1632" s="1" t="n">
        <f aca="false">+H1632-T1632</f>
        <v>0</v>
      </c>
    </row>
    <row r="1633" customFormat="false" ht="12.75" hidden="false" customHeight="false" outlineLevel="0" collapsed="false">
      <c r="U1633" s="1" t="n">
        <f aca="false">+H1633-T1633</f>
        <v>0</v>
      </c>
    </row>
    <row r="1634" customFormat="false" ht="12.75" hidden="false" customHeight="false" outlineLevel="0" collapsed="false">
      <c r="U1634" s="1" t="n">
        <f aca="false">+H1634-T1634</f>
        <v>0</v>
      </c>
    </row>
    <row r="1635" customFormat="false" ht="12.75" hidden="false" customHeight="false" outlineLevel="0" collapsed="false">
      <c r="U1635" s="1" t="n">
        <f aca="false">+H1635-T1635</f>
        <v>0</v>
      </c>
    </row>
    <row r="1636" customFormat="false" ht="12.75" hidden="false" customHeight="false" outlineLevel="0" collapsed="false">
      <c r="U1636" s="1" t="n">
        <f aca="false">+H1636-T1636</f>
        <v>0</v>
      </c>
    </row>
    <row r="1637" customFormat="false" ht="12.75" hidden="false" customHeight="false" outlineLevel="0" collapsed="false">
      <c r="U1637" s="1" t="n">
        <f aca="false">+H1637-T1637</f>
        <v>0</v>
      </c>
    </row>
    <row r="1638" customFormat="false" ht="12.75" hidden="false" customHeight="false" outlineLevel="0" collapsed="false">
      <c r="U1638" s="1" t="n">
        <f aca="false">+H1638-T1638</f>
        <v>0</v>
      </c>
    </row>
    <row r="1639" customFormat="false" ht="12.75" hidden="false" customHeight="false" outlineLevel="0" collapsed="false">
      <c r="U1639" s="1" t="n">
        <f aca="false">+H1639-T1639</f>
        <v>0</v>
      </c>
    </row>
    <row r="1640" customFormat="false" ht="12.75" hidden="false" customHeight="false" outlineLevel="0" collapsed="false">
      <c r="U1640" s="1" t="n">
        <f aca="false">+H1640-T1640</f>
        <v>0</v>
      </c>
    </row>
    <row r="1641" customFormat="false" ht="12.75" hidden="false" customHeight="false" outlineLevel="0" collapsed="false">
      <c r="U1641" s="1" t="n">
        <f aca="false">+H1641-T1641</f>
        <v>0</v>
      </c>
    </row>
    <row r="1642" customFormat="false" ht="12.75" hidden="false" customHeight="false" outlineLevel="0" collapsed="false">
      <c r="U1642" s="1" t="n">
        <f aca="false">+H1642-T1642</f>
        <v>0</v>
      </c>
    </row>
    <row r="1643" customFormat="false" ht="12.75" hidden="false" customHeight="false" outlineLevel="0" collapsed="false">
      <c r="U1643" s="1" t="n">
        <f aca="false">+H1643-T1643</f>
        <v>0</v>
      </c>
    </row>
    <row r="1644" customFormat="false" ht="12.75" hidden="false" customHeight="false" outlineLevel="0" collapsed="false">
      <c r="U1644" s="1" t="n">
        <f aca="false">+H1644-T1644</f>
        <v>0</v>
      </c>
    </row>
    <row r="1645" customFormat="false" ht="12.75" hidden="false" customHeight="false" outlineLevel="0" collapsed="false">
      <c r="U1645" s="1" t="n">
        <f aca="false">+H1645-T1645</f>
        <v>0</v>
      </c>
    </row>
    <row r="1646" customFormat="false" ht="12.75" hidden="false" customHeight="false" outlineLevel="0" collapsed="false">
      <c r="U1646" s="1" t="n">
        <f aca="false">+H1646-T1646</f>
        <v>0</v>
      </c>
    </row>
    <row r="1647" customFormat="false" ht="12.75" hidden="false" customHeight="false" outlineLevel="0" collapsed="false">
      <c r="U1647" s="1" t="n">
        <f aca="false">+H1647-T1647</f>
        <v>0</v>
      </c>
    </row>
    <row r="1648" customFormat="false" ht="12.75" hidden="false" customHeight="false" outlineLevel="0" collapsed="false">
      <c r="U1648" s="1" t="n">
        <f aca="false">+H1648-T1648</f>
        <v>0</v>
      </c>
    </row>
    <row r="1649" customFormat="false" ht="12.75" hidden="false" customHeight="false" outlineLevel="0" collapsed="false">
      <c r="U1649" s="1" t="n">
        <f aca="false">+H1649-T1649</f>
        <v>0</v>
      </c>
    </row>
    <row r="1650" customFormat="false" ht="12.75" hidden="false" customHeight="false" outlineLevel="0" collapsed="false">
      <c r="U1650" s="1" t="n">
        <f aca="false">+H1650-T1650</f>
        <v>0</v>
      </c>
    </row>
    <row r="1651" customFormat="false" ht="12.75" hidden="false" customHeight="false" outlineLevel="0" collapsed="false">
      <c r="U1651" s="1" t="n">
        <f aca="false">+H1651-T1651</f>
        <v>0</v>
      </c>
    </row>
    <row r="1652" customFormat="false" ht="12.75" hidden="false" customHeight="false" outlineLevel="0" collapsed="false">
      <c r="U1652" s="1" t="n">
        <f aca="false">+H1652-T1652</f>
        <v>0</v>
      </c>
    </row>
    <row r="1653" customFormat="false" ht="12.75" hidden="false" customHeight="false" outlineLevel="0" collapsed="false">
      <c r="U1653" s="1" t="n">
        <f aca="false">+H1653-T1653</f>
        <v>0</v>
      </c>
    </row>
    <row r="1654" customFormat="false" ht="12.75" hidden="false" customHeight="false" outlineLevel="0" collapsed="false">
      <c r="U1654" s="1" t="n">
        <f aca="false">+H1654-T1654</f>
        <v>0</v>
      </c>
    </row>
    <row r="1655" customFormat="false" ht="12.75" hidden="false" customHeight="false" outlineLevel="0" collapsed="false">
      <c r="U1655" s="1" t="n">
        <f aca="false">+H1655-T1655</f>
        <v>0</v>
      </c>
    </row>
    <row r="1656" customFormat="false" ht="12.75" hidden="false" customHeight="false" outlineLevel="0" collapsed="false">
      <c r="U1656" s="1" t="n">
        <f aca="false">+H1656-T1656</f>
        <v>0</v>
      </c>
    </row>
    <row r="1657" customFormat="false" ht="12.75" hidden="false" customHeight="false" outlineLevel="0" collapsed="false">
      <c r="U1657" s="1" t="n">
        <f aca="false">+H1657-T1657</f>
        <v>0</v>
      </c>
    </row>
    <row r="1658" customFormat="false" ht="12.75" hidden="false" customHeight="false" outlineLevel="0" collapsed="false">
      <c r="U1658" s="1" t="n">
        <f aca="false">+H1658-T1658</f>
        <v>0</v>
      </c>
    </row>
    <row r="1659" customFormat="false" ht="12.75" hidden="false" customHeight="false" outlineLevel="0" collapsed="false">
      <c r="U1659" s="1" t="n">
        <f aca="false">+H1659-T1659</f>
        <v>0</v>
      </c>
    </row>
    <row r="1660" customFormat="false" ht="12.75" hidden="false" customHeight="false" outlineLevel="0" collapsed="false">
      <c r="U1660" s="1" t="n">
        <f aca="false">+H1660-T1660</f>
        <v>0</v>
      </c>
    </row>
    <row r="1661" customFormat="false" ht="12.75" hidden="false" customHeight="false" outlineLevel="0" collapsed="false">
      <c r="U1661" s="1" t="n">
        <f aca="false">+H1661-T1661</f>
        <v>0</v>
      </c>
    </row>
    <row r="1662" customFormat="false" ht="12.75" hidden="false" customHeight="false" outlineLevel="0" collapsed="false">
      <c r="U1662" s="1" t="n">
        <f aca="false">+H1662-T1662</f>
        <v>0</v>
      </c>
    </row>
    <row r="1663" customFormat="false" ht="12.75" hidden="false" customHeight="false" outlineLevel="0" collapsed="false">
      <c r="U1663" s="1" t="n">
        <f aca="false">+H1663-T1663</f>
        <v>0</v>
      </c>
    </row>
    <row r="1664" customFormat="false" ht="12.75" hidden="false" customHeight="false" outlineLevel="0" collapsed="false">
      <c r="U1664" s="1" t="n">
        <f aca="false">+H1664-T1664</f>
        <v>0</v>
      </c>
    </row>
    <row r="1665" customFormat="false" ht="12.75" hidden="false" customHeight="false" outlineLevel="0" collapsed="false">
      <c r="U1665" s="1" t="n">
        <f aca="false">+H1665-T1665</f>
        <v>0</v>
      </c>
    </row>
    <row r="1666" customFormat="false" ht="12.75" hidden="false" customHeight="false" outlineLevel="0" collapsed="false">
      <c r="U1666" s="1" t="n">
        <f aca="false">+H1666-T1666</f>
        <v>0</v>
      </c>
    </row>
    <row r="1667" customFormat="false" ht="12.75" hidden="false" customHeight="false" outlineLevel="0" collapsed="false">
      <c r="U1667" s="1" t="n">
        <f aca="false">+H1667-T1667</f>
        <v>0</v>
      </c>
    </row>
    <row r="1668" customFormat="false" ht="12.75" hidden="false" customHeight="false" outlineLevel="0" collapsed="false">
      <c r="U1668" s="1" t="n">
        <f aca="false">+H1668-T1668</f>
        <v>0</v>
      </c>
    </row>
    <row r="1669" customFormat="false" ht="12.75" hidden="false" customHeight="false" outlineLevel="0" collapsed="false">
      <c r="U1669" s="1" t="n">
        <f aca="false">+H1669-T1669</f>
        <v>0</v>
      </c>
    </row>
    <row r="1670" customFormat="false" ht="12.75" hidden="false" customHeight="false" outlineLevel="0" collapsed="false">
      <c r="U1670" s="1" t="n">
        <f aca="false">+H1670-T1670</f>
        <v>0</v>
      </c>
    </row>
    <row r="1671" customFormat="false" ht="12.75" hidden="false" customHeight="false" outlineLevel="0" collapsed="false">
      <c r="U1671" s="1" t="n">
        <f aca="false">+H1671-T1671</f>
        <v>0</v>
      </c>
    </row>
    <row r="1672" customFormat="false" ht="12.75" hidden="false" customHeight="false" outlineLevel="0" collapsed="false">
      <c r="U1672" s="1" t="n">
        <f aca="false">+H1672-T1672</f>
        <v>0</v>
      </c>
    </row>
    <row r="1673" customFormat="false" ht="12.75" hidden="false" customHeight="false" outlineLevel="0" collapsed="false">
      <c r="U1673" s="1" t="n">
        <f aca="false">+H1673-T1673</f>
        <v>0</v>
      </c>
    </row>
    <row r="1674" customFormat="false" ht="12.75" hidden="false" customHeight="false" outlineLevel="0" collapsed="false">
      <c r="U1674" s="1" t="n">
        <f aca="false">+H1674-T1674</f>
        <v>0</v>
      </c>
    </row>
    <row r="1675" customFormat="false" ht="12.75" hidden="false" customHeight="false" outlineLevel="0" collapsed="false">
      <c r="U1675" s="1" t="n">
        <f aca="false">+H1675-T1675</f>
        <v>0</v>
      </c>
    </row>
    <row r="1676" customFormat="false" ht="12.75" hidden="false" customHeight="false" outlineLevel="0" collapsed="false">
      <c r="U1676" s="1" t="n">
        <f aca="false">+H1676-T1676</f>
        <v>0</v>
      </c>
    </row>
    <row r="1677" customFormat="false" ht="12.75" hidden="false" customHeight="false" outlineLevel="0" collapsed="false">
      <c r="U1677" s="1" t="n">
        <f aca="false">+H1677-T1677</f>
        <v>0</v>
      </c>
    </row>
    <row r="1678" customFormat="false" ht="12.75" hidden="false" customHeight="false" outlineLevel="0" collapsed="false">
      <c r="U1678" s="1" t="n">
        <f aca="false">+H1678-T1678</f>
        <v>0</v>
      </c>
    </row>
    <row r="1679" customFormat="false" ht="12.75" hidden="false" customHeight="false" outlineLevel="0" collapsed="false">
      <c r="U1679" s="1" t="n">
        <f aca="false">+H1679-T1679</f>
        <v>0</v>
      </c>
    </row>
    <row r="1680" customFormat="false" ht="12.75" hidden="false" customHeight="false" outlineLevel="0" collapsed="false">
      <c r="U1680" s="1" t="n">
        <f aca="false">+H1680-T1680</f>
        <v>0</v>
      </c>
    </row>
    <row r="1681" customFormat="false" ht="12.75" hidden="false" customHeight="false" outlineLevel="0" collapsed="false">
      <c r="U1681" s="1" t="n">
        <f aca="false">+H1681-T1681</f>
        <v>0</v>
      </c>
    </row>
    <row r="1682" customFormat="false" ht="12.75" hidden="false" customHeight="false" outlineLevel="0" collapsed="false">
      <c r="U1682" s="1" t="n">
        <f aca="false">+H1682-T1682</f>
        <v>0</v>
      </c>
    </row>
    <row r="1683" customFormat="false" ht="12.75" hidden="false" customHeight="false" outlineLevel="0" collapsed="false">
      <c r="U1683" s="1" t="n">
        <f aca="false">+H1683-T1683</f>
        <v>0</v>
      </c>
    </row>
    <row r="1684" customFormat="false" ht="12.75" hidden="false" customHeight="false" outlineLevel="0" collapsed="false">
      <c r="U1684" s="1" t="n">
        <f aca="false">+H1684-T1684</f>
        <v>0</v>
      </c>
    </row>
    <row r="1685" customFormat="false" ht="12.75" hidden="false" customHeight="false" outlineLevel="0" collapsed="false">
      <c r="U1685" s="1" t="n">
        <f aca="false">+H1685-T1685</f>
        <v>0</v>
      </c>
    </row>
    <row r="1686" customFormat="false" ht="12.75" hidden="false" customHeight="false" outlineLevel="0" collapsed="false">
      <c r="U1686" s="1" t="n">
        <f aca="false">+H1686-T1686</f>
        <v>0</v>
      </c>
    </row>
    <row r="1687" customFormat="false" ht="12.75" hidden="false" customHeight="false" outlineLevel="0" collapsed="false">
      <c r="U1687" s="1" t="n">
        <f aca="false">+H1687-T1687</f>
        <v>0</v>
      </c>
    </row>
    <row r="1688" customFormat="false" ht="12.75" hidden="false" customHeight="false" outlineLevel="0" collapsed="false">
      <c r="U1688" s="1" t="n">
        <f aca="false">+H1688-T1688</f>
        <v>0</v>
      </c>
    </row>
    <row r="1689" customFormat="false" ht="12.75" hidden="false" customHeight="false" outlineLevel="0" collapsed="false">
      <c r="U1689" s="1" t="n">
        <f aca="false">+H1689-T1689</f>
        <v>0</v>
      </c>
    </row>
    <row r="1690" customFormat="false" ht="12.75" hidden="false" customHeight="false" outlineLevel="0" collapsed="false">
      <c r="U1690" s="1" t="n">
        <f aca="false">+H1690-T1690</f>
        <v>0</v>
      </c>
    </row>
    <row r="1691" customFormat="false" ht="12.75" hidden="false" customHeight="false" outlineLevel="0" collapsed="false">
      <c r="U1691" s="1" t="n">
        <f aca="false">+H1691-T1691</f>
        <v>0</v>
      </c>
    </row>
    <row r="1692" customFormat="false" ht="12.75" hidden="false" customHeight="false" outlineLevel="0" collapsed="false">
      <c r="U1692" s="1" t="n">
        <f aca="false">+H1692-T1692</f>
        <v>0</v>
      </c>
    </row>
    <row r="1693" customFormat="false" ht="12.75" hidden="false" customHeight="false" outlineLevel="0" collapsed="false">
      <c r="U1693" s="1" t="n">
        <f aca="false">+H1693-T1693</f>
        <v>0</v>
      </c>
    </row>
    <row r="1694" customFormat="false" ht="12.75" hidden="false" customHeight="false" outlineLevel="0" collapsed="false">
      <c r="U1694" s="1" t="n">
        <f aca="false">+H1694-T1694</f>
        <v>0</v>
      </c>
    </row>
    <row r="1695" customFormat="false" ht="12.75" hidden="false" customHeight="false" outlineLevel="0" collapsed="false">
      <c r="U1695" s="1" t="n">
        <f aca="false">+H1695-T1695</f>
        <v>0</v>
      </c>
    </row>
    <row r="1696" customFormat="false" ht="12.75" hidden="false" customHeight="false" outlineLevel="0" collapsed="false">
      <c r="U1696" s="1" t="n">
        <f aca="false">+H1696-T1696</f>
        <v>0</v>
      </c>
    </row>
    <row r="1697" customFormat="false" ht="12.75" hidden="false" customHeight="false" outlineLevel="0" collapsed="false">
      <c r="U1697" s="1" t="n">
        <f aca="false">+H1697-T1697</f>
        <v>0</v>
      </c>
    </row>
    <row r="1698" customFormat="false" ht="12.75" hidden="false" customHeight="false" outlineLevel="0" collapsed="false">
      <c r="U1698" s="1" t="n">
        <f aca="false">+H1698-T1698</f>
        <v>0</v>
      </c>
    </row>
    <row r="1699" customFormat="false" ht="12.75" hidden="false" customHeight="false" outlineLevel="0" collapsed="false">
      <c r="U1699" s="1" t="n">
        <f aca="false">+H1699-T1699</f>
        <v>0</v>
      </c>
    </row>
    <row r="1700" customFormat="false" ht="12.75" hidden="false" customHeight="false" outlineLevel="0" collapsed="false">
      <c r="U1700" s="1" t="n">
        <f aca="false">+H1700-T1700</f>
        <v>0</v>
      </c>
    </row>
    <row r="1701" customFormat="false" ht="12.75" hidden="false" customHeight="false" outlineLevel="0" collapsed="false">
      <c r="U1701" s="1" t="n">
        <f aca="false">+H1701-T1701</f>
        <v>0</v>
      </c>
    </row>
    <row r="1702" customFormat="false" ht="12.75" hidden="false" customHeight="false" outlineLevel="0" collapsed="false">
      <c r="U1702" s="1" t="n">
        <f aca="false">+H1702-T1702</f>
        <v>0</v>
      </c>
    </row>
    <row r="1703" customFormat="false" ht="12.75" hidden="false" customHeight="false" outlineLevel="0" collapsed="false">
      <c r="U1703" s="1" t="n">
        <f aca="false">+H1703-T1703</f>
        <v>0</v>
      </c>
    </row>
    <row r="1704" customFormat="false" ht="12.75" hidden="false" customHeight="false" outlineLevel="0" collapsed="false">
      <c r="U1704" s="1" t="n">
        <f aca="false">+H1704-T1704</f>
        <v>0</v>
      </c>
    </row>
    <row r="1705" customFormat="false" ht="12.75" hidden="false" customHeight="false" outlineLevel="0" collapsed="false">
      <c r="U1705" s="1" t="n">
        <f aca="false">+H1705-T1705</f>
        <v>0</v>
      </c>
    </row>
    <row r="1706" customFormat="false" ht="12.75" hidden="false" customHeight="false" outlineLevel="0" collapsed="false">
      <c r="U1706" s="1" t="n">
        <f aca="false">+H1706-T1706</f>
        <v>0</v>
      </c>
    </row>
    <row r="1707" customFormat="false" ht="12.75" hidden="false" customHeight="false" outlineLevel="0" collapsed="false">
      <c r="U1707" s="1" t="n">
        <f aca="false">+H1707-T1707</f>
        <v>0</v>
      </c>
    </row>
    <row r="1708" customFormat="false" ht="12.75" hidden="false" customHeight="false" outlineLevel="0" collapsed="false">
      <c r="U1708" s="1" t="n">
        <f aca="false">+H1708-T1708</f>
        <v>0</v>
      </c>
    </row>
    <row r="1709" customFormat="false" ht="12.75" hidden="false" customHeight="false" outlineLevel="0" collapsed="false">
      <c r="U1709" s="1" t="n">
        <f aca="false">+H1709-T1709</f>
        <v>0</v>
      </c>
    </row>
    <row r="1710" customFormat="false" ht="12.75" hidden="false" customHeight="false" outlineLevel="0" collapsed="false">
      <c r="U1710" s="1" t="n">
        <f aca="false">+H1710-T1710</f>
        <v>0</v>
      </c>
    </row>
    <row r="1711" customFormat="false" ht="12.75" hidden="false" customHeight="false" outlineLevel="0" collapsed="false">
      <c r="U1711" s="1" t="n">
        <f aca="false">+H1711-T1711</f>
        <v>0</v>
      </c>
    </row>
    <row r="1712" customFormat="false" ht="12.75" hidden="false" customHeight="false" outlineLevel="0" collapsed="false">
      <c r="U1712" s="1" t="n">
        <f aca="false">+H1712-T1712</f>
        <v>0</v>
      </c>
    </row>
    <row r="1713" customFormat="false" ht="12.75" hidden="false" customHeight="false" outlineLevel="0" collapsed="false">
      <c r="U1713" s="1" t="n">
        <f aca="false">+H1713-T1713</f>
        <v>0</v>
      </c>
    </row>
    <row r="1714" customFormat="false" ht="12.75" hidden="false" customHeight="false" outlineLevel="0" collapsed="false">
      <c r="U1714" s="1" t="n">
        <f aca="false">+H1714-T1714</f>
        <v>0</v>
      </c>
    </row>
    <row r="1715" customFormat="false" ht="12.75" hidden="false" customHeight="false" outlineLevel="0" collapsed="false">
      <c r="U1715" s="1" t="n">
        <f aca="false">+H1715-T1715</f>
        <v>0</v>
      </c>
    </row>
    <row r="1716" customFormat="false" ht="12.75" hidden="false" customHeight="false" outlineLevel="0" collapsed="false">
      <c r="U1716" s="1" t="n">
        <f aca="false">+H1716-T1716</f>
        <v>0</v>
      </c>
    </row>
    <row r="1717" customFormat="false" ht="12.75" hidden="false" customHeight="false" outlineLevel="0" collapsed="false">
      <c r="U1717" s="1" t="n">
        <f aca="false">+H1717-T1717</f>
        <v>0</v>
      </c>
    </row>
    <row r="1718" customFormat="false" ht="12.75" hidden="false" customHeight="false" outlineLevel="0" collapsed="false">
      <c r="U1718" s="1" t="n">
        <f aca="false">+H1718-T1718</f>
        <v>0</v>
      </c>
    </row>
    <row r="1719" customFormat="false" ht="12.75" hidden="false" customHeight="false" outlineLevel="0" collapsed="false">
      <c r="U1719" s="1" t="n">
        <f aca="false">+H1719-T1719</f>
        <v>0</v>
      </c>
    </row>
    <row r="1720" customFormat="false" ht="12.75" hidden="false" customHeight="false" outlineLevel="0" collapsed="false">
      <c r="U1720" s="1" t="n">
        <f aca="false">+H1720-T1720</f>
        <v>0</v>
      </c>
    </row>
    <row r="1721" customFormat="false" ht="12.75" hidden="false" customHeight="false" outlineLevel="0" collapsed="false">
      <c r="U1721" s="1" t="n">
        <f aca="false">+H1721-T1721</f>
        <v>0</v>
      </c>
    </row>
    <row r="1722" customFormat="false" ht="12.75" hidden="false" customHeight="false" outlineLevel="0" collapsed="false">
      <c r="U1722" s="1" t="n">
        <f aca="false">+H1722-T1722</f>
        <v>0</v>
      </c>
    </row>
    <row r="1723" customFormat="false" ht="12.75" hidden="false" customHeight="false" outlineLevel="0" collapsed="false">
      <c r="U1723" s="1" t="n">
        <f aca="false">+H1723-T1723</f>
        <v>0</v>
      </c>
    </row>
    <row r="1724" customFormat="false" ht="12.75" hidden="false" customHeight="false" outlineLevel="0" collapsed="false">
      <c r="U1724" s="1" t="n">
        <f aca="false">+H1724-T1724</f>
        <v>0</v>
      </c>
    </row>
    <row r="1725" customFormat="false" ht="12.75" hidden="false" customHeight="false" outlineLevel="0" collapsed="false">
      <c r="U1725" s="1" t="n">
        <f aca="false">+H1725-T1725</f>
        <v>0</v>
      </c>
    </row>
    <row r="1726" customFormat="false" ht="12.75" hidden="false" customHeight="false" outlineLevel="0" collapsed="false">
      <c r="U1726" s="1" t="n">
        <f aca="false">+H1726-T1726</f>
        <v>0</v>
      </c>
    </row>
    <row r="1727" customFormat="false" ht="12.75" hidden="false" customHeight="false" outlineLevel="0" collapsed="false">
      <c r="U1727" s="1" t="n">
        <f aca="false">+H1727-T1727</f>
        <v>0</v>
      </c>
    </row>
    <row r="1728" customFormat="false" ht="12.75" hidden="false" customHeight="false" outlineLevel="0" collapsed="false">
      <c r="U1728" s="1" t="n">
        <f aca="false">+H1728-T1728</f>
        <v>0</v>
      </c>
    </row>
    <row r="1729" customFormat="false" ht="12.75" hidden="false" customHeight="false" outlineLevel="0" collapsed="false">
      <c r="U1729" s="1" t="n">
        <f aca="false">+H1729-T1729</f>
        <v>0</v>
      </c>
    </row>
    <row r="1730" customFormat="false" ht="12.75" hidden="false" customHeight="false" outlineLevel="0" collapsed="false">
      <c r="U1730" s="1" t="n">
        <f aca="false">+H1730-T1730</f>
        <v>0</v>
      </c>
    </row>
    <row r="1731" customFormat="false" ht="12.75" hidden="false" customHeight="false" outlineLevel="0" collapsed="false">
      <c r="U1731" s="1" t="n">
        <f aca="false">+H1731-T1731</f>
        <v>0</v>
      </c>
    </row>
    <row r="1732" customFormat="false" ht="12.75" hidden="false" customHeight="false" outlineLevel="0" collapsed="false">
      <c r="U1732" s="1" t="n">
        <f aca="false">+H1732-T1732</f>
        <v>0</v>
      </c>
    </row>
    <row r="1733" customFormat="false" ht="12.75" hidden="false" customHeight="false" outlineLevel="0" collapsed="false">
      <c r="U1733" s="1" t="n">
        <f aca="false">+H1733-T1733</f>
        <v>0</v>
      </c>
    </row>
    <row r="1734" customFormat="false" ht="12.75" hidden="false" customHeight="false" outlineLevel="0" collapsed="false">
      <c r="U1734" s="1" t="n">
        <f aca="false">+H1734-T1734</f>
        <v>0</v>
      </c>
    </row>
    <row r="1735" customFormat="false" ht="12.75" hidden="false" customHeight="false" outlineLevel="0" collapsed="false">
      <c r="U1735" s="1" t="n">
        <f aca="false">+H1735-T1735</f>
        <v>0</v>
      </c>
    </row>
    <row r="1736" customFormat="false" ht="12.75" hidden="false" customHeight="false" outlineLevel="0" collapsed="false">
      <c r="U1736" s="1" t="n">
        <f aca="false">+H1736-T1736</f>
        <v>0</v>
      </c>
    </row>
    <row r="1737" customFormat="false" ht="12.75" hidden="false" customHeight="false" outlineLevel="0" collapsed="false">
      <c r="U1737" s="1" t="n">
        <f aca="false">+H1737-T1737</f>
        <v>0</v>
      </c>
    </row>
    <row r="1738" customFormat="false" ht="12.75" hidden="false" customHeight="false" outlineLevel="0" collapsed="false">
      <c r="U1738" s="1" t="n">
        <f aca="false">+H1738-T1738</f>
        <v>0</v>
      </c>
    </row>
    <row r="1739" customFormat="false" ht="12.75" hidden="false" customHeight="false" outlineLevel="0" collapsed="false">
      <c r="U1739" s="1" t="n">
        <f aca="false">+H1739-T1739</f>
        <v>0</v>
      </c>
    </row>
    <row r="1740" customFormat="false" ht="12.75" hidden="false" customHeight="false" outlineLevel="0" collapsed="false">
      <c r="U1740" s="1" t="n">
        <f aca="false">+H1740-T1740</f>
        <v>0</v>
      </c>
    </row>
    <row r="1741" customFormat="false" ht="12.75" hidden="false" customHeight="false" outlineLevel="0" collapsed="false">
      <c r="U1741" s="1" t="n">
        <f aca="false">+H1741-T1741</f>
        <v>0</v>
      </c>
    </row>
    <row r="1742" customFormat="false" ht="12.75" hidden="false" customHeight="false" outlineLevel="0" collapsed="false">
      <c r="U1742" s="1" t="n">
        <f aca="false">+H1742-T1742</f>
        <v>0</v>
      </c>
    </row>
    <row r="1743" customFormat="false" ht="12.75" hidden="false" customHeight="false" outlineLevel="0" collapsed="false">
      <c r="U1743" s="1" t="n">
        <f aca="false">+H1743-T1743</f>
        <v>0</v>
      </c>
    </row>
    <row r="1744" customFormat="false" ht="12.75" hidden="false" customHeight="false" outlineLevel="0" collapsed="false">
      <c r="U1744" s="1" t="n">
        <f aca="false">+H1744-T1744</f>
        <v>0</v>
      </c>
    </row>
    <row r="1745" customFormat="false" ht="12.75" hidden="false" customHeight="false" outlineLevel="0" collapsed="false">
      <c r="U1745" s="1" t="n">
        <f aca="false">+H1745-T1745</f>
        <v>0</v>
      </c>
    </row>
    <row r="1746" customFormat="false" ht="12.75" hidden="false" customHeight="false" outlineLevel="0" collapsed="false">
      <c r="U1746" s="1" t="n">
        <f aca="false">+H1746-T1746</f>
        <v>0</v>
      </c>
    </row>
    <row r="1747" customFormat="false" ht="12.75" hidden="false" customHeight="false" outlineLevel="0" collapsed="false">
      <c r="U1747" s="1" t="n">
        <f aca="false">+H1747-T1747</f>
        <v>0</v>
      </c>
    </row>
    <row r="1748" customFormat="false" ht="12.75" hidden="false" customHeight="false" outlineLevel="0" collapsed="false">
      <c r="U1748" s="1" t="n">
        <f aca="false">+H1748-T1748</f>
        <v>0</v>
      </c>
    </row>
    <row r="1749" customFormat="false" ht="12.75" hidden="false" customHeight="false" outlineLevel="0" collapsed="false">
      <c r="U1749" s="1" t="n">
        <f aca="false">+H1749-T1749</f>
        <v>0</v>
      </c>
    </row>
    <row r="1750" customFormat="false" ht="12.75" hidden="false" customHeight="false" outlineLevel="0" collapsed="false">
      <c r="U1750" s="1" t="n">
        <f aca="false">+H1750-T1750</f>
        <v>0</v>
      </c>
    </row>
    <row r="1751" customFormat="false" ht="12.75" hidden="false" customHeight="false" outlineLevel="0" collapsed="false">
      <c r="U1751" s="1" t="n">
        <f aca="false">+H1751-T1751</f>
        <v>0</v>
      </c>
    </row>
    <row r="1752" customFormat="false" ht="12.75" hidden="false" customHeight="false" outlineLevel="0" collapsed="false">
      <c r="U1752" s="1" t="n">
        <f aca="false">+H1752-T1752</f>
        <v>0</v>
      </c>
    </row>
    <row r="1753" customFormat="false" ht="12.75" hidden="false" customHeight="false" outlineLevel="0" collapsed="false">
      <c r="U1753" s="1" t="n">
        <f aca="false">+H1753-T1753</f>
        <v>0</v>
      </c>
    </row>
    <row r="1754" customFormat="false" ht="12.75" hidden="false" customHeight="false" outlineLevel="0" collapsed="false">
      <c r="U1754" s="1" t="n">
        <f aca="false">+H1754-T1754</f>
        <v>0</v>
      </c>
    </row>
    <row r="1755" customFormat="false" ht="12.75" hidden="false" customHeight="false" outlineLevel="0" collapsed="false">
      <c r="U1755" s="1" t="n">
        <f aca="false">+H1755-T1755</f>
        <v>0</v>
      </c>
    </row>
    <row r="1756" customFormat="false" ht="12.75" hidden="false" customHeight="false" outlineLevel="0" collapsed="false">
      <c r="U1756" s="1" t="n">
        <f aca="false">+H1756-T1756</f>
        <v>0</v>
      </c>
    </row>
    <row r="1757" customFormat="false" ht="12.75" hidden="false" customHeight="false" outlineLevel="0" collapsed="false">
      <c r="U1757" s="1" t="n">
        <f aca="false">+H1757-T1757</f>
        <v>0</v>
      </c>
    </row>
    <row r="1758" customFormat="false" ht="12.75" hidden="false" customHeight="false" outlineLevel="0" collapsed="false">
      <c r="U1758" s="1" t="n">
        <f aca="false">+H1758-T1758</f>
        <v>0</v>
      </c>
    </row>
    <row r="1759" customFormat="false" ht="12.75" hidden="false" customHeight="false" outlineLevel="0" collapsed="false">
      <c r="U1759" s="1" t="n">
        <f aca="false">+H1759-T1759</f>
        <v>0</v>
      </c>
    </row>
    <row r="1760" customFormat="false" ht="12.75" hidden="false" customHeight="false" outlineLevel="0" collapsed="false">
      <c r="U1760" s="1" t="n">
        <f aca="false">+H1760-T1760</f>
        <v>0</v>
      </c>
    </row>
    <row r="1761" customFormat="false" ht="12.75" hidden="false" customHeight="false" outlineLevel="0" collapsed="false">
      <c r="U1761" s="1" t="n">
        <f aca="false">+H1761-T1761</f>
        <v>0</v>
      </c>
    </row>
    <row r="1762" customFormat="false" ht="12.75" hidden="false" customHeight="false" outlineLevel="0" collapsed="false">
      <c r="U1762" s="1" t="n">
        <f aca="false">+H1762-T1762</f>
        <v>0</v>
      </c>
    </row>
    <row r="1763" customFormat="false" ht="12.75" hidden="false" customHeight="false" outlineLevel="0" collapsed="false">
      <c r="U1763" s="1" t="n">
        <f aca="false">+H1763-T1763</f>
        <v>0</v>
      </c>
    </row>
    <row r="1764" customFormat="false" ht="12.75" hidden="false" customHeight="false" outlineLevel="0" collapsed="false">
      <c r="U1764" s="1" t="n">
        <f aca="false">+H1764-T1764</f>
        <v>0</v>
      </c>
    </row>
    <row r="1765" customFormat="false" ht="12.75" hidden="false" customHeight="false" outlineLevel="0" collapsed="false">
      <c r="U1765" s="1" t="n">
        <f aca="false">+H1765-T1765</f>
        <v>0</v>
      </c>
    </row>
    <row r="1766" customFormat="false" ht="12.75" hidden="false" customHeight="false" outlineLevel="0" collapsed="false">
      <c r="U1766" s="1" t="n">
        <f aca="false">+H1766-T1766</f>
        <v>0</v>
      </c>
    </row>
    <row r="1767" customFormat="false" ht="12.75" hidden="false" customHeight="false" outlineLevel="0" collapsed="false">
      <c r="U1767" s="1" t="n">
        <f aca="false">+H1767-T1767</f>
        <v>0</v>
      </c>
    </row>
    <row r="1768" customFormat="false" ht="12.75" hidden="false" customHeight="false" outlineLevel="0" collapsed="false">
      <c r="U1768" s="1" t="n">
        <f aca="false">+H1768-T1768</f>
        <v>0</v>
      </c>
    </row>
    <row r="1769" customFormat="false" ht="12.75" hidden="false" customHeight="false" outlineLevel="0" collapsed="false">
      <c r="U1769" s="1" t="n">
        <f aca="false">+H1769-T1769</f>
        <v>0</v>
      </c>
    </row>
    <row r="1770" customFormat="false" ht="12.75" hidden="false" customHeight="false" outlineLevel="0" collapsed="false">
      <c r="U1770" s="1" t="n">
        <f aca="false">+H1770-T1770</f>
        <v>0</v>
      </c>
    </row>
    <row r="1771" customFormat="false" ht="12.75" hidden="false" customHeight="false" outlineLevel="0" collapsed="false">
      <c r="U1771" s="1" t="n">
        <f aca="false">+H1771-T1771</f>
        <v>0</v>
      </c>
    </row>
    <row r="1772" customFormat="false" ht="12.75" hidden="false" customHeight="false" outlineLevel="0" collapsed="false">
      <c r="U1772" s="1" t="n">
        <f aca="false">+H1772-T1772</f>
        <v>0</v>
      </c>
    </row>
    <row r="1773" customFormat="false" ht="12.75" hidden="false" customHeight="false" outlineLevel="0" collapsed="false">
      <c r="U1773" s="1" t="n">
        <f aca="false">+H1773-T1773</f>
        <v>0</v>
      </c>
    </row>
    <row r="1774" customFormat="false" ht="12.75" hidden="false" customHeight="false" outlineLevel="0" collapsed="false">
      <c r="U1774" s="1" t="n">
        <f aca="false">+H1774-T1774</f>
        <v>0</v>
      </c>
    </row>
    <row r="1775" customFormat="false" ht="12.75" hidden="false" customHeight="false" outlineLevel="0" collapsed="false">
      <c r="U1775" s="1" t="n">
        <f aca="false">+H1775-T1775</f>
        <v>0</v>
      </c>
    </row>
    <row r="1776" customFormat="false" ht="12.75" hidden="false" customHeight="false" outlineLevel="0" collapsed="false">
      <c r="U1776" s="1" t="n">
        <f aca="false">+H1776-T1776</f>
        <v>0</v>
      </c>
    </row>
    <row r="1777" customFormat="false" ht="12.75" hidden="false" customHeight="false" outlineLevel="0" collapsed="false">
      <c r="U1777" s="1" t="n">
        <f aca="false">+H1777-T1777</f>
        <v>0</v>
      </c>
    </row>
    <row r="1778" customFormat="false" ht="12.75" hidden="false" customHeight="false" outlineLevel="0" collapsed="false">
      <c r="U1778" s="1" t="n">
        <f aca="false">+H1778-T1778</f>
        <v>0</v>
      </c>
    </row>
    <row r="1779" customFormat="false" ht="12.75" hidden="false" customHeight="false" outlineLevel="0" collapsed="false">
      <c r="U1779" s="1" t="n">
        <f aca="false">+H1779-T1779</f>
        <v>0</v>
      </c>
    </row>
    <row r="1780" customFormat="false" ht="12.75" hidden="false" customHeight="false" outlineLevel="0" collapsed="false">
      <c r="U1780" s="1" t="n">
        <f aca="false">+H1780-T1780</f>
        <v>0</v>
      </c>
    </row>
    <row r="1781" customFormat="false" ht="12.75" hidden="false" customHeight="false" outlineLevel="0" collapsed="false">
      <c r="U1781" s="1" t="n">
        <f aca="false">+H1781-T1781</f>
        <v>0</v>
      </c>
    </row>
    <row r="1782" customFormat="false" ht="12.75" hidden="false" customHeight="false" outlineLevel="0" collapsed="false">
      <c r="U1782" s="1" t="n">
        <f aca="false">+H1782-T1782</f>
        <v>0</v>
      </c>
    </row>
    <row r="1783" customFormat="false" ht="12.75" hidden="false" customHeight="false" outlineLevel="0" collapsed="false">
      <c r="U1783" s="1" t="n">
        <f aca="false">+H1783-T1783</f>
        <v>0</v>
      </c>
    </row>
    <row r="1784" customFormat="false" ht="12.75" hidden="false" customHeight="false" outlineLevel="0" collapsed="false">
      <c r="U1784" s="1" t="n">
        <f aca="false">+H1784-T1784</f>
        <v>0</v>
      </c>
    </row>
    <row r="1785" customFormat="false" ht="12.75" hidden="false" customHeight="false" outlineLevel="0" collapsed="false">
      <c r="U1785" s="1" t="n">
        <f aca="false">+H1785-T1785</f>
        <v>0</v>
      </c>
    </row>
    <row r="1786" customFormat="false" ht="12.75" hidden="false" customHeight="false" outlineLevel="0" collapsed="false">
      <c r="U1786" s="1" t="n">
        <f aca="false">+H1786-T1786</f>
        <v>0</v>
      </c>
    </row>
    <row r="1787" customFormat="false" ht="12.75" hidden="false" customHeight="false" outlineLevel="0" collapsed="false">
      <c r="U1787" s="1" t="n">
        <f aca="false">+H1787-T1787</f>
        <v>0</v>
      </c>
    </row>
    <row r="1788" customFormat="false" ht="12.75" hidden="false" customHeight="false" outlineLevel="0" collapsed="false">
      <c r="U1788" s="1" t="n">
        <f aca="false">+H1788-T1788</f>
        <v>0</v>
      </c>
    </row>
    <row r="1789" customFormat="false" ht="12.75" hidden="false" customHeight="false" outlineLevel="0" collapsed="false">
      <c r="U1789" s="1" t="n">
        <f aca="false">+H1789-T1789</f>
        <v>0</v>
      </c>
    </row>
    <row r="1790" customFormat="false" ht="12.75" hidden="false" customHeight="false" outlineLevel="0" collapsed="false">
      <c r="U1790" s="1" t="n">
        <f aca="false">+H1790-T1790</f>
        <v>0</v>
      </c>
    </row>
    <row r="1791" customFormat="false" ht="12.75" hidden="false" customHeight="false" outlineLevel="0" collapsed="false">
      <c r="U1791" s="1" t="n">
        <f aca="false">+H1791-T1791</f>
        <v>0</v>
      </c>
    </row>
    <row r="1792" customFormat="false" ht="12.75" hidden="false" customHeight="false" outlineLevel="0" collapsed="false">
      <c r="U1792" s="1" t="n">
        <f aca="false">+H1792-T1792</f>
        <v>0</v>
      </c>
    </row>
    <row r="1793" customFormat="false" ht="12.75" hidden="false" customHeight="false" outlineLevel="0" collapsed="false">
      <c r="U1793" s="1" t="n">
        <f aca="false">+H1793-T1793</f>
        <v>0</v>
      </c>
    </row>
    <row r="1794" customFormat="false" ht="12.75" hidden="false" customHeight="false" outlineLevel="0" collapsed="false">
      <c r="U1794" s="1" t="n">
        <f aca="false">+H1794-T1794</f>
        <v>0</v>
      </c>
    </row>
    <row r="1795" customFormat="false" ht="12.75" hidden="false" customHeight="false" outlineLevel="0" collapsed="false">
      <c r="U1795" s="1" t="n">
        <f aca="false">+H1795-T1795</f>
        <v>0</v>
      </c>
    </row>
    <row r="1796" customFormat="false" ht="12.75" hidden="false" customHeight="false" outlineLevel="0" collapsed="false">
      <c r="U1796" s="1" t="n">
        <f aca="false">+H1796-T1796</f>
        <v>0</v>
      </c>
    </row>
    <row r="1797" customFormat="false" ht="12.75" hidden="false" customHeight="false" outlineLevel="0" collapsed="false">
      <c r="U1797" s="1" t="n">
        <f aca="false">+H1797-T1797</f>
        <v>0</v>
      </c>
    </row>
    <row r="1798" customFormat="false" ht="12.75" hidden="false" customHeight="false" outlineLevel="0" collapsed="false">
      <c r="U1798" s="1" t="n">
        <f aca="false">+H1798-T1798</f>
        <v>0</v>
      </c>
    </row>
    <row r="1799" customFormat="false" ht="12.75" hidden="false" customHeight="false" outlineLevel="0" collapsed="false">
      <c r="U1799" s="1" t="n">
        <f aca="false">+H1799-T1799</f>
        <v>0</v>
      </c>
    </row>
    <row r="1800" customFormat="false" ht="12.75" hidden="false" customHeight="false" outlineLevel="0" collapsed="false">
      <c r="U1800" s="1" t="n">
        <f aca="false">+H1800-T1800</f>
        <v>0</v>
      </c>
    </row>
    <row r="1801" customFormat="false" ht="12.75" hidden="false" customHeight="false" outlineLevel="0" collapsed="false">
      <c r="U1801" s="1" t="n">
        <f aca="false">+H1801-T1801</f>
        <v>0</v>
      </c>
    </row>
    <row r="1802" customFormat="false" ht="12.75" hidden="false" customHeight="false" outlineLevel="0" collapsed="false">
      <c r="U1802" s="1" t="n">
        <f aca="false">+H1802-T1802</f>
        <v>0</v>
      </c>
    </row>
    <row r="1803" customFormat="false" ht="12.75" hidden="false" customHeight="false" outlineLevel="0" collapsed="false">
      <c r="U1803" s="1" t="n">
        <f aca="false">+H1803-T1803</f>
        <v>0</v>
      </c>
    </row>
    <row r="1804" customFormat="false" ht="12.75" hidden="false" customHeight="false" outlineLevel="0" collapsed="false">
      <c r="U1804" s="1" t="n">
        <f aca="false">+H1804-T1804</f>
        <v>0</v>
      </c>
    </row>
    <row r="1805" customFormat="false" ht="12.75" hidden="false" customHeight="false" outlineLevel="0" collapsed="false">
      <c r="U1805" s="1" t="n">
        <f aca="false">+H1805-T1805</f>
        <v>0</v>
      </c>
    </row>
    <row r="1806" customFormat="false" ht="12.75" hidden="false" customHeight="false" outlineLevel="0" collapsed="false">
      <c r="U1806" s="1" t="n">
        <f aca="false">+H1806-T1806</f>
        <v>0</v>
      </c>
    </row>
    <row r="1807" customFormat="false" ht="12.75" hidden="false" customHeight="false" outlineLevel="0" collapsed="false">
      <c r="U1807" s="1" t="n">
        <f aca="false">+H1807-T1807</f>
        <v>0</v>
      </c>
    </row>
    <row r="1808" customFormat="false" ht="12.75" hidden="false" customHeight="false" outlineLevel="0" collapsed="false">
      <c r="U1808" s="1" t="n">
        <f aca="false">+H1808-T1808</f>
        <v>0</v>
      </c>
    </row>
    <row r="1809" customFormat="false" ht="12.75" hidden="false" customHeight="false" outlineLevel="0" collapsed="false">
      <c r="U1809" s="1" t="n">
        <f aca="false">+H1809-T1809</f>
        <v>0</v>
      </c>
    </row>
    <row r="1810" customFormat="false" ht="12.75" hidden="false" customHeight="false" outlineLevel="0" collapsed="false">
      <c r="U1810" s="1" t="n">
        <f aca="false">+H1810-T1810</f>
        <v>0</v>
      </c>
    </row>
    <row r="1811" customFormat="false" ht="12.75" hidden="false" customHeight="false" outlineLevel="0" collapsed="false">
      <c r="U1811" s="1" t="n">
        <f aca="false">+H1811-T1811</f>
        <v>0</v>
      </c>
    </row>
    <row r="1812" customFormat="false" ht="12.75" hidden="false" customHeight="false" outlineLevel="0" collapsed="false">
      <c r="U1812" s="1" t="n">
        <f aca="false">+H1812-T1812</f>
        <v>0</v>
      </c>
    </row>
    <row r="1813" customFormat="false" ht="12.75" hidden="false" customHeight="false" outlineLevel="0" collapsed="false">
      <c r="U1813" s="1" t="n">
        <f aca="false">+H1813-T1813</f>
        <v>0</v>
      </c>
    </row>
    <row r="1814" customFormat="false" ht="12.75" hidden="false" customHeight="false" outlineLevel="0" collapsed="false">
      <c r="U1814" s="1" t="n">
        <f aca="false">+H1814-T1814</f>
        <v>0</v>
      </c>
    </row>
    <row r="1815" customFormat="false" ht="12.75" hidden="false" customHeight="false" outlineLevel="0" collapsed="false">
      <c r="U1815" s="1" t="n">
        <f aca="false">+H1815-T1815</f>
        <v>0</v>
      </c>
    </row>
    <row r="1816" customFormat="false" ht="12.75" hidden="false" customHeight="false" outlineLevel="0" collapsed="false">
      <c r="U1816" s="1" t="n">
        <f aca="false">+H1816-T1816</f>
        <v>0</v>
      </c>
    </row>
    <row r="1817" customFormat="false" ht="12.75" hidden="false" customHeight="false" outlineLevel="0" collapsed="false">
      <c r="U1817" s="1" t="n">
        <f aca="false">+H1817-T1817</f>
        <v>0</v>
      </c>
    </row>
    <row r="1818" customFormat="false" ht="12.75" hidden="false" customHeight="false" outlineLevel="0" collapsed="false">
      <c r="U1818" s="1" t="n">
        <f aca="false">+H1818-T1818</f>
        <v>0</v>
      </c>
    </row>
    <row r="1819" customFormat="false" ht="12.75" hidden="false" customHeight="false" outlineLevel="0" collapsed="false">
      <c r="U1819" s="1" t="n">
        <f aca="false">+H1819-T1819</f>
        <v>0</v>
      </c>
    </row>
    <row r="1820" customFormat="false" ht="12.75" hidden="false" customHeight="false" outlineLevel="0" collapsed="false">
      <c r="U1820" s="1" t="n">
        <f aca="false">+H1820-T1820</f>
        <v>0</v>
      </c>
    </row>
    <row r="1821" customFormat="false" ht="12.75" hidden="false" customHeight="false" outlineLevel="0" collapsed="false">
      <c r="U1821" s="1" t="n">
        <f aca="false">+H1821-T1821</f>
        <v>0</v>
      </c>
    </row>
    <row r="1822" customFormat="false" ht="12.75" hidden="false" customHeight="false" outlineLevel="0" collapsed="false">
      <c r="U1822" s="1" t="n">
        <f aca="false">+H1822-T1822</f>
        <v>0</v>
      </c>
    </row>
    <row r="1823" customFormat="false" ht="12.75" hidden="false" customHeight="false" outlineLevel="0" collapsed="false">
      <c r="U1823" s="1" t="n">
        <f aca="false">+H1823-T1823</f>
        <v>0</v>
      </c>
    </row>
    <row r="1824" customFormat="false" ht="12.75" hidden="false" customHeight="false" outlineLevel="0" collapsed="false">
      <c r="U1824" s="1" t="n">
        <f aca="false">+H1824-T1824</f>
        <v>0</v>
      </c>
    </row>
    <row r="1825" customFormat="false" ht="12.75" hidden="false" customHeight="false" outlineLevel="0" collapsed="false">
      <c r="U1825" s="1" t="n">
        <f aca="false">+H1825-T1825</f>
        <v>0</v>
      </c>
    </row>
    <row r="1826" customFormat="false" ht="12.75" hidden="false" customHeight="false" outlineLevel="0" collapsed="false">
      <c r="U1826" s="1" t="n">
        <f aca="false">+H1826-T1826</f>
        <v>0</v>
      </c>
    </row>
    <row r="1827" customFormat="false" ht="12.75" hidden="false" customHeight="false" outlineLevel="0" collapsed="false">
      <c r="U1827" s="1" t="n">
        <f aca="false">+H1827-T1827</f>
        <v>0</v>
      </c>
    </row>
    <row r="1828" customFormat="false" ht="12.75" hidden="false" customHeight="false" outlineLevel="0" collapsed="false">
      <c r="U1828" s="1" t="n">
        <f aca="false">+H1828-T1828</f>
        <v>0</v>
      </c>
    </row>
    <row r="1829" customFormat="false" ht="12.75" hidden="false" customHeight="false" outlineLevel="0" collapsed="false">
      <c r="U1829" s="1" t="n">
        <f aca="false">+H1829-T1829</f>
        <v>0</v>
      </c>
    </row>
    <row r="1830" customFormat="false" ht="12.75" hidden="false" customHeight="false" outlineLevel="0" collapsed="false">
      <c r="U1830" s="1" t="n">
        <f aca="false">+H1830-T1830</f>
        <v>0</v>
      </c>
    </row>
    <row r="1831" customFormat="false" ht="12.75" hidden="false" customHeight="false" outlineLevel="0" collapsed="false">
      <c r="U1831" s="1" t="n">
        <f aca="false">+H1831-T1831</f>
        <v>0</v>
      </c>
    </row>
    <row r="1832" customFormat="false" ht="12.75" hidden="false" customHeight="false" outlineLevel="0" collapsed="false">
      <c r="U1832" s="1" t="n">
        <f aca="false">+H1832-T1832</f>
        <v>0</v>
      </c>
    </row>
    <row r="1833" customFormat="false" ht="12.75" hidden="false" customHeight="false" outlineLevel="0" collapsed="false">
      <c r="U1833" s="1" t="n">
        <f aca="false">+H1833-T1833</f>
        <v>0</v>
      </c>
    </row>
    <row r="1834" customFormat="false" ht="12.75" hidden="false" customHeight="false" outlineLevel="0" collapsed="false">
      <c r="U1834" s="1" t="n">
        <f aca="false">+H1834-T1834</f>
        <v>0</v>
      </c>
    </row>
    <row r="1835" customFormat="false" ht="12.75" hidden="false" customHeight="false" outlineLevel="0" collapsed="false">
      <c r="U1835" s="1" t="n">
        <f aca="false">+H1835-T1835</f>
        <v>0</v>
      </c>
    </row>
    <row r="1836" customFormat="false" ht="12.75" hidden="false" customHeight="false" outlineLevel="0" collapsed="false">
      <c r="U1836" s="1" t="n">
        <f aca="false">+H1836-T1836</f>
        <v>0</v>
      </c>
    </row>
    <row r="1837" customFormat="false" ht="12.75" hidden="false" customHeight="false" outlineLevel="0" collapsed="false">
      <c r="U1837" s="1" t="n">
        <f aca="false">+H1837-T1837</f>
        <v>0</v>
      </c>
    </row>
    <row r="1838" customFormat="false" ht="12.75" hidden="false" customHeight="false" outlineLevel="0" collapsed="false">
      <c r="U1838" s="1" t="n">
        <f aca="false">+H1838-T1838</f>
        <v>0</v>
      </c>
    </row>
    <row r="1839" customFormat="false" ht="12.75" hidden="false" customHeight="false" outlineLevel="0" collapsed="false">
      <c r="U1839" s="1" t="n">
        <f aca="false">+H1839-T1839</f>
        <v>0</v>
      </c>
    </row>
    <row r="1840" customFormat="false" ht="12.75" hidden="false" customHeight="false" outlineLevel="0" collapsed="false">
      <c r="U1840" s="1" t="n">
        <f aca="false">+H1840-T1840</f>
        <v>0</v>
      </c>
    </row>
    <row r="1841" customFormat="false" ht="12.75" hidden="false" customHeight="false" outlineLevel="0" collapsed="false">
      <c r="U1841" s="1" t="n">
        <f aca="false">+H1841-T1841</f>
        <v>0</v>
      </c>
    </row>
    <row r="1842" customFormat="false" ht="12.75" hidden="false" customHeight="false" outlineLevel="0" collapsed="false">
      <c r="U1842" s="1" t="n">
        <f aca="false">+H1842-T1842</f>
        <v>0</v>
      </c>
    </row>
    <row r="1843" customFormat="false" ht="12.75" hidden="false" customHeight="false" outlineLevel="0" collapsed="false">
      <c r="U1843" s="1" t="n">
        <f aca="false">+H1843-T1843</f>
        <v>0</v>
      </c>
    </row>
    <row r="1844" customFormat="false" ht="12.75" hidden="false" customHeight="false" outlineLevel="0" collapsed="false">
      <c r="U1844" s="1" t="n">
        <f aca="false">+H1844-T1844</f>
        <v>0</v>
      </c>
    </row>
    <row r="1845" customFormat="false" ht="12.75" hidden="false" customHeight="false" outlineLevel="0" collapsed="false">
      <c r="U1845" s="1" t="n">
        <f aca="false">+H1845-T1845</f>
        <v>0</v>
      </c>
    </row>
    <row r="1846" customFormat="false" ht="12.75" hidden="false" customHeight="false" outlineLevel="0" collapsed="false">
      <c r="U1846" s="1" t="n">
        <f aca="false">+H1846-T1846</f>
        <v>0</v>
      </c>
    </row>
    <row r="1847" customFormat="false" ht="12.75" hidden="false" customHeight="false" outlineLevel="0" collapsed="false">
      <c r="U1847" s="1" t="n">
        <f aca="false">+H1847-T1847</f>
        <v>0</v>
      </c>
    </row>
    <row r="1848" customFormat="false" ht="12.75" hidden="false" customHeight="false" outlineLevel="0" collapsed="false">
      <c r="U1848" s="1" t="n">
        <f aca="false">+H1848-T1848</f>
        <v>0</v>
      </c>
    </row>
    <row r="1849" customFormat="false" ht="12.75" hidden="false" customHeight="false" outlineLevel="0" collapsed="false">
      <c r="U1849" s="1" t="n">
        <f aca="false">+H1849-T1849</f>
        <v>0</v>
      </c>
    </row>
    <row r="1850" customFormat="false" ht="12.75" hidden="false" customHeight="false" outlineLevel="0" collapsed="false">
      <c r="U1850" s="1" t="n">
        <f aca="false">+H1850-T1850</f>
        <v>0</v>
      </c>
    </row>
    <row r="1851" customFormat="false" ht="12.75" hidden="false" customHeight="false" outlineLevel="0" collapsed="false">
      <c r="U1851" s="1" t="n">
        <f aca="false">+H1851-T1851</f>
        <v>0</v>
      </c>
    </row>
    <row r="1852" customFormat="false" ht="12.75" hidden="false" customHeight="false" outlineLevel="0" collapsed="false">
      <c r="U1852" s="1" t="n">
        <f aca="false">+H1852-T1852</f>
        <v>0</v>
      </c>
    </row>
    <row r="1853" customFormat="false" ht="12.75" hidden="false" customHeight="false" outlineLevel="0" collapsed="false">
      <c r="U1853" s="1" t="n">
        <f aca="false">+H1853-T1853</f>
        <v>0</v>
      </c>
    </row>
    <row r="1854" customFormat="false" ht="12.75" hidden="false" customHeight="false" outlineLevel="0" collapsed="false">
      <c r="U1854" s="1" t="n">
        <f aca="false">+H1854-T1854</f>
        <v>0</v>
      </c>
    </row>
    <row r="1855" customFormat="false" ht="12.75" hidden="false" customHeight="false" outlineLevel="0" collapsed="false">
      <c r="U1855" s="1" t="n">
        <f aca="false">+H1855-T1855</f>
        <v>0</v>
      </c>
    </row>
    <row r="1856" customFormat="false" ht="12.75" hidden="false" customHeight="false" outlineLevel="0" collapsed="false">
      <c r="U1856" s="1" t="n">
        <f aca="false">+H1856-T1856</f>
        <v>0</v>
      </c>
    </row>
    <row r="1857" customFormat="false" ht="12.75" hidden="false" customHeight="false" outlineLevel="0" collapsed="false">
      <c r="U1857" s="1" t="n">
        <f aca="false">+H1857-T1857</f>
        <v>0</v>
      </c>
    </row>
    <row r="1858" customFormat="false" ht="12.75" hidden="false" customHeight="false" outlineLevel="0" collapsed="false">
      <c r="U1858" s="1" t="n">
        <f aca="false">+H1858-T1858</f>
        <v>0</v>
      </c>
    </row>
    <row r="1859" customFormat="false" ht="12.75" hidden="false" customHeight="false" outlineLevel="0" collapsed="false">
      <c r="U1859" s="1" t="n">
        <f aca="false">+H1859-T1859</f>
        <v>0</v>
      </c>
    </row>
    <row r="1860" customFormat="false" ht="12.75" hidden="false" customHeight="false" outlineLevel="0" collapsed="false">
      <c r="U1860" s="1" t="n">
        <f aca="false">+H1860-T1860</f>
        <v>0</v>
      </c>
    </row>
    <row r="1861" customFormat="false" ht="12.75" hidden="false" customHeight="false" outlineLevel="0" collapsed="false">
      <c r="U1861" s="1" t="n">
        <f aca="false">+H1861-T1861</f>
        <v>0</v>
      </c>
    </row>
    <row r="1862" customFormat="false" ht="12.75" hidden="false" customHeight="false" outlineLevel="0" collapsed="false">
      <c r="U1862" s="1" t="n">
        <f aca="false">+H1862-T1862</f>
        <v>0</v>
      </c>
    </row>
    <row r="1863" customFormat="false" ht="12.75" hidden="false" customHeight="false" outlineLevel="0" collapsed="false">
      <c r="U1863" s="1" t="n">
        <f aca="false">+H1863-T1863</f>
        <v>0</v>
      </c>
    </row>
    <row r="1864" customFormat="false" ht="12.75" hidden="false" customHeight="false" outlineLevel="0" collapsed="false">
      <c r="U1864" s="1" t="n">
        <f aca="false">+H1864-T1864</f>
        <v>0</v>
      </c>
    </row>
    <row r="1865" customFormat="false" ht="12.75" hidden="false" customHeight="false" outlineLevel="0" collapsed="false">
      <c r="U1865" s="1" t="n">
        <f aca="false">+H1865-T1865</f>
        <v>0</v>
      </c>
    </row>
    <row r="1866" customFormat="false" ht="12.75" hidden="false" customHeight="false" outlineLevel="0" collapsed="false">
      <c r="U1866" s="1" t="n">
        <f aca="false">+H1866-T1866</f>
        <v>0</v>
      </c>
    </row>
    <row r="1867" customFormat="false" ht="12.75" hidden="false" customHeight="false" outlineLevel="0" collapsed="false">
      <c r="U1867" s="1" t="n">
        <f aca="false">+H1867-T1867</f>
        <v>0</v>
      </c>
    </row>
    <row r="1868" customFormat="false" ht="12.75" hidden="false" customHeight="false" outlineLevel="0" collapsed="false">
      <c r="U1868" s="1" t="n">
        <f aca="false">+H1868-T1868</f>
        <v>0</v>
      </c>
    </row>
    <row r="1869" customFormat="false" ht="12.75" hidden="false" customHeight="false" outlineLevel="0" collapsed="false">
      <c r="U1869" s="1" t="n">
        <f aca="false">+H1869-T1869</f>
        <v>0</v>
      </c>
    </row>
    <row r="1870" customFormat="false" ht="12.75" hidden="false" customHeight="false" outlineLevel="0" collapsed="false">
      <c r="U1870" s="1" t="n">
        <f aca="false">+H1870-T1870</f>
        <v>0</v>
      </c>
    </row>
    <row r="1871" customFormat="false" ht="12.75" hidden="false" customHeight="false" outlineLevel="0" collapsed="false">
      <c r="U1871" s="1" t="n">
        <f aca="false">+H1871-T1871</f>
        <v>0</v>
      </c>
    </row>
    <row r="1872" customFormat="false" ht="12.75" hidden="false" customHeight="false" outlineLevel="0" collapsed="false">
      <c r="U1872" s="1" t="n">
        <f aca="false">+H1872-T1872</f>
        <v>0</v>
      </c>
    </row>
    <row r="1873" customFormat="false" ht="12.75" hidden="false" customHeight="false" outlineLevel="0" collapsed="false">
      <c r="U1873" s="1" t="n">
        <f aca="false">+H1873-T1873</f>
        <v>0</v>
      </c>
    </row>
    <row r="1874" customFormat="false" ht="12.75" hidden="false" customHeight="false" outlineLevel="0" collapsed="false">
      <c r="U1874" s="1" t="n">
        <f aca="false">+H1874-T1874</f>
        <v>0</v>
      </c>
    </row>
    <row r="1875" customFormat="false" ht="12.75" hidden="false" customHeight="false" outlineLevel="0" collapsed="false">
      <c r="U1875" s="1" t="n">
        <f aca="false">+H1875-T1875</f>
        <v>0</v>
      </c>
    </row>
    <row r="1876" customFormat="false" ht="12.75" hidden="false" customHeight="false" outlineLevel="0" collapsed="false">
      <c r="U1876" s="1" t="n">
        <f aca="false">+H1876-T1876</f>
        <v>0</v>
      </c>
    </row>
    <row r="1877" customFormat="false" ht="12.75" hidden="false" customHeight="false" outlineLevel="0" collapsed="false">
      <c r="U1877" s="1" t="n">
        <f aca="false">+H1877-T1877</f>
        <v>0</v>
      </c>
    </row>
    <row r="1878" customFormat="false" ht="12.75" hidden="false" customHeight="false" outlineLevel="0" collapsed="false">
      <c r="U1878" s="1" t="n">
        <f aca="false">+H1878-T1878</f>
        <v>0</v>
      </c>
    </row>
    <row r="1879" customFormat="false" ht="12.75" hidden="false" customHeight="false" outlineLevel="0" collapsed="false">
      <c r="U1879" s="1" t="n">
        <f aca="false">+H1879-T1879</f>
        <v>0</v>
      </c>
    </row>
    <row r="1880" customFormat="false" ht="12.75" hidden="false" customHeight="false" outlineLevel="0" collapsed="false">
      <c r="U1880" s="1" t="n">
        <f aca="false">+H1880-T1880</f>
        <v>0</v>
      </c>
    </row>
    <row r="1881" customFormat="false" ht="12.75" hidden="false" customHeight="false" outlineLevel="0" collapsed="false">
      <c r="U1881" s="1" t="n">
        <f aca="false">+H1881-T1881</f>
        <v>0</v>
      </c>
    </row>
    <row r="1882" customFormat="false" ht="12.75" hidden="false" customHeight="false" outlineLevel="0" collapsed="false">
      <c r="U1882" s="1" t="n">
        <f aca="false">+H1882-T1882</f>
        <v>0</v>
      </c>
    </row>
    <row r="1883" customFormat="false" ht="12.75" hidden="false" customHeight="false" outlineLevel="0" collapsed="false">
      <c r="U1883" s="1" t="n">
        <f aca="false">+H1883-T1883</f>
        <v>0</v>
      </c>
    </row>
    <row r="1884" customFormat="false" ht="12.75" hidden="false" customHeight="false" outlineLevel="0" collapsed="false">
      <c r="U1884" s="1" t="n">
        <f aca="false">+H1884-T1884</f>
        <v>0</v>
      </c>
    </row>
    <row r="1885" customFormat="false" ht="12.75" hidden="false" customHeight="false" outlineLevel="0" collapsed="false">
      <c r="U1885" s="1" t="n">
        <f aca="false">+H1885-T1885</f>
        <v>0</v>
      </c>
    </row>
    <row r="1886" customFormat="false" ht="12.75" hidden="false" customHeight="false" outlineLevel="0" collapsed="false">
      <c r="U1886" s="1" t="n">
        <f aca="false">+H1886-T1886</f>
        <v>0</v>
      </c>
    </row>
    <row r="1887" customFormat="false" ht="12.75" hidden="false" customHeight="false" outlineLevel="0" collapsed="false">
      <c r="U1887" s="1" t="n">
        <f aca="false">+H1887-T1887</f>
        <v>0</v>
      </c>
    </row>
    <row r="1888" customFormat="false" ht="12.75" hidden="false" customHeight="false" outlineLevel="0" collapsed="false">
      <c r="U1888" s="1" t="n">
        <f aca="false">+H1888-T1888</f>
        <v>0</v>
      </c>
    </row>
    <row r="1889" customFormat="false" ht="12.75" hidden="false" customHeight="false" outlineLevel="0" collapsed="false">
      <c r="U1889" s="1" t="n">
        <f aca="false">+H1889-T1889</f>
        <v>0</v>
      </c>
    </row>
    <row r="1890" customFormat="false" ht="12.75" hidden="false" customHeight="false" outlineLevel="0" collapsed="false">
      <c r="U1890" s="1" t="n">
        <f aca="false">+H1890-T1890</f>
        <v>0</v>
      </c>
    </row>
    <row r="1891" customFormat="false" ht="12.75" hidden="false" customHeight="false" outlineLevel="0" collapsed="false">
      <c r="U1891" s="1" t="n">
        <f aca="false">+H1891-T1891</f>
        <v>0</v>
      </c>
    </row>
    <row r="1892" customFormat="false" ht="12.75" hidden="false" customHeight="false" outlineLevel="0" collapsed="false">
      <c r="U1892" s="1" t="n">
        <f aca="false">+H1892-T1892</f>
        <v>0</v>
      </c>
    </row>
    <row r="1893" customFormat="false" ht="12.75" hidden="false" customHeight="false" outlineLevel="0" collapsed="false">
      <c r="U1893" s="1" t="n">
        <f aca="false">+H1893-T1893</f>
        <v>0</v>
      </c>
    </row>
    <row r="1894" customFormat="false" ht="12.75" hidden="false" customHeight="false" outlineLevel="0" collapsed="false">
      <c r="U1894" s="1" t="n">
        <f aca="false">+H1894-T1894</f>
        <v>0</v>
      </c>
    </row>
    <row r="1895" customFormat="false" ht="12.75" hidden="false" customHeight="false" outlineLevel="0" collapsed="false">
      <c r="U1895" s="1" t="n">
        <f aca="false">+H1895-T1895</f>
        <v>0</v>
      </c>
    </row>
    <row r="1896" customFormat="false" ht="12.75" hidden="false" customHeight="false" outlineLevel="0" collapsed="false">
      <c r="U1896" s="1" t="n">
        <f aca="false">+H1896-T1896</f>
        <v>0</v>
      </c>
    </row>
    <row r="1897" customFormat="false" ht="12.75" hidden="false" customHeight="false" outlineLevel="0" collapsed="false">
      <c r="U1897" s="1" t="n">
        <f aca="false">+H1897-T1897</f>
        <v>0</v>
      </c>
    </row>
    <row r="1898" customFormat="false" ht="12.75" hidden="false" customHeight="false" outlineLevel="0" collapsed="false">
      <c r="U1898" s="1" t="n">
        <f aca="false">+H1898-T1898</f>
        <v>0</v>
      </c>
    </row>
    <row r="1899" customFormat="false" ht="12.75" hidden="false" customHeight="false" outlineLevel="0" collapsed="false">
      <c r="U1899" s="1" t="n">
        <f aca="false">+H1899-T1899</f>
        <v>0</v>
      </c>
    </row>
    <row r="1900" customFormat="false" ht="12.75" hidden="false" customHeight="false" outlineLevel="0" collapsed="false">
      <c r="U1900" s="1" t="n">
        <f aca="false">+H1900-T1900</f>
        <v>0</v>
      </c>
    </row>
    <row r="1901" customFormat="false" ht="12.75" hidden="false" customHeight="false" outlineLevel="0" collapsed="false">
      <c r="U1901" s="1" t="n">
        <f aca="false">+H1901-T1901</f>
        <v>0</v>
      </c>
    </row>
    <row r="1902" customFormat="false" ht="12.75" hidden="false" customHeight="false" outlineLevel="0" collapsed="false">
      <c r="U1902" s="1" t="n">
        <f aca="false">+H1902-T1902</f>
        <v>0</v>
      </c>
    </row>
    <row r="1903" customFormat="false" ht="12.75" hidden="false" customHeight="false" outlineLevel="0" collapsed="false">
      <c r="U1903" s="1" t="n">
        <f aca="false">+H1903-T1903</f>
        <v>0</v>
      </c>
    </row>
    <row r="1904" customFormat="false" ht="12.75" hidden="false" customHeight="false" outlineLevel="0" collapsed="false">
      <c r="U1904" s="1" t="n">
        <f aca="false">+H1904-T1904</f>
        <v>0</v>
      </c>
    </row>
    <row r="1905" customFormat="false" ht="12.75" hidden="false" customHeight="false" outlineLevel="0" collapsed="false">
      <c r="U1905" s="1" t="n">
        <f aca="false">+H1905-T1905</f>
        <v>0</v>
      </c>
    </row>
    <row r="1906" customFormat="false" ht="12.75" hidden="false" customHeight="false" outlineLevel="0" collapsed="false">
      <c r="U1906" s="1" t="n">
        <f aca="false">+H1906-T1906</f>
        <v>0</v>
      </c>
    </row>
    <row r="1907" customFormat="false" ht="12.75" hidden="false" customHeight="false" outlineLevel="0" collapsed="false">
      <c r="U1907" s="1" t="n">
        <f aca="false">+H1907-T1907</f>
        <v>0</v>
      </c>
    </row>
    <row r="1908" customFormat="false" ht="12.75" hidden="false" customHeight="false" outlineLevel="0" collapsed="false">
      <c r="U1908" s="1" t="n">
        <f aca="false">+H1908-T1908</f>
        <v>0</v>
      </c>
    </row>
    <row r="1909" customFormat="false" ht="12.75" hidden="false" customHeight="false" outlineLevel="0" collapsed="false">
      <c r="U1909" s="1" t="n">
        <f aca="false">+H1909-T1909</f>
        <v>0</v>
      </c>
    </row>
    <row r="1910" customFormat="false" ht="12.75" hidden="false" customHeight="false" outlineLevel="0" collapsed="false">
      <c r="U1910" s="1" t="n">
        <f aca="false">+H1910-T1910</f>
        <v>0</v>
      </c>
    </row>
    <row r="1911" customFormat="false" ht="12.75" hidden="false" customHeight="false" outlineLevel="0" collapsed="false">
      <c r="U1911" s="1" t="n">
        <f aca="false">+H1911-T1911</f>
        <v>0</v>
      </c>
    </row>
    <row r="1912" customFormat="false" ht="12.75" hidden="false" customHeight="false" outlineLevel="0" collapsed="false">
      <c r="U1912" s="1" t="n">
        <f aca="false">+H1912-T1912</f>
        <v>0</v>
      </c>
    </row>
    <row r="1913" customFormat="false" ht="12.75" hidden="false" customHeight="false" outlineLevel="0" collapsed="false">
      <c r="U1913" s="1" t="n">
        <f aca="false">+H1913-T1913</f>
        <v>0</v>
      </c>
    </row>
    <row r="1914" customFormat="false" ht="12.75" hidden="false" customHeight="false" outlineLevel="0" collapsed="false">
      <c r="U1914" s="1" t="n">
        <f aca="false">+H1914-T1914</f>
        <v>0</v>
      </c>
    </row>
    <row r="1915" customFormat="false" ht="12.75" hidden="false" customHeight="false" outlineLevel="0" collapsed="false">
      <c r="U1915" s="1" t="n">
        <f aca="false">+H1915-T1915</f>
        <v>0</v>
      </c>
    </row>
    <row r="1916" customFormat="false" ht="12.75" hidden="false" customHeight="false" outlineLevel="0" collapsed="false">
      <c r="U1916" s="1" t="n">
        <f aca="false">+H1916-T1916</f>
        <v>0</v>
      </c>
    </row>
    <row r="1917" customFormat="false" ht="12.75" hidden="false" customHeight="false" outlineLevel="0" collapsed="false">
      <c r="U1917" s="1" t="n">
        <f aca="false">+H1917-T1917</f>
        <v>0</v>
      </c>
    </row>
    <row r="1918" customFormat="false" ht="12.75" hidden="false" customHeight="false" outlineLevel="0" collapsed="false">
      <c r="U1918" s="1" t="n">
        <f aca="false">+H1918-T1918</f>
        <v>0</v>
      </c>
    </row>
    <row r="1919" customFormat="false" ht="12.75" hidden="false" customHeight="false" outlineLevel="0" collapsed="false">
      <c r="U1919" s="1" t="n">
        <f aca="false">+H1919-T1919</f>
        <v>0</v>
      </c>
    </row>
    <row r="1920" customFormat="false" ht="12.75" hidden="false" customHeight="false" outlineLevel="0" collapsed="false">
      <c r="U1920" s="1" t="n">
        <f aca="false">+H1920-T1920</f>
        <v>0</v>
      </c>
    </row>
    <row r="1921" customFormat="false" ht="12.75" hidden="false" customHeight="false" outlineLevel="0" collapsed="false">
      <c r="U1921" s="1" t="n">
        <f aca="false">+H1921-T1921</f>
        <v>0</v>
      </c>
    </row>
    <row r="1922" customFormat="false" ht="12.75" hidden="false" customHeight="false" outlineLevel="0" collapsed="false">
      <c r="U1922" s="1" t="n">
        <f aca="false">+H1922-T1922</f>
        <v>0</v>
      </c>
    </row>
    <row r="1923" customFormat="false" ht="12.75" hidden="false" customHeight="false" outlineLevel="0" collapsed="false">
      <c r="U1923" s="1" t="n">
        <f aca="false">+H1923-T1923</f>
        <v>0</v>
      </c>
    </row>
    <row r="1924" customFormat="false" ht="12.75" hidden="false" customHeight="false" outlineLevel="0" collapsed="false">
      <c r="U1924" s="1" t="n">
        <f aca="false">+H1924-T1924</f>
        <v>0</v>
      </c>
    </row>
    <row r="1925" customFormat="false" ht="12.75" hidden="false" customHeight="false" outlineLevel="0" collapsed="false">
      <c r="U1925" s="1" t="n">
        <f aca="false">+H1925-T1925</f>
        <v>0</v>
      </c>
    </row>
    <row r="1926" customFormat="false" ht="12.75" hidden="false" customHeight="false" outlineLevel="0" collapsed="false">
      <c r="U1926" s="1" t="n">
        <f aca="false">+H1926-T1926</f>
        <v>0</v>
      </c>
    </row>
    <row r="1927" customFormat="false" ht="12.75" hidden="false" customHeight="false" outlineLevel="0" collapsed="false">
      <c r="U1927" s="1" t="n">
        <f aca="false">+H1927-T1927</f>
        <v>0</v>
      </c>
    </row>
    <row r="1928" customFormat="false" ht="12.75" hidden="false" customHeight="false" outlineLevel="0" collapsed="false">
      <c r="U1928" s="1" t="n">
        <f aca="false">+H1928-T1928</f>
        <v>0</v>
      </c>
    </row>
    <row r="1929" customFormat="false" ht="12.75" hidden="false" customHeight="false" outlineLevel="0" collapsed="false">
      <c r="U1929" s="1" t="n">
        <f aca="false">+H1929-T1929</f>
        <v>0</v>
      </c>
    </row>
    <row r="1930" customFormat="false" ht="12.75" hidden="false" customHeight="false" outlineLevel="0" collapsed="false">
      <c r="U1930" s="1" t="n">
        <f aca="false">+H1930-T1930</f>
        <v>0</v>
      </c>
    </row>
    <row r="1931" customFormat="false" ht="12.75" hidden="false" customHeight="false" outlineLevel="0" collapsed="false">
      <c r="U1931" s="1" t="n">
        <f aca="false">+H1931-T1931</f>
        <v>0</v>
      </c>
    </row>
    <row r="1932" customFormat="false" ht="12.75" hidden="false" customHeight="false" outlineLevel="0" collapsed="false">
      <c r="U1932" s="1" t="n">
        <f aca="false">+H1932-T1932</f>
        <v>0</v>
      </c>
    </row>
    <row r="1933" customFormat="false" ht="12.75" hidden="false" customHeight="false" outlineLevel="0" collapsed="false">
      <c r="U1933" s="1" t="n">
        <f aca="false">+H1933-T1933</f>
        <v>0</v>
      </c>
    </row>
    <row r="1934" customFormat="false" ht="12.75" hidden="false" customHeight="false" outlineLevel="0" collapsed="false">
      <c r="U1934" s="1" t="n">
        <f aca="false">+H1934-T1934</f>
        <v>0</v>
      </c>
    </row>
    <row r="1935" customFormat="false" ht="12.75" hidden="false" customHeight="false" outlineLevel="0" collapsed="false">
      <c r="U1935" s="1" t="n">
        <f aca="false">+H1935-T1935</f>
        <v>0</v>
      </c>
    </row>
    <row r="1936" customFormat="false" ht="12.75" hidden="false" customHeight="false" outlineLevel="0" collapsed="false">
      <c r="U1936" s="1" t="n">
        <f aca="false">+H1936-T1936</f>
        <v>0</v>
      </c>
    </row>
    <row r="1937" customFormat="false" ht="12.75" hidden="false" customHeight="false" outlineLevel="0" collapsed="false">
      <c r="U1937" s="1" t="n">
        <f aca="false">+H1937-T1937</f>
        <v>0</v>
      </c>
    </row>
    <row r="1938" customFormat="false" ht="12.75" hidden="false" customHeight="false" outlineLevel="0" collapsed="false">
      <c r="U1938" s="1" t="n">
        <f aca="false">+H1938-T1938</f>
        <v>0</v>
      </c>
    </row>
    <row r="1939" customFormat="false" ht="12.75" hidden="false" customHeight="false" outlineLevel="0" collapsed="false">
      <c r="U1939" s="1" t="n">
        <f aca="false">+H1939-T1939</f>
        <v>0</v>
      </c>
    </row>
    <row r="1940" customFormat="false" ht="12.75" hidden="false" customHeight="false" outlineLevel="0" collapsed="false">
      <c r="U1940" s="1" t="n">
        <f aca="false">+H1940-T1940</f>
        <v>0</v>
      </c>
    </row>
    <row r="1941" customFormat="false" ht="12.75" hidden="false" customHeight="false" outlineLevel="0" collapsed="false">
      <c r="U1941" s="1" t="n">
        <f aca="false">+H1941-T1941</f>
        <v>0</v>
      </c>
    </row>
    <row r="1942" customFormat="false" ht="12.75" hidden="false" customHeight="false" outlineLevel="0" collapsed="false">
      <c r="U1942" s="1" t="n">
        <f aca="false">+H1942-T1942</f>
        <v>0</v>
      </c>
    </row>
    <row r="1943" customFormat="false" ht="12.75" hidden="false" customHeight="false" outlineLevel="0" collapsed="false">
      <c r="U1943" s="1" t="n">
        <f aca="false">+H1943-T1943</f>
        <v>0</v>
      </c>
    </row>
    <row r="1944" customFormat="false" ht="12.75" hidden="false" customHeight="false" outlineLevel="0" collapsed="false">
      <c r="U1944" s="1" t="n">
        <f aca="false">+H1944-T1944</f>
        <v>0</v>
      </c>
    </row>
    <row r="1945" customFormat="false" ht="12.75" hidden="false" customHeight="false" outlineLevel="0" collapsed="false">
      <c r="U1945" s="1" t="n">
        <f aca="false">+H1945-T1945</f>
        <v>0</v>
      </c>
    </row>
    <row r="1946" customFormat="false" ht="12.75" hidden="false" customHeight="false" outlineLevel="0" collapsed="false">
      <c r="U1946" s="1" t="n">
        <f aca="false">+H1946-T1946</f>
        <v>0</v>
      </c>
    </row>
    <row r="1947" customFormat="false" ht="12.75" hidden="false" customHeight="false" outlineLevel="0" collapsed="false">
      <c r="U1947" s="1" t="n">
        <f aca="false">+H1947-T1947</f>
        <v>0</v>
      </c>
    </row>
    <row r="1948" customFormat="false" ht="12.75" hidden="false" customHeight="false" outlineLevel="0" collapsed="false">
      <c r="U1948" s="1" t="n">
        <f aca="false">+H1948-T1948</f>
        <v>0</v>
      </c>
    </row>
    <row r="1949" customFormat="false" ht="12.75" hidden="false" customHeight="false" outlineLevel="0" collapsed="false">
      <c r="U1949" s="1" t="n">
        <f aca="false">+H1949-T1949</f>
        <v>0</v>
      </c>
    </row>
    <row r="1950" customFormat="false" ht="12.75" hidden="false" customHeight="false" outlineLevel="0" collapsed="false">
      <c r="U1950" s="1" t="n">
        <f aca="false">+H1950-T1950</f>
        <v>0</v>
      </c>
    </row>
    <row r="1951" customFormat="false" ht="12.75" hidden="false" customHeight="false" outlineLevel="0" collapsed="false">
      <c r="U1951" s="1" t="n">
        <f aca="false">+H1951-T1951</f>
        <v>0</v>
      </c>
    </row>
    <row r="1952" customFormat="false" ht="12.75" hidden="false" customHeight="false" outlineLevel="0" collapsed="false">
      <c r="U1952" s="1" t="n">
        <f aca="false">+H1952-T1952</f>
        <v>0</v>
      </c>
    </row>
    <row r="1953" customFormat="false" ht="12.75" hidden="false" customHeight="false" outlineLevel="0" collapsed="false">
      <c r="U1953" s="1" t="n">
        <f aca="false">+H1953-T1953</f>
        <v>0</v>
      </c>
    </row>
    <row r="1954" customFormat="false" ht="12.75" hidden="false" customHeight="false" outlineLevel="0" collapsed="false">
      <c r="U1954" s="1" t="n">
        <f aca="false">+H1954-T1954</f>
        <v>0</v>
      </c>
    </row>
    <row r="1955" customFormat="false" ht="12.75" hidden="false" customHeight="false" outlineLevel="0" collapsed="false">
      <c r="U1955" s="1" t="n">
        <f aca="false">+H1955-T1955</f>
        <v>0</v>
      </c>
    </row>
    <row r="1956" customFormat="false" ht="12.75" hidden="false" customHeight="false" outlineLevel="0" collapsed="false">
      <c r="U1956" s="1" t="n">
        <f aca="false">+H1956-T1956</f>
        <v>0</v>
      </c>
    </row>
    <row r="1957" customFormat="false" ht="12.75" hidden="false" customHeight="false" outlineLevel="0" collapsed="false">
      <c r="U1957" s="1" t="n">
        <f aca="false">+H1957-T1957</f>
        <v>0</v>
      </c>
    </row>
    <row r="1958" customFormat="false" ht="12.75" hidden="false" customHeight="false" outlineLevel="0" collapsed="false">
      <c r="U1958" s="1" t="n">
        <f aca="false">+H1958-T1958</f>
        <v>0</v>
      </c>
    </row>
    <row r="1959" customFormat="false" ht="12.75" hidden="false" customHeight="false" outlineLevel="0" collapsed="false">
      <c r="U1959" s="1" t="n">
        <f aca="false">+H1959-T1959</f>
        <v>0</v>
      </c>
    </row>
    <row r="1960" customFormat="false" ht="12.75" hidden="false" customHeight="false" outlineLevel="0" collapsed="false">
      <c r="U1960" s="1" t="n">
        <f aca="false">+H1960-T1960</f>
        <v>0</v>
      </c>
    </row>
    <row r="1961" customFormat="false" ht="12.75" hidden="false" customHeight="false" outlineLevel="0" collapsed="false">
      <c r="U1961" s="1" t="n">
        <f aca="false">+H1961-T1961</f>
        <v>0</v>
      </c>
    </row>
    <row r="1962" customFormat="false" ht="12.75" hidden="false" customHeight="false" outlineLevel="0" collapsed="false">
      <c r="U1962" s="1" t="n">
        <f aca="false">+H1962-T1962</f>
        <v>0</v>
      </c>
    </row>
    <row r="1963" customFormat="false" ht="12.75" hidden="false" customHeight="false" outlineLevel="0" collapsed="false">
      <c r="U1963" s="1" t="n">
        <f aca="false">+H1963-T1963</f>
        <v>0</v>
      </c>
    </row>
    <row r="1964" customFormat="false" ht="12.75" hidden="false" customHeight="false" outlineLevel="0" collapsed="false">
      <c r="U1964" s="1" t="n">
        <f aca="false">+H1964-T1964</f>
        <v>0</v>
      </c>
    </row>
    <row r="1965" customFormat="false" ht="12.75" hidden="false" customHeight="false" outlineLevel="0" collapsed="false">
      <c r="U1965" s="1" t="n">
        <f aca="false">+H1965-T1965</f>
        <v>0</v>
      </c>
    </row>
    <row r="1966" customFormat="false" ht="12.75" hidden="false" customHeight="false" outlineLevel="0" collapsed="false">
      <c r="U1966" s="1" t="n">
        <f aca="false">+H1966-T1966</f>
        <v>0</v>
      </c>
    </row>
    <row r="1967" customFormat="false" ht="12.75" hidden="false" customHeight="false" outlineLevel="0" collapsed="false">
      <c r="U1967" s="1" t="n">
        <f aca="false">+H1967-T1967</f>
        <v>0</v>
      </c>
    </row>
    <row r="1968" customFormat="false" ht="12.75" hidden="false" customHeight="false" outlineLevel="0" collapsed="false">
      <c r="U1968" s="1" t="n">
        <f aca="false">+H1968-T1968</f>
        <v>0</v>
      </c>
    </row>
    <row r="1969" customFormat="false" ht="12.75" hidden="false" customHeight="false" outlineLevel="0" collapsed="false">
      <c r="U1969" s="1" t="n">
        <f aca="false">+H1969-T1969</f>
        <v>0</v>
      </c>
    </row>
    <row r="1970" customFormat="false" ht="12.75" hidden="false" customHeight="false" outlineLevel="0" collapsed="false">
      <c r="U1970" s="1" t="n">
        <f aca="false">+H1970-T1970</f>
        <v>0</v>
      </c>
    </row>
    <row r="1971" customFormat="false" ht="12.75" hidden="false" customHeight="false" outlineLevel="0" collapsed="false">
      <c r="U1971" s="1" t="n">
        <f aca="false">+H1971-T1971</f>
        <v>0</v>
      </c>
    </row>
    <row r="1972" customFormat="false" ht="12.75" hidden="false" customHeight="false" outlineLevel="0" collapsed="false">
      <c r="U1972" s="1" t="n">
        <f aca="false">+H1972-T1972</f>
        <v>0</v>
      </c>
    </row>
    <row r="1973" customFormat="false" ht="12.75" hidden="false" customHeight="false" outlineLevel="0" collapsed="false">
      <c r="U1973" s="1" t="n">
        <f aca="false">+H1973-T1973</f>
        <v>0</v>
      </c>
    </row>
    <row r="1974" customFormat="false" ht="12.75" hidden="false" customHeight="false" outlineLevel="0" collapsed="false">
      <c r="U1974" s="1" t="n">
        <f aca="false">+H1974-T1974</f>
        <v>0</v>
      </c>
    </row>
    <row r="1975" customFormat="false" ht="12.75" hidden="false" customHeight="false" outlineLevel="0" collapsed="false">
      <c r="U1975" s="1" t="n">
        <f aca="false">+H1975-T1975</f>
        <v>0</v>
      </c>
    </row>
    <row r="1976" customFormat="false" ht="12.75" hidden="false" customHeight="false" outlineLevel="0" collapsed="false">
      <c r="U1976" s="1" t="n">
        <f aca="false">+H1976-T1976</f>
        <v>0</v>
      </c>
    </row>
    <row r="1977" customFormat="false" ht="12.75" hidden="false" customHeight="false" outlineLevel="0" collapsed="false">
      <c r="U1977" s="1" t="n">
        <f aca="false">+H1977-T1977</f>
        <v>0</v>
      </c>
    </row>
    <row r="1978" customFormat="false" ht="12.75" hidden="false" customHeight="false" outlineLevel="0" collapsed="false">
      <c r="U1978" s="1" t="n">
        <f aca="false">+H1978-T1978</f>
        <v>0</v>
      </c>
    </row>
    <row r="1979" customFormat="false" ht="12.75" hidden="false" customHeight="false" outlineLevel="0" collapsed="false">
      <c r="U1979" s="1" t="n">
        <f aca="false">+H1979-T1979</f>
        <v>0</v>
      </c>
    </row>
    <row r="1980" customFormat="false" ht="12.75" hidden="false" customHeight="false" outlineLevel="0" collapsed="false">
      <c r="U1980" s="1" t="n">
        <f aca="false">+H1980-T1980</f>
        <v>0</v>
      </c>
    </row>
    <row r="1981" customFormat="false" ht="12.75" hidden="false" customHeight="false" outlineLevel="0" collapsed="false">
      <c r="U1981" s="1" t="n">
        <f aca="false">+H1981-T1981</f>
        <v>0</v>
      </c>
    </row>
    <row r="1982" customFormat="false" ht="12.75" hidden="false" customHeight="false" outlineLevel="0" collapsed="false">
      <c r="U1982" s="1" t="n">
        <f aca="false">+H1982-T1982</f>
        <v>0</v>
      </c>
    </row>
    <row r="1983" customFormat="false" ht="12.75" hidden="false" customHeight="false" outlineLevel="0" collapsed="false">
      <c r="U1983" s="1" t="n">
        <f aca="false">+H1983-T1983</f>
        <v>0</v>
      </c>
    </row>
    <row r="1984" customFormat="false" ht="12.75" hidden="false" customHeight="false" outlineLevel="0" collapsed="false">
      <c r="U1984" s="1" t="n">
        <f aca="false">+H1984-T1984</f>
        <v>0</v>
      </c>
    </row>
    <row r="1985" customFormat="false" ht="12.75" hidden="false" customHeight="false" outlineLevel="0" collapsed="false">
      <c r="U1985" s="1" t="n">
        <f aca="false">+H1985-T1985</f>
        <v>0</v>
      </c>
    </row>
    <row r="1986" customFormat="false" ht="12.75" hidden="false" customHeight="false" outlineLevel="0" collapsed="false">
      <c r="U1986" s="1" t="n">
        <f aca="false">+H1986-T1986</f>
        <v>0</v>
      </c>
    </row>
    <row r="1987" customFormat="false" ht="12.75" hidden="false" customHeight="false" outlineLevel="0" collapsed="false">
      <c r="U1987" s="1" t="n">
        <f aca="false">+H1987-T1987</f>
        <v>0</v>
      </c>
    </row>
    <row r="1988" customFormat="false" ht="12.75" hidden="false" customHeight="false" outlineLevel="0" collapsed="false">
      <c r="U1988" s="1" t="n">
        <f aca="false">+H1988-T1988</f>
        <v>0</v>
      </c>
    </row>
    <row r="1989" customFormat="false" ht="12.75" hidden="false" customHeight="false" outlineLevel="0" collapsed="false">
      <c r="U1989" s="1" t="n">
        <f aca="false">+H1989-T1989</f>
        <v>0</v>
      </c>
    </row>
    <row r="1990" customFormat="false" ht="12.75" hidden="false" customHeight="false" outlineLevel="0" collapsed="false">
      <c r="U1990" s="1" t="n">
        <f aca="false">+H1990-T1990</f>
        <v>0</v>
      </c>
    </row>
    <row r="1991" customFormat="false" ht="12.75" hidden="false" customHeight="false" outlineLevel="0" collapsed="false">
      <c r="U1991" s="1" t="n">
        <f aca="false">+H1991-T1991</f>
        <v>0</v>
      </c>
    </row>
    <row r="1992" customFormat="false" ht="12.75" hidden="false" customHeight="false" outlineLevel="0" collapsed="false">
      <c r="U1992" s="1" t="n">
        <f aca="false">+H1992-T1992</f>
        <v>0</v>
      </c>
    </row>
    <row r="1993" customFormat="false" ht="12.75" hidden="false" customHeight="false" outlineLevel="0" collapsed="false">
      <c r="U1993" s="1" t="n">
        <f aca="false">+H1993-T1993</f>
        <v>0</v>
      </c>
    </row>
    <row r="1994" customFormat="false" ht="12.75" hidden="false" customHeight="false" outlineLevel="0" collapsed="false">
      <c r="U1994" s="1" t="n">
        <f aca="false">+H1994-T1994</f>
        <v>0</v>
      </c>
    </row>
    <row r="1995" customFormat="false" ht="12.75" hidden="false" customHeight="false" outlineLevel="0" collapsed="false">
      <c r="U1995" s="1" t="n">
        <f aca="false">+H1995-T1995</f>
        <v>0</v>
      </c>
    </row>
    <row r="1996" customFormat="false" ht="12.75" hidden="false" customHeight="false" outlineLevel="0" collapsed="false">
      <c r="U1996" s="1" t="n">
        <f aca="false">+H1996-T1996</f>
        <v>0</v>
      </c>
    </row>
    <row r="1997" customFormat="false" ht="12.75" hidden="false" customHeight="false" outlineLevel="0" collapsed="false">
      <c r="U1997" s="1" t="n">
        <f aca="false">+H1997-T1997</f>
        <v>0</v>
      </c>
    </row>
    <row r="1998" customFormat="false" ht="12.75" hidden="false" customHeight="false" outlineLevel="0" collapsed="false">
      <c r="U1998" s="1" t="n">
        <f aca="false">+H1998-T1998</f>
        <v>0</v>
      </c>
    </row>
    <row r="1999" customFormat="false" ht="12.75" hidden="false" customHeight="false" outlineLevel="0" collapsed="false">
      <c r="U1999" s="1" t="n">
        <f aca="false">+H1999-T1999</f>
        <v>0</v>
      </c>
    </row>
    <row r="2000" customFormat="false" ht="12.75" hidden="false" customHeight="false" outlineLevel="0" collapsed="false">
      <c r="U2000" s="1" t="n">
        <f aca="false">+H2000-T2000</f>
        <v>0</v>
      </c>
    </row>
    <row r="2001" customFormat="false" ht="12.75" hidden="false" customHeight="false" outlineLevel="0" collapsed="false">
      <c r="U2001" s="1" t="n">
        <f aca="false">+H2001-T2001</f>
        <v>0</v>
      </c>
    </row>
    <row r="2002" customFormat="false" ht="12.75" hidden="false" customHeight="false" outlineLevel="0" collapsed="false">
      <c r="U2002" s="1" t="n">
        <f aca="false">+H2002-T2002</f>
        <v>0</v>
      </c>
    </row>
    <row r="2003" customFormat="false" ht="12.75" hidden="false" customHeight="false" outlineLevel="0" collapsed="false">
      <c r="U2003" s="1" t="n">
        <f aca="false">+H2003-T2003</f>
        <v>0</v>
      </c>
    </row>
    <row r="2004" customFormat="false" ht="12.75" hidden="false" customHeight="false" outlineLevel="0" collapsed="false">
      <c r="U2004" s="1" t="n">
        <f aca="false">+H2004-T2004</f>
        <v>0</v>
      </c>
    </row>
    <row r="2005" customFormat="false" ht="12.75" hidden="false" customHeight="false" outlineLevel="0" collapsed="false">
      <c r="U2005" s="1" t="n">
        <f aca="false">+H2005-T2005</f>
        <v>0</v>
      </c>
    </row>
    <row r="2006" customFormat="false" ht="12.75" hidden="false" customHeight="false" outlineLevel="0" collapsed="false">
      <c r="U2006" s="1" t="n">
        <f aca="false">+H2006-T2006</f>
        <v>0</v>
      </c>
    </row>
    <row r="2007" customFormat="false" ht="12.75" hidden="false" customHeight="false" outlineLevel="0" collapsed="false">
      <c r="U2007" s="1" t="n">
        <f aca="false">+H2007-T2007</f>
        <v>0</v>
      </c>
    </row>
    <row r="2008" customFormat="false" ht="12.75" hidden="false" customHeight="false" outlineLevel="0" collapsed="false">
      <c r="U2008" s="1" t="n">
        <f aca="false">+H2008-T2008</f>
        <v>0</v>
      </c>
    </row>
    <row r="2009" customFormat="false" ht="12.75" hidden="false" customHeight="false" outlineLevel="0" collapsed="false">
      <c r="U2009" s="1" t="n">
        <f aca="false">+H2009-T2009</f>
        <v>0</v>
      </c>
    </row>
    <row r="2010" customFormat="false" ht="12.75" hidden="false" customHeight="false" outlineLevel="0" collapsed="false">
      <c r="U2010" s="1" t="n">
        <f aca="false">+H2010-T2010</f>
        <v>0</v>
      </c>
    </row>
    <row r="2011" customFormat="false" ht="12.75" hidden="false" customHeight="false" outlineLevel="0" collapsed="false">
      <c r="U2011" s="1" t="n">
        <f aca="false">+H2011-T2011</f>
        <v>0</v>
      </c>
    </row>
    <row r="2012" customFormat="false" ht="12.75" hidden="false" customHeight="false" outlineLevel="0" collapsed="false">
      <c r="U2012" s="1" t="n">
        <f aca="false">+H2012-T2012</f>
        <v>0</v>
      </c>
    </row>
    <row r="2013" customFormat="false" ht="12.75" hidden="false" customHeight="false" outlineLevel="0" collapsed="false">
      <c r="U2013" s="1" t="n">
        <f aca="false">+H2013-T2013</f>
        <v>0</v>
      </c>
    </row>
    <row r="2014" customFormat="false" ht="12.75" hidden="false" customHeight="false" outlineLevel="0" collapsed="false">
      <c r="U2014" s="1" t="n">
        <f aca="false">+H2014-T2014</f>
        <v>0</v>
      </c>
    </row>
    <row r="2015" customFormat="false" ht="12.75" hidden="false" customHeight="false" outlineLevel="0" collapsed="false">
      <c r="U2015" s="1" t="n">
        <f aca="false">+H2015-T2015</f>
        <v>0</v>
      </c>
    </row>
    <row r="2016" customFormat="false" ht="12.75" hidden="false" customHeight="false" outlineLevel="0" collapsed="false">
      <c r="U2016" s="1" t="n">
        <f aca="false">+H2016-T2016</f>
        <v>0</v>
      </c>
    </row>
    <row r="2017" customFormat="false" ht="12.75" hidden="false" customHeight="false" outlineLevel="0" collapsed="false">
      <c r="U2017" s="1" t="n">
        <f aca="false">+H2017-T2017</f>
        <v>0</v>
      </c>
    </row>
    <row r="2018" customFormat="false" ht="12.75" hidden="false" customHeight="false" outlineLevel="0" collapsed="false">
      <c r="U2018" s="1" t="n">
        <f aca="false">+H2018-T2018</f>
        <v>0</v>
      </c>
    </row>
    <row r="2019" customFormat="false" ht="12.75" hidden="false" customHeight="false" outlineLevel="0" collapsed="false">
      <c r="U2019" s="1" t="n">
        <f aca="false">+H2019-T2019</f>
        <v>0</v>
      </c>
    </row>
    <row r="2020" customFormat="false" ht="12.75" hidden="false" customHeight="false" outlineLevel="0" collapsed="false">
      <c r="U2020" s="1" t="n">
        <f aca="false">+H2020-T2020</f>
        <v>0</v>
      </c>
    </row>
    <row r="2021" customFormat="false" ht="12.75" hidden="false" customHeight="false" outlineLevel="0" collapsed="false">
      <c r="U2021" s="1" t="n">
        <f aca="false">+H2021-T2021</f>
        <v>0</v>
      </c>
    </row>
    <row r="2022" customFormat="false" ht="12.75" hidden="false" customHeight="false" outlineLevel="0" collapsed="false">
      <c r="U2022" s="1" t="n">
        <f aca="false">+H2022-T2022</f>
        <v>0</v>
      </c>
    </row>
    <row r="2023" customFormat="false" ht="12.75" hidden="false" customHeight="false" outlineLevel="0" collapsed="false">
      <c r="U2023" s="1" t="n">
        <f aca="false">+H2023-T2023</f>
        <v>0</v>
      </c>
    </row>
    <row r="2024" customFormat="false" ht="12.75" hidden="false" customHeight="false" outlineLevel="0" collapsed="false">
      <c r="U2024" s="1" t="n">
        <f aca="false">+H2024-T2024</f>
        <v>0</v>
      </c>
    </row>
    <row r="2025" customFormat="false" ht="12.75" hidden="false" customHeight="false" outlineLevel="0" collapsed="false">
      <c r="U2025" s="1" t="n">
        <f aca="false">+H2025-T2025</f>
        <v>0</v>
      </c>
    </row>
    <row r="2026" customFormat="false" ht="12.75" hidden="false" customHeight="false" outlineLevel="0" collapsed="false">
      <c r="U2026" s="1" t="n">
        <f aca="false">+H2026-T2026</f>
        <v>0</v>
      </c>
    </row>
    <row r="2027" customFormat="false" ht="12.75" hidden="false" customHeight="false" outlineLevel="0" collapsed="false">
      <c r="U2027" s="1" t="n">
        <f aca="false">+H2027-T2027</f>
        <v>0</v>
      </c>
    </row>
    <row r="2028" customFormat="false" ht="12.75" hidden="false" customHeight="false" outlineLevel="0" collapsed="false">
      <c r="U2028" s="1" t="n">
        <f aca="false">+H2028-T2028</f>
        <v>0</v>
      </c>
    </row>
    <row r="2029" customFormat="false" ht="12.75" hidden="false" customHeight="false" outlineLevel="0" collapsed="false">
      <c r="U2029" s="1" t="n">
        <f aca="false">+H2029-T2029</f>
        <v>0</v>
      </c>
    </row>
    <row r="2030" customFormat="false" ht="12.75" hidden="false" customHeight="false" outlineLevel="0" collapsed="false">
      <c r="U2030" s="1" t="n">
        <f aca="false">+H2030-T2030</f>
        <v>0</v>
      </c>
    </row>
    <row r="2031" customFormat="false" ht="12.75" hidden="false" customHeight="false" outlineLevel="0" collapsed="false">
      <c r="U2031" s="1" t="n">
        <f aca="false">+H2031-T2031</f>
        <v>0</v>
      </c>
    </row>
    <row r="2032" customFormat="false" ht="12.75" hidden="false" customHeight="false" outlineLevel="0" collapsed="false">
      <c r="U2032" s="1" t="n">
        <f aca="false">+H2032-T2032</f>
        <v>0</v>
      </c>
    </row>
    <row r="2033" customFormat="false" ht="12.75" hidden="false" customHeight="false" outlineLevel="0" collapsed="false">
      <c r="U2033" s="1" t="n">
        <f aca="false">+H2033-T2033</f>
        <v>0</v>
      </c>
    </row>
    <row r="2034" customFormat="false" ht="12.75" hidden="false" customHeight="false" outlineLevel="0" collapsed="false">
      <c r="U2034" s="1" t="n">
        <f aca="false">+H2034-T2034</f>
        <v>0</v>
      </c>
    </row>
    <row r="2035" customFormat="false" ht="12.75" hidden="false" customHeight="false" outlineLevel="0" collapsed="false">
      <c r="U2035" s="1" t="n">
        <f aca="false">+H2035-T2035</f>
        <v>0</v>
      </c>
    </row>
    <row r="2036" customFormat="false" ht="12.75" hidden="false" customHeight="false" outlineLevel="0" collapsed="false">
      <c r="U2036" s="1" t="n">
        <f aca="false">+H2036-T2036</f>
        <v>0</v>
      </c>
    </row>
    <row r="2037" customFormat="false" ht="12.75" hidden="false" customHeight="false" outlineLevel="0" collapsed="false">
      <c r="U2037" s="1" t="n">
        <f aca="false">+H2037-T2037</f>
        <v>0</v>
      </c>
    </row>
    <row r="2038" customFormat="false" ht="12.75" hidden="false" customHeight="false" outlineLevel="0" collapsed="false">
      <c r="U2038" s="1" t="n">
        <f aca="false">+H2038-T2038</f>
        <v>0</v>
      </c>
    </row>
    <row r="2039" customFormat="false" ht="12.75" hidden="false" customHeight="false" outlineLevel="0" collapsed="false">
      <c r="U2039" s="1" t="n">
        <f aca="false">+H2039-T2039</f>
        <v>0</v>
      </c>
    </row>
    <row r="2040" customFormat="false" ht="12.75" hidden="false" customHeight="false" outlineLevel="0" collapsed="false">
      <c r="U2040" s="1" t="n">
        <f aca="false">+H2040-T2040</f>
        <v>0</v>
      </c>
    </row>
    <row r="2041" customFormat="false" ht="12.75" hidden="false" customHeight="false" outlineLevel="0" collapsed="false">
      <c r="U2041" s="1" t="n">
        <f aca="false">+H2041-T2041</f>
        <v>0</v>
      </c>
    </row>
    <row r="2042" customFormat="false" ht="12.75" hidden="false" customHeight="false" outlineLevel="0" collapsed="false">
      <c r="U2042" s="1" t="n">
        <f aca="false">+H2042-T2042</f>
        <v>0</v>
      </c>
    </row>
    <row r="2043" customFormat="false" ht="12.75" hidden="false" customHeight="false" outlineLevel="0" collapsed="false">
      <c r="U2043" s="1" t="n">
        <f aca="false">+H2043-T2043</f>
        <v>0</v>
      </c>
    </row>
    <row r="2044" customFormat="false" ht="12.75" hidden="false" customHeight="false" outlineLevel="0" collapsed="false">
      <c r="U2044" s="1" t="n">
        <f aca="false">+H2044-T2044</f>
        <v>0</v>
      </c>
    </row>
    <row r="2045" customFormat="false" ht="12.75" hidden="false" customHeight="false" outlineLevel="0" collapsed="false">
      <c r="U2045" s="1" t="n">
        <f aca="false">+H2045-T2045</f>
        <v>0</v>
      </c>
    </row>
    <row r="2046" customFormat="false" ht="12.75" hidden="false" customHeight="false" outlineLevel="0" collapsed="false">
      <c r="U2046" s="1" t="n">
        <f aca="false">+H2046-T2046</f>
        <v>0</v>
      </c>
    </row>
    <row r="2047" customFormat="false" ht="12.75" hidden="false" customHeight="false" outlineLevel="0" collapsed="false">
      <c r="U2047" s="1" t="n">
        <f aca="false">+H2047-T2047</f>
        <v>0</v>
      </c>
    </row>
    <row r="2048" customFormat="false" ht="12.75" hidden="false" customHeight="false" outlineLevel="0" collapsed="false">
      <c r="U2048" s="1" t="n">
        <f aca="false">+H2048-T2048</f>
        <v>0</v>
      </c>
    </row>
    <row r="2049" customFormat="false" ht="12.75" hidden="false" customHeight="false" outlineLevel="0" collapsed="false">
      <c r="U2049" s="1" t="n">
        <f aca="false">+H2049-T2049</f>
        <v>0</v>
      </c>
    </row>
    <row r="2050" customFormat="false" ht="12.75" hidden="false" customHeight="false" outlineLevel="0" collapsed="false">
      <c r="U2050" s="1" t="n">
        <f aca="false">+H2050-T2050</f>
        <v>0</v>
      </c>
    </row>
    <row r="2051" customFormat="false" ht="12.75" hidden="false" customHeight="false" outlineLevel="0" collapsed="false">
      <c r="U2051" s="1" t="n">
        <f aca="false">+H2051-T2051</f>
        <v>0</v>
      </c>
    </row>
    <row r="2052" customFormat="false" ht="12.75" hidden="false" customHeight="false" outlineLevel="0" collapsed="false">
      <c r="U2052" s="1" t="n">
        <f aca="false">+H2052-T2052</f>
        <v>0</v>
      </c>
    </row>
    <row r="2053" customFormat="false" ht="12.75" hidden="false" customHeight="false" outlineLevel="0" collapsed="false">
      <c r="U2053" s="1" t="n">
        <f aca="false">+H2053-T2053</f>
        <v>0</v>
      </c>
    </row>
    <row r="2054" customFormat="false" ht="12.75" hidden="false" customHeight="false" outlineLevel="0" collapsed="false">
      <c r="U2054" s="1" t="n">
        <f aca="false">+H2054-T2054</f>
        <v>0</v>
      </c>
    </row>
    <row r="2055" customFormat="false" ht="12.75" hidden="false" customHeight="false" outlineLevel="0" collapsed="false">
      <c r="U2055" s="1" t="n">
        <f aca="false">+H2055-T2055</f>
        <v>0</v>
      </c>
    </row>
    <row r="2056" customFormat="false" ht="12.75" hidden="false" customHeight="false" outlineLevel="0" collapsed="false">
      <c r="U2056" s="1" t="n">
        <f aca="false">+H2056-T2056</f>
        <v>0</v>
      </c>
    </row>
    <row r="2057" customFormat="false" ht="12.75" hidden="false" customHeight="false" outlineLevel="0" collapsed="false">
      <c r="U2057" s="1" t="n">
        <f aca="false">+H2057-T2057</f>
        <v>0</v>
      </c>
    </row>
    <row r="2058" customFormat="false" ht="12.75" hidden="false" customHeight="false" outlineLevel="0" collapsed="false">
      <c r="U2058" s="1" t="n">
        <f aca="false">+H2058-T2058</f>
        <v>0</v>
      </c>
    </row>
    <row r="2059" customFormat="false" ht="12.75" hidden="false" customHeight="false" outlineLevel="0" collapsed="false">
      <c r="U2059" s="1" t="n">
        <f aca="false">+H2059-T2059</f>
        <v>0</v>
      </c>
    </row>
    <row r="2060" customFormat="false" ht="12.75" hidden="false" customHeight="false" outlineLevel="0" collapsed="false">
      <c r="U2060" s="1" t="n">
        <f aca="false">+H2060-T2060</f>
        <v>0</v>
      </c>
    </row>
    <row r="2061" customFormat="false" ht="12.75" hidden="false" customHeight="false" outlineLevel="0" collapsed="false">
      <c r="U2061" s="1" t="n">
        <f aca="false">+H2061-T2061</f>
        <v>0</v>
      </c>
    </row>
    <row r="2062" customFormat="false" ht="12.75" hidden="false" customHeight="false" outlineLevel="0" collapsed="false">
      <c r="U2062" s="1" t="n">
        <f aca="false">+H2062-T2062</f>
        <v>0</v>
      </c>
    </row>
    <row r="2063" customFormat="false" ht="12.75" hidden="false" customHeight="false" outlineLevel="0" collapsed="false">
      <c r="U2063" s="1" t="n">
        <f aca="false">+H2063-T2063</f>
        <v>0</v>
      </c>
    </row>
    <row r="2064" customFormat="false" ht="12.75" hidden="false" customHeight="false" outlineLevel="0" collapsed="false">
      <c r="U2064" s="1" t="n">
        <f aca="false">+H2064-T2064</f>
        <v>0</v>
      </c>
    </row>
    <row r="2065" customFormat="false" ht="12.75" hidden="false" customHeight="false" outlineLevel="0" collapsed="false">
      <c r="U2065" s="1" t="n">
        <f aca="false">+H2065-T2065</f>
        <v>0</v>
      </c>
    </row>
    <row r="2066" customFormat="false" ht="12.75" hidden="false" customHeight="false" outlineLevel="0" collapsed="false">
      <c r="U2066" s="1" t="n">
        <f aca="false">+H2066-T2066</f>
        <v>0</v>
      </c>
    </row>
    <row r="2067" customFormat="false" ht="12.75" hidden="false" customHeight="false" outlineLevel="0" collapsed="false">
      <c r="U2067" s="1" t="n">
        <f aca="false">+H2067-T2067</f>
        <v>0</v>
      </c>
    </row>
    <row r="2068" customFormat="false" ht="12.75" hidden="false" customHeight="false" outlineLevel="0" collapsed="false">
      <c r="U2068" s="1" t="n">
        <f aca="false">+H2068-T2068</f>
        <v>0</v>
      </c>
    </row>
    <row r="2069" customFormat="false" ht="12.75" hidden="false" customHeight="false" outlineLevel="0" collapsed="false">
      <c r="U2069" s="1" t="n">
        <f aca="false">+H2069-T2069</f>
        <v>0</v>
      </c>
    </row>
    <row r="2070" customFormat="false" ht="12.75" hidden="false" customHeight="false" outlineLevel="0" collapsed="false">
      <c r="U2070" s="1" t="n">
        <f aca="false">+H2070-T2070</f>
        <v>0</v>
      </c>
    </row>
    <row r="2071" customFormat="false" ht="12.75" hidden="false" customHeight="false" outlineLevel="0" collapsed="false">
      <c r="U2071" s="1" t="n">
        <f aca="false">+H2071-T2071</f>
        <v>0</v>
      </c>
    </row>
    <row r="2072" customFormat="false" ht="12.75" hidden="false" customHeight="false" outlineLevel="0" collapsed="false">
      <c r="U2072" s="1" t="n">
        <f aca="false">+H2072-T2072</f>
        <v>0</v>
      </c>
    </row>
    <row r="2073" customFormat="false" ht="12.75" hidden="false" customHeight="false" outlineLevel="0" collapsed="false">
      <c r="U2073" s="1" t="n">
        <f aca="false">+H2073-T2073</f>
        <v>0</v>
      </c>
    </row>
    <row r="2074" customFormat="false" ht="12.75" hidden="false" customHeight="false" outlineLevel="0" collapsed="false">
      <c r="U2074" s="1" t="n">
        <f aca="false">+H2074-T2074</f>
        <v>0</v>
      </c>
    </row>
    <row r="2075" customFormat="false" ht="12.75" hidden="false" customHeight="false" outlineLevel="0" collapsed="false">
      <c r="U2075" s="1" t="n">
        <f aca="false">+H2075-T2075</f>
        <v>0</v>
      </c>
    </row>
    <row r="2076" customFormat="false" ht="12.75" hidden="false" customHeight="false" outlineLevel="0" collapsed="false">
      <c r="U2076" s="1" t="n">
        <f aca="false">+H2076-T2076</f>
        <v>0</v>
      </c>
    </row>
    <row r="2077" customFormat="false" ht="12.75" hidden="false" customHeight="false" outlineLevel="0" collapsed="false">
      <c r="U2077" s="1" t="n">
        <f aca="false">+H2077-T2077</f>
        <v>0</v>
      </c>
    </row>
    <row r="2078" customFormat="false" ht="12.75" hidden="false" customHeight="false" outlineLevel="0" collapsed="false">
      <c r="U2078" s="1" t="n">
        <f aca="false">+H2078-T2078</f>
        <v>0</v>
      </c>
    </row>
    <row r="2079" customFormat="false" ht="12.75" hidden="false" customHeight="false" outlineLevel="0" collapsed="false">
      <c r="U2079" s="1" t="n">
        <f aca="false">+H2079-T2079</f>
        <v>0</v>
      </c>
    </row>
    <row r="2080" customFormat="false" ht="12.75" hidden="false" customHeight="false" outlineLevel="0" collapsed="false">
      <c r="U2080" s="1" t="n">
        <f aca="false">+H2080-T2080</f>
        <v>0</v>
      </c>
    </row>
    <row r="2081" customFormat="false" ht="12.75" hidden="false" customHeight="false" outlineLevel="0" collapsed="false">
      <c r="U2081" s="1" t="n">
        <f aca="false">+H2081-T2081</f>
        <v>0</v>
      </c>
    </row>
    <row r="2082" customFormat="false" ht="12.75" hidden="false" customHeight="false" outlineLevel="0" collapsed="false">
      <c r="U2082" s="1" t="n">
        <f aca="false">+H2082-T2082</f>
        <v>0</v>
      </c>
    </row>
    <row r="2083" customFormat="false" ht="12.75" hidden="false" customHeight="false" outlineLevel="0" collapsed="false">
      <c r="U2083" s="1" t="n">
        <f aca="false">+H2083-T2083</f>
        <v>0</v>
      </c>
    </row>
    <row r="2084" customFormat="false" ht="12.75" hidden="false" customHeight="false" outlineLevel="0" collapsed="false">
      <c r="U2084" s="1" t="n">
        <f aca="false">+H2084-T2084</f>
        <v>0</v>
      </c>
    </row>
    <row r="2085" customFormat="false" ht="12.75" hidden="false" customHeight="false" outlineLevel="0" collapsed="false">
      <c r="U2085" s="1" t="n">
        <f aca="false">+H2085-T2085</f>
        <v>0</v>
      </c>
    </row>
    <row r="2086" customFormat="false" ht="12.75" hidden="false" customHeight="false" outlineLevel="0" collapsed="false">
      <c r="U2086" s="1" t="n">
        <f aca="false">+H2086-T2086</f>
        <v>0</v>
      </c>
    </row>
    <row r="2087" customFormat="false" ht="12.75" hidden="false" customHeight="false" outlineLevel="0" collapsed="false">
      <c r="U2087" s="1" t="n">
        <f aca="false">+H2087-T2087</f>
        <v>0</v>
      </c>
    </row>
    <row r="2088" customFormat="false" ht="12.75" hidden="false" customHeight="false" outlineLevel="0" collapsed="false">
      <c r="U2088" s="1" t="n">
        <f aca="false">+H2088-T2088</f>
        <v>0</v>
      </c>
    </row>
    <row r="2089" customFormat="false" ht="12.75" hidden="false" customHeight="false" outlineLevel="0" collapsed="false">
      <c r="U2089" s="1" t="n">
        <f aca="false">+H2089-T2089</f>
        <v>0</v>
      </c>
    </row>
    <row r="2090" customFormat="false" ht="12.75" hidden="false" customHeight="false" outlineLevel="0" collapsed="false">
      <c r="U2090" s="1" t="n">
        <f aca="false">+H2090-T2090</f>
        <v>0</v>
      </c>
    </row>
    <row r="2091" customFormat="false" ht="12.75" hidden="false" customHeight="false" outlineLevel="0" collapsed="false">
      <c r="U2091" s="1" t="n">
        <f aca="false">+H2091-T2091</f>
        <v>0</v>
      </c>
    </row>
    <row r="2092" customFormat="false" ht="12.75" hidden="false" customHeight="false" outlineLevel="0" collapsed="false">
      <c r="U2092" s="1" t="n">
        <f aca="false">+H2092-T2092</f>
        <v>0</v>
      </c>
    </row>
    <row r="2093" customFormat="false" ht="12.75" hidden="false" customHeight="false" outlineLevel="0" collapsed="false">
      <c r="U2093" s="1" t="n">
        <f aca="false">+H2093-T2093</f>
        <v>0</v>
      </c>
    </row>
    <row r="2094" customFormat="false" ht="12.75" hidden="false" customHeight="false" outlineLevel="0" collapsed="false">
      <c r="U2094" s="1" t="n">
        <f aca="false">+H2094-T2094</f>
        <v>0</v>
      </c>
    </row>
    <row r="2095" customFormat="false" ht="12.75" hidden="false" customHeight="false" outlineLevel="0" collapsed="false">
      <c r="U2095" s="1" t="n">
        <f aca="false">+H2095-T2095</f>
        <v>0</v>
      </c>
    </row>
    <row r="2096" customFormat="false" ht="12.75" hidden="false" customHeight="false" outlineLevel="0" collapsed="false">
      <c r="U2096" s="1" t="n">
        <f aca="false">+H2096-T2096</f>
        <v>0</v>
      </c>
    </row>
    <row r="2097" customFormat="false" ht="12.75" hidden="false" customHeight="false" outlineLevel="0" collapsed="false">
      <c r="U2097" s="1" t="n">
        <f aca="false">+H2097-T2097</f>
        <v>0</v>
      </c>
    </row>
    <row r="2098" customFormat="false" ht="12.75" hidden="false" customHeight="false" outlineLevel="0" collapsed="false">
      <c r="U2098" s="1" t="n">
        <f aca="false">+H2098-T2098</f>
        <v>0</v>
      </c>
    </row>
    <row r="2099" customFormat="false" ht="12.75" hidden="false" customHeight="false" outlineLevel="0" collapsed="false">
      <c r="U2099" s="1" t="n">
        <f aca="false">+H2099-T2099</f>
        <v>0</v>
      </c>
    </row>
    <row r="2100" customFormat="false" ht="12.75" hidden="false" customHeight="false" outlineLevel="0" collapsed="false">
      <c r="U2100" s="1" t="n">
        <f aca="false">+H2100-T2100</f>
        <v>0</v>
      </c>
    </row>
    <row r="2101" customFormat="false" ht="12.75" hidden="false" customHeight="false" outlineLevel="0" collapsed="false">
      <c r="U2101" s="1" t="n">
        <f aca="false">+H2101-T2101</f>
        <v>0</v>
      </c>
    </row>
    <row r="2102" customFormat="false" ht="12.75" hidden="false" customHeight="false" outlineLevel="0" collapsed="false">
      <c r="U2102" s="1" t="n">
        <f aca="false">+H2102-T2102</f>
        <v>0</v>
      </c>
    </row>
    <row r="2103" customFormat="false" ht="12.75" hidden="false" customHeight="false" outlineLevel="0" collapsed="false">
      <c r="U2103" s="1" t="n">
        <f aca="false">+H2103-T2103</f>
        <v>0</v>
      </c>
    </row>
    <row r="2104" customFormat="false" ht="12.75" hidden="false" customHeight="false" outlineLevel="0" collapsed="false">
      <c r="U2104" s="1" t="n">
        <f aca="false">+H2104-T2104</f>
        <v>0</v>
      </c>
    </row>
    <row r="2105" customFormat="false" ht="12.75" hidden="false" customHeight="false" outlineLevel="0" collapsed="false">
      <c r="U2105" s="1" t="n">
        <f aca="false">+H2105-T2105</f>
        <v>0</v>
      </c>
    </row>
    <row r="2106" customFormat="false" ht="12.75" hidden="false" customHeight="false" outlineLevel="0" collapsed="false">
      <c r="U2106" s="1" t="n">
        <f aca="false">+H2106-T2106</f>
        <v>0</v>
      </c>
    </row>
    <row r="2107" customFormat="false" ht="12.75" hidden="false" customHeight="false" outlineLevel="0" collapsed="false">
      <c r="U2107" s="1" t="n">
        <f aca="false">+H2107-T2107</f>
        <v>0</v>
      </c>
    </row>
    <row r="2108" customFormat="false" ht="12.75" hidden="false" customHeight="false" outlineLevel="0" collapsed="false">
      <c r="U2108" s="1" t="n">
        <f aca="false">+H2108-T2108</f>
        <v>0</v>
      </c>
    </row>
    <row r="2109" customFormat="false" ht="12.75" hidden="false" customHeight="false" outlineLevel="0" collapsed="false">
      <c r="U2109" s="1" t="n">
        <f aca="false">+H2109-T2109</f>
        <v>0</v>
      </c>
    </row>
    <row r="2110" customFormat="false" ht="12.75" hidden="false" customHeight="false" outlineLevel="0" collapsed="false">
      <c r="U2110" s="1" t="n">
        <f aca="false">+H2110-T2110</f>
        <v>0</v>
      </c>
    </row>
    <row r="2111" customFormat="false" ht="12.75" hidden="false" customHeight="false" outlineLevel="0" collapsed="false">
      <c r="U2111" s="1" t="n">
        <f aca="false">+H2111-T2111</f>
        <v>0</v>
      </c>
    </row>
    <row r="2112" customFormat="false" ht="12.75" hidden="false" customHeight="false" outlineLevel="0" collapsed="false">
      <c r="U2112" s="1" t="n">
        <f aca="false">+H2112-T2112</f>
        <v>0</v>
      </c>
    </row>
    <row r="2113" customFormat="false" ht="12.75" hidden="false" customHeight="false" outlineLevel="0" collapsed="false">
      <c r="U2113" s="1" t="n">
        <f aca="false">+H2113-T2113</f>
        <v>0</v>
      </c>
    </row>
    <row r="2114" customFormat="false" ht="12.75" hidden="false" customHeight="false" outlineLevel="0" collapsed="false">
      <c r="U2114" s="1" t="n">
        <f aca="false">+H2114-T2114</f>
        <v>0</v>
      </c>
    </row>
    <row r="2115" customFormat="false" ht="12.75" hidden="false" customHeight="false" outlineLevel="0" collapsed="false">
      <c r="U2115" s="1" t="n">
        <f aca="false">+H2115-T2115</f>
        <v>0</v>
      </c>
    </row>
    <row r="2116" customFormat="false" ht="12.75" hidden="false" customHeight="false" outlineLevel="0" collapsed="false">
      <c r="U2116" s="1" t="n">
        <f aca="false">+H2116-T2116</f>
        <v>0</v>
      </c>
    </row>
    <row r="2117" customFormat="false" ht="12.75" hidden="false" customHeight="false" outlineLevel="0" collapsed="false">
      <c r="U2117" s="1" t="n">
        <f aca="false">+H2117-T2117</f>
        <v>0</v>
      </c>
    </row>
    <row r="2118" customFormat="false" ht="12.75" hidden="false" customHeight="false" outlineLevel="0" collapsed="false">
      <c r="U2118" s="1" t="n">
        <f aca="false">+H2118-T2118</f>
        <v>0</v>
      </c>
    </row>
    <row r="2119" customFormat="false" ht="12.75" hidden="false" customHeight="false" outlineLevel="0" collapsed="false">
      <c r="U2119" s="1" t="n">
        <f aca="false">+H2119-T2119</f>
        <v>0</v>
      </c>
    </row>
    <row r="2120" customFormat="false" ht="12.75" hidden="false" customHeight="false" outlineLevel="0" collapsed="false">
      <c r="U2120" s="1" t="n">
        <f aca="false">+H2120-T2120</f>
        <v>0</v>
      </c>
    </row>
    <row r="2121" customFormat="false" ht="12.75" hidden="false" customHeight="false" outlineLevel="0" collapsed="false">
      <c r="U2121" s="1" t="n">
        <f aca="false">+H2121-T2121</f>
        <v>0</v>
      </c>
    </row>
    <row r="2122" customFormat="false" ht="12.75" hidden="false" customHeight="false" outlineLevel="0" collapsed="false">
      <c r="U2122" s="1" t="n">
        <f aca="false">+H2122-T2122</f>
        <v>0</v>
      </c>
    </row>
    <row r="2123" customFormat="false" ht="12.75" hidden="false" customHeight="false" outlineLevel="0" collapsed="false">
      <c r="U2123" s="1" t="n">
        <f aca="false">+H2123-T2123</f>
        <v>0</v>
      </c>
    </row>
    <row r="2124" customFormat="false" ht="12.75" hidden="false" customHeight="false" outlineLevel="0" collapsed="false">
      <c r="U2124" s="1" t="n">
        <f aca="false">+H2124-T2124</f>
        <v>0</v>
      </c>
    </row>
    <row r="2125" customFormat="false" ht="12.75" hidden="false" customHeight="false" outlineLevel="0" collapsed="false">
      <c r="U2125" s="1" t="n">
        <f aca="false">+H2125-T2125</f>
        <v>0</v>
      </c>
    </row>
    <row r="2126" customFormat="false" ht="12.75" hidden="false" customHeight="false" outlineLevel="0" collapsed="false">
      <c r="U2126" s="1" t="n">
        <f aca="false">+H2126-T2126</f>
        <v>0</v>
      </c>
    </row>
    <row r="2127" customFormat="false" ht="12.75" hidden="false" customHeight="false" outlineLevel="0" collapsed="false">
      <c r="U2127" s="1" t="n">
        <f aca="false">+H2127-T2127</f>
        <v>0</v>
      </c>
    </row>
    <row r="2128" customFormat="false" ht="12.75" hidden="false" customHeight="false" outlineLevel="0" collapsed="false">
      <c r="U2128" s="1" t="n">
        <f aca="false">+H2128-T2128</f>
        <v>0</v>
      </c>
    </row>
    <row r="2129" customFormat="false" ht="12.75" hidden="false" customHeight="false" outlineLevel="0" collapsed="false">
      <c r="U2129" s="1" t="n">
        <f aca="false">+H2129-T2129</f>
        <v>0</v>
      </c>
    </row>
    <row r="2130" customFormat="false" ht="12.75" hidden="false" customHeight="false" outlineLevel="0" collapsed="false">
      <c r="U2130" s="1" t="n">
        <f aca="false">+H2130-T2130</f>
        <v>0</v>
      </c>
    </row>
    <row r="2131" customFormat="false" ht="12.75" hidden="false" customHeight="false" outlineLevel="0" collapsed="false">
      <c r="U2131" s="1" t="n">
        <f aca="false">+H2131-T2131</f>
        <v>0</v>
      </c>
    </row>
    <row r="2132" customFormat="false" ht="12.75" hidden="false" customHeight="false" outlineLevel="0" collapsed="false">
      <c r="U2132" s="1" t="n">
        <f aca="false">+H2132-T2132</f>
        <v>0</v>
      </c>
    </row>
    <row r="2133" customFormat="false" ht="12.75" hidden="false" customHeight="false" outlineLevel="0" collapsed="false">
      <c r="U2133" s="1" t="n">
        <f aca="false">+H2133-T2133</f>
        <v>0</v>
      </c>
    </row>
    <row r="2134" customFormat="false" ht="12.75" hidden="false" customHeight="false" outlineLevel="0" collapsed="false">
      <c r="U2134" s="1" t="n">
        <f aca="false">+H2134-T2134</f>
        <v>0</v>
      </c>
    </row>
    <row r="2135" customFormat="false" ht="12.75" hidden="false" customHeight="false" outlineLevel="0" collapsed="false">
      <c r="U2135" s="1" t="n">
        <f aca="false">+H2135-T2135</f>
        <v>0</v>
      </c>
    </row>
    <row r="2136" customFormat="false" ht="12.75" hidden="false" customHeight="false" outlineLevel="0" collapsed="false">
      <c r="U2136" s="1" t="n">
        <f aca="false">+H2136-T2136</f>
        <v>0</v>
      </c>
    </row>
    <row r="2137" customFormat="false" ht="12.75" hidden="false" customHeight="false" outlineLevel="0" collapsed="false">
      <c r="U2137" s="1" t="n">
        <f aca="false">+H2137-T2137</f>
        <v>0</v>
      </c>
    </row>
    <row r="2138" customFormat="false" ht="12.75" hidden="false" customHeight="false" outlineLevel="0" collapsed="false">
      <c r="U2138" s="1" t="n">
        <f aca="false">+H2138-T2138</f>
        <v>0</v>
      </c>
    </row>
    <row r="2139" customFormat="false" ht="12.75" hidden="false" customHeight="false" outlineLevel="0" collapsed="false">
      <c r="U2139" s="1" t="n">
        <f aca="false">+H2139-T2139</f>
        <v>0</v>
      </c>
    </row>
    <row r="2140" customFormat="false" ht="12.75" hidden="false" customHeight="false" outlineLevel="0" collapsed="false">
      <c r="U2140" s="1" t="n">
        <f aca="false">+H2140-T2140</f>
        <v>0</v>
      </c>
    </row>
    <row r="2141" customFormat="false" ht="12.75" hidden="false" customHeight="false" outlineLevel="0" collapsed="false">
      <c r="U2141" s="1" t="n">
        <f aca="false">+H2141-T2141</f>
        <v>0</v>
      </c>
    </row>
    <row r="2142" customFormat="false" ht="12.75" hidden="false" customHeight="false" outlineLevel="0" collapsed="false">
      <c r="U2142" s="1" t="n">
        <f aca="false">+H2142-T2142</f>
        <v>0</v>
      </c>
    </row>
    <row r="2143" customFormat="false" ht="12.75" hidden="false" customHeight="false" outlineLevel="0" collapsed="false">
      <c r="U2143" s="1" t="n">
        <f aca="false">+H2143-T2143</f>
        <v>0</v>
      </c>
    </row>
    <row r="2144" customFormat="false" ht="12.75" hidden="false" customHeight="false" outlineLevel="0" collapsed="false">
      <c r="U2144" s="1" t="n">
        <f aca="false">+H2144-T2144</f>
        <v>0</v>
      </c>
    </row>
    <row r="2145" customFormat="false" ht="12.75" hidden="false" customHeight="false" outlineLevel="0" collapsed="false">
      <c r="U2145" s="1" t="n">
        <f aca="false">+H2145-T2145</f>
        <v>0</v>
      </c>
    </row>
    <row r="2146" customFormat="false" ht="12.75" hidden="false" customHeight="false" outlineLevel="0" collapsed="false">
      <c r="U2146" s="1" t="n">
        <f aca="false">+H2146-T2146</f>
        <v>0</v>
      </c>
    </row>
    <row r="2147" customFormat="false" ht="12.75" hidden="false" customHeight="false" outlineLevel="0" collapsed="false">
      <c r="U2147" s="1" t="n">
        <f aca="false">+H2147-T2147</f>
        <v>0</v>
      </c>
    </row>
    <row r="2148" customFormat="false" ht="12.75" hidden="false" customHeight="false" outlineLevel="0" collapsed="false">
      <c r="U2148" s="1" t="n">
        <f aca="false">+H2148-T2148</f>
        <v>0</v>
      </c>
    </row>
    <row r="2149" customFormat="false" ht="12.75" hidden="false" customHeight="false" outlineLevel="0" collapsed="false">
      <c r="U2149" s="1" t="n">
        <f aca="false">+H2149-T2149</f>
        <v>0</v>
      </c>
    </row>
    <row r="2150" customFormat="false" ht="12.75" hidden="false" customHeight="false" outlineLevel="0" collapsed="false">
      <c r="U2150" s="1" t="n">
        <f aca="false">+H2150-T2150</f>
        <v>0</v>
      </c>
    </row>
    <row r="2151" customFormat="false" ht="12.75" hidden="false" customHeight="false" outlineLevel="0" collapsed="false">
      <c r="U2151" s="1" t="n">
        <f aca="false">+H2151-T2151</f>
        <v>0</v>
      </c>
    </row>
    <row r="2152" customFormat="false" ht="12.75" hidden="false" customHeight="false" outlineLevel="0" collapsed="false">
      <c r="U2152" s="1" t="n">
        <f aca="false">+H2152-T2152</f>
        <v>0</v>
      </c>
    </row>
    <row r="2153" customFormat="false" ht="12.75" hidden="false" customHeight="false" outlineLevel="0" collapsed="false">
      <c r="U2153" s="1" t="n">
        <f aca="false">+H2153-T2153</f>
        <v>0</v>
      </c>
    </row>
    <row r="2154" customFormat="false" ht="12.75" hidden="false" customHeight="false" outlineLevel="0" collapsed="false">
      <c r="U2154" s="1" t="n">
        <f aca="false">+H2154-T2154</f>
        <v>0</v>
      </c>
    </row>
    <row r="2155" customFormat="false" ht="12.75" hidden="false" customHeight="false" outlineLevel="0" collapsed="false">
      <c r="U2155" s="1" t="n">
        <f aca="false">+H2155-T2155</f>
        <v>0</v>
      </c>
    </row>
    <row r="2156" customFormat="false" ht="12.75" hidden="false" customHeight="false" outlineLevel="0" collapsed="false">
      <c r="U2156" s="1" t="n">
        <f aca="false">+H2156-T2156</f>
        <v>0</v>
      </c>
    </row>
    <row r="2157" customFormat="false" ht="12.75" hidden="false" customHeight="false" outlineLevel="0" collapsed="false">
      <c r="U2157" s="1" t="n">
        <f aca="false">+H2157-T2157</f>
        <v>0</v>
      </c>
    </row>
    <row r="2158" customFormat="false" ht="12.75" hidden="false" customHeight="false" outlineLevel="0" collapsed="false">
      <c r="U2158" s="1" t="n">
        <f aca="false">+H2158-T2158</f>
        <v>0</v>
      </c>
    </row>
    <row r="2159" customFormat="false" ht="12.75" hidden="false" customHeight="false" outlineLevel="0" collapsed="false">
      <c r="U2159" s="1" t="n">
        <f aca="false">+H2159-T2159</f>
        <v>0</v>
      </c>
    </row>
    <row r="2160" customFormat="false" ht="12.75" hidden="false" customHeight="false" outlineLevel="0" collapsed="false">
      <c r="U2160" s="1" t="n">
        <f aca="false">+H2160-T2160</f>
        <v>0</v>
      </c>
    </row>
    <row r="2161" customFormat="false" ht="12.75" hidden="false" customHeight="false" outlineLevel="0" collapsed="false">
      <c r="U2161" s="1" t="n">
        <f aca="false">+H2161-T2161</f>
        <v>0</v>
      </c>
    </row>
    <row r="2162" customFormat="false" ht="12.75" hidden="false" customHeight="false" outlineLevel="0" collapsed="false">
      <c r="U2162" s="1" t="n">
        <f aca="false">+H2162-T2162</f>
        <v>0</v>
      </c>
    </row>
    <row r="2163" customFormat="false" ht="12.75" hidden="false" customHeight="false" outlineLevel="0" collapsed="false">
      <c r="U2163" s="1" t="n">
        <f aca="false">+H2163-T2163</f>
        <v>0</v>
      </c>
    </row>
    <row r="2164" customFormat="false" ht="12.75" hidden="false" customHeight="false" outlineLevel="0" collapsed="false">
      <c r="U2164" s="1" t="n">
        <f aca="false">+H2164-T2164</f>
        <v>0</v>
      </c>
    </row>
    <row r="2165" customFormat="false" ht="12.75" hidden="false" customHeight="false" outlineLevel="0" collapsed="false">
      <c r="U2165" s="1" t="n">
        <f aca="false">+H2165-T2165</f>
        <v>0</v>
      </c>
    </row>
    <row r="2166" customFormat="false" ht="12.75" hidden="false" customHeight="false" outlineLevel="0" collapsed="false">
      <c r="U2166" s="1" t="n">
        <f aca="false">+H2166-T2166</f>
        <v>0</v>
      </c>
    </row>
    <row r="2167" customFormat="false" ht="12.75" hidden="false" customHeight="false" outlineLevel="0" collapsed="false">
      <c r="U2167" s="1" t="n">
        <f aca="false">+H2167-T2167</f>
        <v>0</v>
      </c>
    </row>
    <row r="2168" customFormat="false" ht="12.75" hidden="false" customHeight="false" outlineLevel="0" collapsed="false">
      <c r="U2168" s="1" t="n">
        <f aca="false">+H2168-T2168</f>
        <v>0</v>
      </c>
    </row>
    <row r="2169" customFormat="false" ht="12.75" hidden="false" customHeight="false" outlineLevel="0" collapsed="false">
      <c r="U2169" s="1" t="n">
        <f aca="false">+H2169-T2169</f>
        <v>0</v>
      </c>
    </row>
    <row r="2170" customFormat="false" ht="12.75" hidden="false" customHeight="false" outlineLevel="0" collapsed="false">
      <c r="U2170" s="1" t="n">
        <f aca="false">+H2170-T2170</f>
        <v>0</v>
      </c>
    </row>
    <row r="2171" customFormat="false" ht="12.75" hidden="false" customHeight="false" outlineLevel="0" collapsed="false">
      <c r="U2171" s="1" t="n">
        <f aca="false">+H2171-T2171</f>
        <v>0</v>
      </c>
    </row>
    <row r="2172" customFormat="false" ht="12.75" hidden="false" customHeight="false" outlineLevel="0" collapsed="false">
      <c r="U2172" s="1" t="n">
        <f aca="false">+H2172-T2172</f>
        <v>0</v>
      </c>
    </row>
    <row r="2173" customFormat="false" ht="12.75" hidden="false" customHeight="false" outlineLevel="0" collapsed="false">
      <c r="U2173" s="1" t="n">
        <f aca="false">+H2173-T2173</f>
        <v>0</v>
      </c>
    </row>
    <row r="2174" customFormat="false" ht="12.75" hidden="false" customHeight="false" outlineLevel="0" collapsed="false">
      <c r="U2174" s="1" t="n">
        <f aca="false">+H2174-T2174</f>
        <v>0</v>
      </c>
    </row>
    <row r="2175" customFormat="false" ht="12.75" hidden="false" customHeight="false" outlineLevel="0" collapsed="false">
      <c r="U2175" s="1" t="n">
        <f aca="false">+H2175-T2175</f>
        <v>0</v>
      </c>
    </row>
    <row r="2176" customFormat="false" ht="12.75" hidden="false" customHeight="false" outlineLevel="0" collapsed="false">
      <c r="U2176" s="1" t="n">
        <f aca="false">+H2176-T2176</f>
        <v>0</v>
      </c>
    </row>
    <row r="2177" customFormat="false" ht="12.75" hidden="false" customHeight="false" outlineLevel="0" collapsed="false">
      <c r="U2177" s="1" t="n">
        <f aca="false">+H2177-T2177</f>
        <v>0</v>
      </c>
    </row>
    <row r="2178" customFormat="false" ht="12.75" hidden="false" customHeight="false" outlineLevel="0" collapsed="false">
      <c r="U2178" s="1" t="n">
        <f aca="false">+H2178-T2178</f>
        <v>0</v>
      </c>
    </row>
    <row r="2179" customFormat="false" ht="12.75" hidden="false" customHeight="false" outlineLevel="0" collapsed="false">
      <c r="U2179" s="1" t="n">
        <f aca="false">+H2179-T2179</f>
        <v>0</v>
      </c>
    </row>
    <row r="2180" customFormat="false" ht="12.75" hidden="false" customHeight="false" outlineLevel="0" collapsed="false">
      <c r="U2180" s="1" t="n">
        <f aca="false">+H2180-T2180</f>
        <v>0</v>
      </c>
    </row>
    <row r="2181" customFormat="false" ht="12.75" hidden="false" customHeight="false" outlineLevel="0" collapsed="false">
      <c r="U2181" s="1" t="n">
        <f aca="false">+H2181-T2181</f>
        <v>0</v>
      </c>
    </row>
    <row r="2182" customFormat="false" ht="12.75" hidden="false" customHeight="false" outlineLevel="0" collapsed="false">
      <c r="U2182" s="1" t="n">
        <f aca="false">+H2182-T2182</f>
        <v>0</v>
      </c>
    </row>
    <row r="2183" customFormat="false" ht="12.75" hidden="false" customHeight="false" outlineLevel="0" collapsed="false">
      <c r="U2183" s="1" t="n">
        <f aca="false">+H2183-T2183</f>
        <v>0</v>
      </c>
    </row>
    <row r="2184" customFormat="false" ht="12.75" hidden="false" customHeight="false" outlineLevel="0" collapsed="false">
      <c r="U2184" s="1" t="n">
        <f aca="false">+H2184-T2184</f>
        <v>0</v>
      </c>
    </row>
    <row r="2185" customFormat="false" ht="12.75" hidden="false" customHeight="false" outlineLevel="0" collapsed="false">
      <c r="U2185" s="1" t="n">
        <f aca="false">+H2185-T2185</f>
        <v>0</v>
      </c>
    </row>
    <row r="2186" customFormat="false" ht="12.75" hidden="false" customHeight="false" outlineLevel="0" collapsed="false">
      <c r="U2186" s="1" t="n">
        <f aca="false">+H2186-T2186</f>
        <v>0</v>
      </c>
    </row>
    <row r="2187" customFormat="false" ht="12.75" hidden="false" customHeight="false" outlineLevel="0" collapsed="false">
      <c r="U2187" s="1" t="n">
        <f aca="false">+H2187-T2187</f>
        <v>0</v>
      </c>
    </row>
    <row r="2188" customFormat="false" ht="12.75" hidden="false" customHeight="false" outlineLevel="0" collapsed="false">
      <c r="U2188" s="1" t="n">
        <f aca="false">+H2188-T2188</f>
        <v>0</v>
      </c>
    </row>
    <row r="2189" customFormat="false" ht="12.75" hidden="false" customHeight="false" outlineLevel="0" collapsed="false">
      <c r="U2189" s="1" t="n">
        <f aca="false">+H2189-T2189</f>
        <v>0</v>
      </c>
    </row>
    <row r="2190" customFormat="false" ht="12.75" hidden="false" customHeight="false" outlineLevel="0" collapsed="false">
      <c r="U2190" s="1" t="n">
        <f aca="false">+H2190-T2190</f>
        <v>0</v>
      </c>
    </row>
    <row r="2191" customFormat="false" ht="12.75" hidden="false" customHeight="false" outlineLevel="0" collapsed="false">
      <c r="U2191" s="1" t="n">
        <f aca="false">+H2191-T2191</f>
        <v>0</v>
      </c>
    </row>
    <row r="2192" customFormat="false" ht="12.75" hidden="false" customHeight="false" outlineLevel="0" collapsed="false">
      <c r="U2192" s="1" t="n">
        <f aca="false">+H2192-T2192</f>
        <v>0</v>
      </c>
    </row>
    <row r="2193" customFormat="false" ht="12.75" hidden="false" customHeight="false" outlineLevel="0" collapsed="false">
      <c r="U2193" s="1" t="n">
        <f aca="false">+H2193-T2193</f>
        <v>0</v>
      </c>
    </row>
    <row r="2194" customFormat="false" ht="12.75" hidden="false" customHeight="false" outlineLevel="0" collapsed="false">
      <c r="U2194" s="1" t="n">
        <f aca="false">+H2194-T2194</f>
        <v>0</v>
      </c>
    </row>
    <row r="2195" customFormat="false" ht="12.75" hidden="false" customHeight="false" outlineLevel="0" collapsed="false">
      <c r="U2195" s="1" t="n">
        <f aca="false">+H2195-T2195</f>
        <v>0</v>
      </c>
    </row>
    <row r="2196" customFormat="false" ht="12.75" hidden="false" customHeight="false" outlineLevel="0" collapsed="false">
      <c r="U2196" s="1" t="n">
        <f aca="false">+H2196-T2196</f>
        <v>0</v>
      </c>
    </row>
    <row r="2197" customFormat="false" ht="12.75" hidden="false" customHeight="false" outlineLevel="0" collapsed="false">
      <c r="U2197" s="1" t="n">
        <f aca="false">+H2197-T2197</f>
        <v>0</v>
      </c>
    </row>
    <row r="2198" customFormat="false" ht="12.75" hidden="false" customHeight="false" outlineLevel="0" collapsed="false">
      <c r="U2198" s="1" t="n">
        <f aca="false">+H2198-T2198</f>
        <v>0</v>
      </c>
    </row>
    <row r="2199" customFormat="false" ht="12.75" hidden="false" customHeight="false" outlineLevel="0" collapsed="false">
      <c r="U2199" s="1" t="n">
        <f aca="false">+H2199-T2199</f>
        <v>0</v>
      </c>
    </row>
    <row r="2200" customFormat="false" ht="12.75" hidden="false" customHeight="false" outlineLevel="0" collapsed="false">
      <c r="U2200" s="1" t="n">
        <f aca="false">+H2200-T2200</f>
        <v>0</v>
      </c>
    </row>
    <row r="2201" customFormat="false" ht="12.75" hidden="false" customHeight="false" outlineLevel="0" collapsed="false">
      <c r="U2201" s="1" t="n">
        <f aca="false">+H2201-T2201</f>
        <v>0</v>
      </c>
    </row>
    <row r="2202" customFormat="false" ht="12.75" hidden="false" customHeight="false" outlineLevel="0" collapsed="false">
      <c r="U2202" s="1" t="n">
        <f aca="false">+H2202-T2202</f>
        <v>0</v>
      </c>
    </row>
    <row r="2203" customFormat="false" ht="12.75" hidden="false" customHeight="false" outlineLevel="0" collapsed="false">
      <c r="U2203" s="1" t="n">
        <f aca="false">+H2203-T2203</f>
        <v>0</v>
      </c>
    </row>
    <row r="2204" customFormat="false" ht="12.75" hidden="false" customHeight="false" outlineLevel="0" collapsed="false">
      <c r="U2204" s="1" t="n">
        <f aca="false">+H2204-T2204</f>
        <v>0</v>
      </c>
    </row>
    <row r="2205" customFormat="false" ht="12.75" hidden="false" customHeight="false" outlineLevel="0" collapsed="false">
      <c r="U2205" s="1" t="n">
        <f aca="false">+H2205-T2205</f>
        <v>0</v>
      </c>
    </row>
    <row r="2206" customFormat="false" ht="12.75" hidden="false" customHeight="false" outlineLevel="0" collapsed="false">
      <c r="U2206" s="1" t="n">
        <f aca="false">+H2206-T2206</f>
        <v>0</v>
      </c>
    </row>
    <row r="2207" customFormat="false" ht="12.75" hidden="false" customHeight="false" outlineLevel="0" collapsed="false">
      <c r="U2207" s="1" t="n">
        <f aca="false">+H2207-T2207</f>
        <v>0</v>
      </c>
    </row>
    <row r="2208" customFormat="false" ht="12.75" hidden="false" customHeight="false" outlineLevel="0" collapsed="false">
      <c r="U2208" s="1" t="n">
        <f aca="false">+H2208-T2208</f>
        <v>0</v>
      </c>
    </row>
    <row r="2209" customFormat="false" ht="12.75" hidden="false" customHeight="false" outlineLevel="0" collapsed="false">
      <c r="U2209" s="1" t="n">
        <f aca="false">+H2209-T2209</f>
        <v>0</v>
      </c>
    </row>
    <row r="2210" customFormat="false" ht="12.75" hidden="false" customHeight="false" outlineLevel="0" collapsed="false">
      <c r="U2210" s="1" t="n">
        <f aca="false">+H2210-T2210</f>
        <v>0</v>
      </c>
    </row>
    <row r="2211" customFormat="false" ht="12.75" hidden="false" customHeight="false" outlineLevel="0" collapsed="false">
      <c r="U2211" s="1" t="n">
        <f aca="false">+H2211-T2211</f>
        <v>0</v>
      </c>
    </row>
    <row r="2212" customFormat="false" ht="12.75" hidden="false" customHeight="false" outlineLevel="0" collapsed="false">
      <c r="U2212" s="1" t="n">
        <f aca="false">+H2212-T2212</f>
        <v>0</v>
      </c>
    </row>
    <row r="2213" customFormat="false" ht="12.75" hidden="false" customHeight="false" outlineLevel="0" collapsed="false">
      <c r="U2213" s="1" t="n">
        <f aca="false">+H2213-T2213</f>
        <v>0</v>
      </c>
    </row>
    <row r="2214" customFormat="false" ht="12.75" hidden="false" customHeight="false" outlineLevel="0" collapsed="false">
      <c r="U2214" s="1" t="n">
        <f aca="false">+H2214-T2214</f>
        <v>0</v>
      </c>
    </row>
    <row r="2215" customFormat="false" ht="12.75" hidden="false" customHeight="false" outlineLevel="0" collapsed="false">
      <c r="U2215" s="1" t="n">
        <f aca="false">+H2215-T2215</f>
        <v>0</v>
      </c>
    </row>
    <row r="2216" customFormat="false" ht="12.75" hidden="false" customHeight="false" outlineLevel="0" collapsed="false">
      <c r="U2216" s="1" t="n">
        <f aca="false">+H2216-T2216</f>
        <v>0</v>
      </c>
    </row>
    <row r="2217" customFormat="false" ht="12.75" hidden="false" customHeight="false" outlineLevel="0" collapsed="false">
      <c r="U2217" s="1" t="n">
        <f aca="false">+H2217-T2217</f>
        <v>0</v>
      </c>
    </row>
    <row r="2218" customFormat="false" ht="12.75" hidden="false" customHeight="false" outlineLevel="0" collapsed="false">
      <c r="U2218" s="1" t="n">
        <f aca="false">+H2218-T2218</f>
        <v>0</v>
      </c>
    </row>
    <row r="2219" customFormat="false" ht="12.75" hidden="false" customHeight="false" outlineLevel="0" collapsed="false">
      <c r="U2219" s="1" t="n">
        <f aca="false">+H2219-T2219</f>
        <v>0</v>
      </c>
    </row>
    <row r="2220" customFormat="false" ht="12.75" hidden="false" customHeight="false" outlineLevel="0" collapsed="false">
      <c r="U2220" s="1" t="n">
        <f aca="false">+H2220-T2220</f>
        <v>0</v>
      </c>
    </row>
    <row r="2221" customFormat="false" ht="12.75" hidden="false" customHeight="false" outlineLevel="0" collapsed="false">
      <c r="U2221" s="1" t="n">
        <f aca="false">+H2221-T2221</f>
        <v>0</v>
      </c>
    </row>
    <row r="2222" customFormat="false" ht="12.75" hidden="false" customHeight="false" outlineLevel="0" collapsed="false">
      <c r="U2222" s="1" t="n">
        <f aca="false">+H2222-T2222</f>
        <v>0</v>
      </c>
    </row>
    <row r="2223" customFormat="false" ht="12.75" hidden="false" customHeight="false" outlineLevel="0" collapsed="false">
      <c r="U2223" s="1" t="n">
        <f aca="false">+H2223-T2223</f>
        <v>0</v>
      </c>
    </row>
    <row r="2224" customFormat="false" ht="12.75" hidden="false" customHeight="false" outlineLevel="0" collapsed="false">
      <c r="U2224" s="1" t="n">
        <f aca="false">+H2224-T2224</f>
        <v>0</v>
      </c>
    </row>
    <row r="2225" customFormat="false" ht="12.75" hidden="false" customHeight="false" outlineLevel="0" collapsed="false">
      <c r="U2225" s="1" t="n">
        <f aca="false">+H2225-T2225</f>
        <v>0</v>
      </c>
    </row>
    <row r="2226" customFormat="false" ht="12.75" hidden="false" customHeight="false" outlineLevel="0" collapsed="false">
      <c r="U2226" s="1" t="n">
        <f aca="false">+H2226-T2226</f>
        <v>0</v>
      </c>
    </row>
    <row r="2227" customFormat="false" ht="12.75" hidden="false" customHeight="false" outlineLevel="0" collapsed="false">
      <c r="U2227" s="1" t="n">
        <f aca="false">+H2227-T2227</f>
        <v>0</v>
      </c>
    </row>
    <row r="2228" customFormat="false" ht="12.75" hidden="false" customHeight="false" outlineLevel="0" collapsed="false">
      <c r="U2228" s="1" t="n">
        <f aca="false">+H2228-T2228</f>
        <v>0</v>
      </c>
    </row>
    <row r="2229" customFormat="false" ht="12.75" hidden="false" customHeight="false" outlineLevel="0" collapsed="false">
      <c r="U2229" s="1" t="n">
        <f aca="false">+H2229-T2229</f>
        <v>0</v>
      </c>
    </row>
    <row r="2230" customFormat="false" ht="12.75" hidden="false" customHeight="false" outlineLevel="0" collapsed="false">
      <c r="U2230" s="1" t="n">
        <f aca="false">+H2230-T2230</f>
        <v>0</v>
      </c>
    </row>
    <row r="2231" customFormat="false" ht="12.75" hidden="false" customHeight="false" outlineLevel="0" collapsed="false">
      <c r="U2231" s="1" t="n">
        <f aca="false">+H2231-T2231</f>
        <v>0</v>
      </c>
    </row>
    <row r="2232" customFormat="false" ht="12.75" hidden="false" customHeight="false" outlineLevel="0" collapsed="false">
      <c r="U2232" s="1" t="n">
        <f aca="false">+H2232-T2232</f>
        <v>0</v>
      </c>
    </row>
    <row r="2233" customFormat="false" ht="12.75" hidden="false" customHeight="false" outlineLevel="0" collapsed="false">
      <c r="U2233" s="1" t="n">
        <f aca="false">+H2233-T2233</f>
        <v>0</v>
      </c>
    </row>
    <row r="2234" customFormat="false" ht="12.75" hidden="false" customHeight="false" outlineLevel="0" collapsed="false">
      <c r="U2234" s="1" t="n">
        <f aca="false">+H2234-T2234</f>
        <v>0</v>
      </c>
    </row>
    <row r="2235" customFormat="false" ht="12.75" hidden="false" customHeight="false" outlineLevel="0" collapsed="false">
      <c r="U2235" s="1" t="n">
        <f aca="false">+H2235-T2235</f>
        <v>0</v>
      </c>
    </row>
    <row r="2236" customFormat="false" ht="12.75" hidden="false" customHeight="false" outlineLevel="0" collapsed="false">
      <c r="U2236" s="1" t="n">
        <f aca="false">+H2236-T2236</f>
        <v>0</v>
      </c>
    </row>
    <row r="2237" customFormat="false" ht="12.75" hidden="false" customHeight="false" outlineLevel="0" collapsed="false">
      <c r="U2237" s="1" t="n">
        <f aca="false">+H2237-T2237</f>
        <v>0</v>
      </c>
    </row>
    <row r="2238" customFormat="false" ht="12.75" hidden="false" customHeight="false" outlineLevel="0" collapsed="false">
      <c r="U2238" s="1" t="n">
        <f aca="false">+H2238-T2238</f>
        <v>0</v>
      </c>
    </row>
    <row r="2239" customFormat="false" ht="12.75" hidden="false" customHeight="false" outlineLevel="0" collapsed="false">
      <c r="U2239" s="1" t="n">
        <f aca="false">+H2239-T2239</f>
        <v>0</v>
      </c>
    </row>
    <row r="2240" customFormat="false" ht="12.75" hidden="false" customHeight="false" outlineLevel="0" collapsed="false">
      <c r="U2240" s="1" t="n">
        <f aca="false">+H2240-T2240</f>
        <v>0</v>
      </c>
    </row>
    <row r="2241" customFormat="false" ht="12.75" hidden="false" customHeight="false" outlineLevel="0" collapsed="false">
      <c r="U2241" s="1" t="n">
        <f aca="false">+H2241-T2241</f>
        <v>0</v>
      </c>
    </row>
    <row r="2242" customFormat="false" ht="12.75" hidden="false" customHeight="false" outlineLevel="0" collapsed="false">
      <c r="U2242" s="1" t="n">
        <f aca="false">+H2242-T2242</f>
        <v>0</v>
      </c>
    </row>
    <row r="2243" customFormat="false" ht="12.75" hidden="false" customHeight="false" outlineLevel="0" collapsed="false">
      <c r="U2243" s="1" t="n">
        <f aca="false">+H2243-T2243</f>
        <v>0</v>
      </c>
    </row>
    <row r="2244" customFormat="false" ht="12.75" hidden="false" customHeight="false" outlineLevel="0" collapsed="false">
      <c r="U2244" s="1" t="n">
        <f aca="false">+H2244-T2244</f>
        <v>0</v>
      </c>
    </row>
    <row r="2245" customFormat="false" ht="12.75" hidden="false" customHeight="false" outlineLevel="0" collapsed="false">
      <c r="U2245" s="1" t="n">
        <f aca="false">+H2245-T2245</f>
        <v>0</v>
      </c>
    </row>
    <row r="2246" customFormat="false" ht="12.75" hidden="false" customHeight="false" outlineLevel="0" collapsed="false">
      <c r="U2246" s="1" t="n">
        <f aca="false">+H2246-T2246</f>
        <v>0</v>
      </c>
    </row>
    <row r="2247" customFormat="false" ht="12.75" hidden="false" customHeight="false" outlineLevel="0" collapsed="false">
      <c r="U2247" s="1" t="n">
        <f aca="false">+H2247-T2247</f>
        <v>0</v>
      </c>
    </row>
    <row r="2248" customFormat="false" ht="12.75" hidden="false" customHeight="false" outlineLevel="0" collapsed="false">
      <c r="U2248" s="1" t="n">
        <f aca="false">+H2248-T2248</f>
        <v>0</v>
      </c>
    </row>
    <row r="2249" customFormat="false" ht="12.75" hidden="false" customHeight="false" outlineLevel="0" collapsed="false">
      <c r="U2249" s="1" t="n">
        <f aca="false">+H2249-T2249</f>
        <v>0</v>
      </c>
    </row>
    <row r="2250" customFormat="false" ht="12.75" hidden="false" customHeight="false" outlineLevel="0" collapsed="false">
      <c r="U2250" s="1" t="n">
        <f aca="false">+H2250-T2250</f>
        <v>0</v>
      </c>
    </row>
    <row r="2251" customFormat="false" ht="12.75" hidden="false" customHeight="false" outlineLevel="0" collapsed="false">
      <c r="U2251" s="1" t="n">
        <f aca="false">+H2251-T2251</f>
        <v>0</v>
      </c>
    </row>
    <row r="2252" customFormat="false" ht="12.75" hidden="false" customHeight="false" outlineLevel="0" collapsed="false">
      <c r="U2252" s="1" t="n">
        <f aca="false">+H2252-T2252</f>
        <v>0</v>
      </c>
    </row>
    <row r="2253" customFormat="false" ht="12.75" hidden="false" customHeight="false" outlineLevel="0" collapsed="false">
      <c r="U2253" s="1" t="n">
        <f aca="false">+H2253-T2253</f>
        <v>0</v>
      </c>
    </row>
    <row r="2254" customFormat="false" ht="12.75" hidden="false" customHeight="false" outlineLevel="0" collapsed="false">
      <c r="U2254" s="1" t="n">
        <f aca="false">+H2254-T2254</f>
        <v>0</v>
      </c>
    </row>
    <row r="2255" customFormat="false" ht="12.75" hidden="false" customHeight="false" outlineLevel="0" collapsed="false">
      <c r="U2255" s="1" t="n">
        <f aca="false">+H2255-T2255</f>
        <v>0</v>
      </c>
    </row>
    <row r="2256" customFormat="false" ht="12.75" hidden="false" customHeight="false" outlineLevel="0" collapsed="false">
      <c r="U2256" s="1" t="n">
        <f aca="false">+H2256-T2256</f>
        <v>0</v>
      </c>
    </row>
    <row r="2257" customFormat="false" ht="12.75" hidden="false" customHeight="false" outlineLevel="0" collapsed="false">
      <c r="U2257" s="1" t="n">
        <f aca="false">+H2257-T2257</f>
        <v>0</v>
      </c>
    </row>
    <row r="2258" customFormat="false" ht="12.75" hidden="false" customHeight="false" outlineLevel="0" collapsed="false">
      <c r="U2258" s="1" t="n">
        <f aca="false">+H2258-T2258</f>
        <v>0</v>
      </c>
    </row>
    <row r="2259" customFormat="false" ht="12.75" hidden="false" customHeight="false" outlineLevel="0" collapsed="false">
      <c r="U2259" s="1" t="n">
        <f aca="false">+H2259-T2259</f>
        <v>0</v>
      </c>
    </row>
    <row r="2260" customFormat="false" ht="12.75" hidden="false" customHeight="false" outlineLevel="0" collapsed="false">
      <c r="U2260" s="1" t="n">
        <f aca="false">+H2260-T2260</f>
        <v>0</v>
      </c>
    </row>
    <row r="2261" customFormat="false" ht="12.75" hidden="false" customHeight="false" outlineLevel="0" collapsed="false">
      <c r="U2261" s="1" t="n">
        <f aca="false">+H2261-T2261</f>
        <v>0</v>
      </c>
    </row>
    <row r="2262" customFormat="false" ht="12.75" hidden="false" customHeight="false" outlineLevel="0" collapsed="false">
      <c r="U2262" s="1" t="n">
        <f aca="false">+H2262-T2262</f>
        <v>0</v>
      </c>
    </row>
    <row r="2263" customFormat="false" ht="12.75" hidden="false" customHeight="false" outlineLevel="0" collapsed="false">
      <c r="U2263" s="1" t="n">
        <f aca="false">+H2263-T2263</f>
        <v>0</v>
      </c>
    </row>
    <row r="2264" customFormat="false" ht="12.75" hidden="false" customHeight="false" outlineLevel="0" collapsed="false">
      <c r="U2264" s="1" t="n">
        <f aca="false">+H2264-T2264</f>
        <v>0</v>
      </c>
    </row>
    <row r="2265" customFormat="false" ht="12.75" hidden="false" customHeight="false" outlineLevel="0" collapsed="false">
      <c r="U2265" s="1" t="n">
        <f aca="false">+H2265-T2265</f>
        <v>0</v>
      </c>
    </row>
    <row r="2266" customFormat="false" ht="12.75" hidden="false" customHeight="false" outlineLevel="0" collapsed="false">
      <c r="U2266" s="1" t="n">
        <f aca="false">+H2266-T2266</f>
        <v>0</v>
      </c>
    </row>
    <row r="2267" customFormat="false" ht="12.75" hidden="false" customHeight="false" outlineLevel="0" collapsed="false">
      <c r="U2267" s="1" t="n">
        <f aca="false">+H2267-T2267</f>
        <v>0</v>
      </c>
    </row>
    <row r="2268" customFormat="false" ht="12.75" hidden="false" customHeight="false" outlineLevel="0" collapsed="false">
      <c r="U2268" s="1" t="n">
        <f aca="false">+H2268-T2268</f>
        <v>0</v>
      </c>
    </row>
    <row r="2269" customFormat="false" ht="12.75" hidden="false" customHeight="false" outlineLevel="0" collapsed="false">
      <c r="U2269" s="1" t="n">
        <f aca="false">+H2269-T2269</f>
        <v>0</v>
      </c>
    </row>
    <row r="2270" customFormat="false" ht="12.75" hidden="false" customHeight="false" outlineLevel="0" collapsed="false">
      <c r="U2270" s="1" t="n">
        <f aca="false">+H2270-T2270</f>
        <v>0</v>
      </c>
    </row>
    <row r="2271" customFormat="false" ht="12.75" hidden="false" customHeight="false" outlineLevel="0" collapsed="false">
      <c r="U2271" s="1" t="n">
        <f aca="false">+H2271-T2271</f>
        <v>0</v>
      </c>
    </row>
    <row r="2272" customFormat="false" ht="12.75" hidden="false" customHeight="false" outlineLevel="0" collapsed="false">
      <c r="U2272" s="1" t="n">
        <f aca="false">+H2272-T2272</f>
        <v>0</v>
      </c>
    </row>
    <row r="2273" customFormat="false" ht="12.75" hidden="false" customHeight="false" outlineLevel="0" collapsed="false">
      <c r="U2273" s="1" t="n">
        <f aca="false">+H2273-T2273</f>
        <v>0</v>
      </c>
    </row>
    <row r="2274" customFormat="false" ht="12.75" hidden="false" customHeight="false" outlineLevel="0" collapsed="false">
      <c r="U2274" s="1" t="n">
        <f aca="false">+H2274-T2274</f>
        <v>0</v>
      </c>
    </row>
    <row r="2275" customFormat="false" ht="12.75" hidden="false" customHeight="false" outlineLevel="0" collapsed="false">
      <c r="U2275" s="1" t="n">
        <f aca="false">+H2275-T2275</f>
        <v>0</v>
      </c>
    </row>
    <row r="2276" customFormat="false" ht="12.75" hidden="false" customHeight="false" outlineLevel="0" collapsed="false">
      <c r="U2276" s="1" t="n">
        <f aca="false">+H2276-T2276</f>
        <v>0</v>
      </c>
    </row>
    <row r="2277" customFormat="false" ht="12.75" hidden="false" customHeight="false" outlineLevel="0" collapsed="false">
      <c r="U2277" s="1" t="n">
        <f aca="false">+H2277-T2277</f>
        <v>0</v>
      </c>
    </row>
    <row r="2278" customFormat="false" ht="12.75" hidden="false" customHeight="false" outlineLevel="0" collapsed="false">
      <c r="U2278" s="1" t="n">
        <f aca="false">+H2278-T2278</f>
        <v>0</v>
      </c>
    </row>
    <row r="2279" customFormat="false" ht="12.75" hidden="false" customHeight="false" outlineLevel="0" collapsed="false">
      <c r="U2279" s="1" t="n">
        <f aca="false">+H2279-T2279</f>
        <v>0</v>
      </c>
    </row>
    <row r="2280" customFormat="false" ht="12.75" hidden="false" customHeight="false" outlineLevel="0" collapsed="false">
      <c r="U2280" s="1" t="n">
        <f aca="false">+H2280-T2280</f>
        <v>0</v>
      </c>
    </row>
    <row r="2281" customFormat="false" ht="12.75" hidden="false" customHeight="false" outlineLevel="0" collapsed="false">
      <c r="U2281" s="1" t="n">
        <f aca="false">+H2281-T2281</f>
        <v>0</v>
      </c>
    </row>
    <row r="2282" customFormat="false" ht="12.75" hidden="false" customHeight="false" outlineLevel="0" collapsed="false">
      <c r="U2282" s="1" t="n">
        <f aca="false">+H2282-T2282</f>
        <v>0</v>
      </c>
    </row>
    <row r="2283" customFormat="false" ht="12.75" hidden="false" customHeight="false" outlineLevel="0" collapsed="false">
      <c r="U2283" s="1" t="n">
        <f aca="false">+H2283-T2283</f>
        <v>0</v>
      </c>
    </row>
    <row r="2284" customFormat="false" ht="12.75" hidden="false" customHeight="false" outlineLevel="0" collapsed="false">
      <c r="U2284" s="1" t="n">
        <f aca="false">+H2284-T2284</f>
        <v>0</v>
      </c>
    </row>
    <row r="2285" customFormat="false" ht="12.75" hidden="false" customHeight="false" outlineLevel="0" collapsed="false">
      <c r="U2285" s="1" t="n">
        <f aca="false">+H2285-T2285</f>
        <v>0</v>
      </c>
    </row>
    <row r="2286" customFormat="false" ht="12.75" hidden="false" customHeight="false" outlineLevel="0" collapsed="false">
      <c r="U2286" s="1" t="n">
        <f aca="false">+H2286-T2286</f>
        <v>0</v>
      </c>
    </row>
    <row r="2287" customFormat="false" ht="12.75" hidden="false" customHeight="false" outlineLevel="0" collapsed="false">
      <c r="U2287" s="1" t="n">
        <f aca="false">+H2287-T2287</f>
        <v>0</v>
      </c>
    </row>
    <row r="2288" customFormat="false" ht="12.75" hidden="false" customHeight="false" outlineLevel="0" collapsed="false">
      <c r="U2288" s="1" t="n">
        <f aca="false">+H2288-T2288</f>
        <v>0</v>
      </c>
    </row>
    <row r="2289" customFormat="false" ht="12.75" hidden="false" customHeight="false" outlineLevel="0" collapsed="false">
      <c r="U2289" s="1" t="n">
        <f aca="false">+H2289-T2289</f>
        <v>0</v>
      </c>
    </row>
    <row r="2290" customFormat="false" ht="12.75" hidden="false" customHeight="false" outlineLevel="0" collapsed="false">
      <c r="U2290" s="1" t="n">
        <f aca="false">+H2290-T2290</f>
        <v>0</v>
      </c>
    </row>
    <row r="2291" customFormat="false" ht="12.75" hidden="false" customHeight="false" outlineLevel="0" collapsed="false">
      <c r="U2291" s="1" t="n">
        <f aca="false">+H2291-T2291</f>
        <v>0</v>
      </c>
    </row>
    <row r="2292" customFormat="false" ht="12.75" hidden="false" customHeight="false" outlineLevel="0" collapsed="false">
      <c r="U2292" s="1" t="n">
        <f aca="false">+H2292-T2292</f>
        <v>0</v>
      </c>
    </row>
    <row r="2293" customFormat="false" ht="12.75" hidden="false" customHeight="false" outlineLevel="0" collapsed="false">
      <c r="U2293" s="1" t="n">
        <f aca="false">+H2293-T2293</f>
        <v>0</v>
      </c>
    </row>
    <row r="2294" customFormat="false" ht="12.75" hidden="false" customHeight="false" outlineLevel="0" collapsed="false">
      <c r="U2294" s="1" t="n">
        <f aca="false">+H2294-T2294</f>
        <v>0</v>
      </c>
    </row>
    <row r="2295" customFormat="false" ht="12.75" hidden="false" customHeight="false" outlineLevel="0" collapsed="false">
      <c r="U2295" s="1" t="n">
        <f aca="false">+H2295-T2295</f>
        <v>0</v>
      </c>
    </row>
    <row r="2296" customFormat="false" ht="12.75" hidden="false" customHeight="false" outlineLevel="0" collapsed="false">
      <c r="U2296" s="1" t="n">
        <f aca="false">+H2296-T2296</f>
        <v>0</v>
      </c>
    </row>
    <row r="2297" customFormat="false" ht="12.75" hidden="false" customHeight="false" outlineLevel="0" collapsed="false">
      <c r="U2297" s="1" t="n">
        <f aca="false">+H2297-T2297</f>
        <v>0</v>
      </c>
    </row>
    <row r="2298" customFormat="false" ht="12.75" hidden="false" customHeight="false" outlineLevel="0" collapsed="false">
      <c r="U2298" s="1" t="n">
        <f aca="false">+H2298-T2298</f>
        <v>0</v>
      </c>
    </row>
    <row r="2299" customFormat="false" ht="12.75" hidden="false" customHeight="false" outlineLevel="0" collapsed="false">
      <c r="U2299" s="1" t="n">
        <f aca="false">+H2299-T2299</f>
        <v>0</v>
      </c>
    </row>
    <row r="2300" customFormat="false" ht="12.75" hidden="false" customHeight="false" outlineLevel="0" collapsed="false">
      <c r="U2300" s="1" t="n">
        <f aca="false">+H2300-T2300</f>
        <v>0</v>
      </c>
    </row>
    <row r="2301" customFormat="false" ht="12.75" hidden="false" customHeight="false" outlineLevel="0" collapsed="false">
      <c r="U2301" s="1" t="n">
        <f aca="false">+H2301-T2301</f>
        <v>0</v>
      </c>
    </row>
    <row r="2302" customFormat="false" ht="12.75" hidden="false" customHeight="false" outlineLevel="0" collapsed="false">
      <c r="U2302" s="1" t="n">
        <f aca="false">+H2302-T2302</f>
        <v>0</v>
      </c>
    </row>
    <row r="2303" customFormat="false" ht="12.75" hidden="false" customHeight="false" outlineLevel="0" collapsed="false">
      <c r="U2303" s="1" t="n">
        <f aca="false">+H2303-T2303</f>
        <v>0</v>
      </c>
    </row>
    <row r="2304" customFormat="false" ht="12.75" hidden="false" customHeight="false" outlineLevel="0" collapsed="false">
      <c r="U2304" s="1" t="n">
        <f aca="false">+H2304-T2304</f>
        <v>0</v>
      </c>
    </row>
    <row r="2305" customFormat="false" ht="12.75" hidden="false" customHeight="false" outlineLevel="0" collapsed="false">
      <c r="U2305" s="1" t="n">
        <f aca="false">+H2305-T2305</f>
        <v>0</v>
      </c>
    </row>
    <row r="2306" customFormat="false" ht="12.75" hidden="false" customHeight="false" outlineLevel="0" collapsed="false">
      <c r="U2306" s="1" t="n">
        <f aca="false">+H2306-T2306</f>
        <v>0</v>
      </c>
    </row>
    <row r="2307" customFormat="false" ht="12.75" hidden="false" customHeight="false" outlineLevel="0" collapsed="false">
      <c r="U2307" s="1" t="n">
        <f aca="false">+H2307-T2307</f>
        <v>0</v>
      </c>
    </row>
    <row r="2308" customFormat="false" ht="12.75" hidden="false" customHeight="false" outlineLevel="0" collapsed="false">
      <c r="U2308" s="1" t="n">
        <f aca="false">+H2308-T2308</f>
        <v>0</v>
      </c>
    </row>
    <row r="2309" customFormat="false" ht="12.75" hidden="false" customHeight="false" outlineLevel="0" collapsed="false">
      <c r="U2309" s="1" t="n">
        <f aca="false">+H2309-T2309</f>
        <v>0</v>
      </c>
    </row>
    <row r="2310" customFormat="false" ht="12.75" hidden="false" customHeight="false" outlineLevel="0" collapsed="false">
      <c r="U2310" s="1" t="n">
        <f aca="false">+H2310-T2310</f>
        <v>0</v>
      </c>
    </row>
    <row r="2311" customFormat="false" ht="12.75" hidden="false" customHeight="false" outlineLevel="0" collapsed="false">
      <c r="U2311" s="1" t="n">
        <f aca="false">+H2311-T2311</f>
        <v>0</v>
      </c>
    </row>
    <row r="2312" customFormat="false" ht="12.75" hidden="false" customHeight="false" outlineLevel="0" collapsed="false">
      <c r="U2312" s="1" t="n">
        <f aca="false">+H2312-T2312</f>
        <v>0</v>
      </c>
    </row>
    <row r="2313" customFormat="false" ht="12.75" hidden="false" customHeight="false" outlineLevel="0" collapsed="false">
      <c r="U2313" s="1" t="n">
        <f aca="false">+H2313-T2313</f>
        <v>0</v>
      </c>
    </row>
    <row r="2314" customFormat="false" ht="12.75" hidden="false" customHeight="false" outlineLevel="0" collapsed="false">
      <c r="U2314" s="1" t="n">
        <f aca="false">+H2314-T2314</f>
        <v>0</v>
      </c>
    </row>
    <row r="2315" customFormat="false" ht="12.75" hidden="false" customHeight="false" outlineLevel="0" collapsed="false">
      <c r="U2315" s="1" t="n">
        <f aca="false">+H2315-T2315</f>
        <v>0</v>
      </c>
    </row>
    <row r="2316" customFormat="false" ht="12.75" hidden="false" customHeight="false" outlineLevel="0" collapsed="false">
      <c r="U2316" s="1" t="n">
        <f aca="false">+H2316-T2316</f>
        <v>0</v>
      </c>
    </row>
    <row r="2317" customFormat="false" ht="12.75" hidden="false" customHeight="false" outlineLevel="0" collapsed="false">
      <c r="U2317" s="1" t="n">
        <f aca="false">+H2317-T2317</f>
        <v>0</v>
      </c>
    </row>
    <row r="2318" customFormat="false" ht="12.75" hidden="false" customHeight="false" outlineLevel="0" collapsed="false">
      <c r="U2318" s="1" t="n">
        <f aca="false">+H2318-T2318</f>
        <v>0</v>
      </c>
    </row>
    <row r="2319" customFormat="false" ht="12.75" hidden="false" customHeight="false" outlineLevel="0" collapsed="false">
      <c r="U2319" s="1" t="n">
        <f aca="false">+H2319-T2319</f>
        <v>0</v>
      </c>
    </row>
    <row r="2320" customFormat="false" ht="12.75" hidden="false" customHeight="false" outlineLevel="0" collapsed="false">
      <c r="U2320" s="1" t="n">
        <f aca="false">+H2320-T2320</f>
        <v>0</v>
      </c>
    </row>
    <row r="2321" customFormat="false" ht="12.75" hidden="false" customHeight="false" outlineLevel="0" collapsed="false">
      <c r="U2321" s="1" t="n">
        <f aca="false">+H2321-T2321</f>
        <v>0</v>
      </c>
    </row>
    <row r="2322" customFormat="false" ht="12.75" hidden="false" customHeight="false" outlineLevel="0" collapsed="false">
      <c r="U2322" s="1" t="n">
        <f aca="false">+H2322-T2322</f>
        <v>0</v>
      </c>
    </row>
    <row r="2323" customFormat="false" ht="12.75" hidden="false" customHeight="false" outlineLevel="0" collapsed="false">
      <c r="U2323" s="1" t="n">
        <f aca="false">+H2323-T2323</f>
        <v>0</v>
      </c>
    </row>
    <row r="2324" customFormat="false" ht="12.75" hidden="false" customHeight="false" outlineLevel="0" collapsed="false">
      <c r="U2324" s="1" t="n">
        <f aca="false">+H2324-T2324</f>
        <v>0</v>
      </c>
    </row>
    <row r="2325" customFormat="false" ht="12.75" hidden="false" customHeight="false" outlineLevel="0" collapsed="false">
      <c r="U2325" s="1" t="n">
        <f aca="false">+H2325-T2325</f>
        <v>0</v>
      </c>
    </row>
    <row r="2326" customFormat="false" ht="12.75" hidden="false" customHeight="false" outlineLevel="0" collapsed="false">
      <c r="U2326" s="1" t="n">
        <f aca="false">+H2326-T2326</f>
        <v>0</v>
      </c>
    </row>
    <row r="2327" customFormat="false" ht="12.75" hidden="false" customHeight="false" outlineLevel="0" collapsed="false">
      <c r="U2327" s="1" t="n">
        <f aca="false">+H2327-T2327</f>
        <v>0</v>
      </c>
    </row>
    <row r="2328" customFormat="false" ht="12.75" hidden="false" customHeight="false" outlineLevel="0" collapsed="false">
      <c r="U2328" s="1" t="n">
        <f aca="false">+H2328-T2328</f>
        <v>0</v>
      </c>
    </row>
    <row r="2329" customFormat="false" ht="12.75" hidden="false" customHeight="false" outlineLevel="0" collapsed="false">
      <c r="U2329" s="1" t="n">
        <f aca="false">+H2329-T2329</f>
        <v>0</v>
      </c>
    </row>
    <row r="2330" customFormat="false" ht="12.75" hidden="false" customHeight="false" outlineLevel="0" collapsed="false">
      <c r="U2330" s="1" t="n">
        <f aca="false">+H2330-T2330</f>
        <v>0</v>
      </c>
    </row>
    <row r="2331" customFormat="false" ht="12.75" hidden="false" customHeight="false" outlineLevel="0" collapsed="false">
      <c r="U2331" s="1" t="n">
        <f aca="false">+H2331-T2331</f>
        <v>0</v>
      </c>
    </row>
    <row r="2332" customFormat="false" ht="12.75" hidden="false" customHeight="false" outlineLevel="0" collapsed="false">
      <c r="U2332" s="1" t="n">
        <f aca="false">+H2332-T2332</f>
        <v>0</v>
      </c>
    </row>
    <row r="2333" customFormat="false" ht="12.75" hidden="false" customHeight="false" outlineLevel="0" collapsed="false">
      <c r="U2333" s="1" t="n">
        <f aca="false">+H2333-T2333</f>
        <v>0</v>
      </c>
    </row>
    <row r="2334" customFormat="false" ht="12.75" hidden="false" customHeight="false" outlineLevel="0" collapsed="false">
      <c r="U2334" s="1" t="n">
        <f aca="false">+H2334-T2334</f>
        <v>0</v>
      </c>
    </row>
    <row r="2335" customFormat="false" ht="12.75" hidden="false" customHeight="false" outlineLevel="0" collapsed="false">
      <c r="U2335" s="1" t="n">
        <f aca="false">+H2335-T2335</f>
        <v>0</v>
      </c>
    </row>
    <row r="2336" customFormat="false" ht="12.75" hidden="false" customHeight="false" outlineLevel="0" collapsed="false">
      <c r="U2336" s="1" t="n">
        <f aca="false">+H2336-T2336</f>
        <v>0</v>
      </c>
    </row>
    <row r="2337" customFormat="false" ht="12.75" hidden="false" customHeight="false" outlineLevel="0" collapsed="false">
      <c r="U2337" s="1" t="n">
        <f aca="false">+H2337-T2337</f>
        <v>0</v>
      </c>
    </row>
    <row r="2338" customFormat="false" ht="12.75" hidden="false" customHeight="false" outlineLevel="0" collapsed="false">
      <c r="U2338" s="1" t="n">
        <f aca="false">+H2338-T2338</f>
        <v>0</v>
      </c>
    </row>
    <row r="2339" customFormat="false" ht="12.75" hidden="false" customHeight="false" outlineLevel="0" collapsed="false">
      <c r="U2339" s="1" t="n">
        <f aca="false">+H2339-T2339</f>
        <v>0</v>
      </c>
    </row>
    <row r="2340" customFormat="false" ht="12.75" hidden="false" customHeight="false" outlineLevel="0" collapsed="false">
      <c r="U2340" s="1" t="n">
        <f aca="false">+H2340-T2340</f>
        <v>0</v>
      </c>
    </row>
    <row r="2341" customFormat="false" ht="12.75" hidden="false" customHeight="false" outlineLevel="0" collapsed="false">
      <c r="U2341" s="1" t="n">
        <f aca="false">+H2341-T2341</f>
        <v>0</v>
      </c>
    </row>
    <row r="2342" customFormat="false" ht="12.75" hidden="false" customHeight="false" outlineLevel="0" collapsed="false">
      <c r="U2342" s="1" t="n">
        <f aca="false">+H2342-T2342</f>
        <v>0</v>
      </c>
    </row>
    <row r="2343" customFormat="false" ht="12.75" hidden="false" customHeight="false" outlineLevel="0" collapsed="false">
      <c r="U2343" s="1" t="n">
        <f aca="false">+H2343-T2343</f>
        <v>0</v>
      </c>
    </row>
    <row r="2344" customFormat="false" ht="12.75" hidden="false" customHeight="false" outlineLevel="0" collapsed="false">
      <c r="U2344" s="1" t="n">
        <f aca="false">+H2344-T2344</f>
        <v>0</v>
      </c>
    </row>
    <row r="2345" customFormat="false" ht="12.75" hidden="false" customHeight="false" outlineLevel="0" collapsed="false">
      <c r="U2345" s="1" t="n">
        <f aca="false">+H2345-T2345</f>
        <v>0</v>
      </c>
    </row>
    <row r="2346" customFormat="false" ht="12.75" hidden="false" customHeight="false" outlineLevel="0" collapsed="false">
      <c r="U2346" s="1" t="n">
        <f aca="false">+H2346-T2346</f>
        <v>0</v>
      </c>
    </row>
    <row r="2347" customFormat="false" ht="12.75" hidden="false" customHeight="false" outlineLevel="0" collapsed="false">
      <c r="U2347" s="1" t="n">
        <f aca="false">+H2347-T2347</f>
        <v>0</v>
      </c>
    </row>
    <row r="2348" customFormat="false" ht="12.75" hidden="false" customHeight="false" outlineLevel="0" collapsed="false">
      <c r="U2348" s="1" t="n">
        <f aca="false">+H2348-T2348</f>
        <v>0</v>
      </c>
    </row>
    <row r="2349" customFormat="false" ht="12.75" hidden="false" customHeight="false" outlineLevel="0" collapsed="false">
      <c r="U2349" s="1" t="n">
        <f aca="false">+H2349-T2349</f>
        <v>0</v>
      </c>
    </row>
    <row r="2350" customFormat="false" ht="12.75" hidden="false" customHeight="false" outlineLevel="0" collapsed="false">
      <c r="U2350" s="1" t="n">
        <f aca="false">+H2350-T2350</f>
        <v>0</v>
      </c>
    </row>
    <row r="2351" customFormat="false" ht="12.75" hidden="false" customHeight="false" outlineLevel="0" collapsed="false">
      <c r="U2351" s="1" t="n">
        <f aca="false">+H2351-T2351</f>
        <v>0</v>
      </c>
    </row>
    <row r="2352" customFormat="false" ht="12.75" hidden="false" customHeight="false" outlineLevel="0" collapsed="false">
      <c r="U2352" s="1" t="n">
        <f aca="false">+H2352-T2352</f>
        <v>0</v>
      </c>
    </row>
    <row r="2353" customFormat="false" ht="12.75" hidden="false" customHeight="false" outlineLevel="0" collapsed="false">
      <c r="U2353" s="1" t="n">
        <f aca="false">+H2353-T2353</f>
        <v>0</v>
      </c>
    </row>
    <row r="2354" customFormat="false" ht="12.75" hidden="false" customHeight="false" outlineLevel="0" collapsed="false">
      <c r="U2354" s="1" t="n">
        <f aca="false">+H2354-T2354</f>
        <v>0</v>
      </c>
    </row>
    <row r="2355" customFormat="false" ht="12.75" hidden="false" customHeight="false" outlineLevel="0" collapsed="false">
      <c r="U2355" s="1" t="n">
        <f aca="false">+H2355-T2355</f>
        <v>0</v>
      </c>
    </row>
    <row r="2356" customFormat="false" ht="12.75" hidden="false" customHeight="false" outlineLevel="0" collapsed="false">
      <c r="U2356" s="1" t="n">
        <f aca="false">+H2356-T2356</f>
        <v>0</v>
      </c>
    </row>
    <row r="2357" customFormat="false" ht="12.75" hidden="false" customHeight="false" outlineLevel="0" collapsed="false">
      <c r="U2357" s="1" t="n">
        <f aca="false">+H2357-T2357</f>
        <v>0</v>
      </c>
    </row>
    <row r="2358" customFormat="false" ht="12.75" hidden="false" customHeight="false" outlineLevel="0" collapsed="false">
      <c r="U2358" s="1" t="n">
        <f aca="false">+H2358-T2358</f>
        <v>0</v>
      </c>
    </row>
    <row r="2359" customFormat="false" ht="12.75" hidden="false" customHeight="false" outlineLevel="0" collapsed="false">
      <c r="U2359" s="1" t="n">
        <f aca="false">+H2359-T2359</f>
        <v>0</v>
      </c>
    </row>
    <row r="2360" customFormat="false" ht="12.75" hidden="false" customHeight="false" outlineLevel="0" collapsed="false">
      <c r="U2360" s="1" t="n">
        <f aca="false">+H2360-T2360</f>
        <v>0</v>
      </c>
    </row>
    <row r="2361" customFormat="false" ht="12.75" hidden="false" customHeight="false" outlineLevel="0" collapsed="false">
      <c r="U2361" s="1" t="n">
        <f aca="false">+H2361-T2361</f>
        <v>0</v>
      </c>
    </row>
    <row r="2362" customFormat="false" ht="12.75" hidden="false" customHeight="false" outlineLevel="0" collapsed="false">
      <c r="U2362" s="1" t="n">
        <f aca="false">+H2362-T2362</f>
        <v>0</v>
      </c>
    </row>
    <row r="2363" customFormat="false" ht="12.75" hidden="false" customHeight="false" outlineLevel="0" collapsed="false">
      <c r="U2363" s="1" t="n">
        <f aca="false">+H2363-T2363</f>
        <v>0</v>
      </c>
    </row>
    <row r="2364" customFormat="false" ht="12.75" hidden="false" customHeight="false" outlineLevel="0" collapsed="false">
      <c r="U2364" s="1" t="n">
        <f aca="false">+H2364-T2364</f>
        <v>0</v>
      </c>
    </row>
    <row r="2365" customFormat="false" ht="12.75" hidden="false" customHeight="false" outlineLevel="0" collapsed="false">
      <c r="U2365" s="1" t="n">
        <f aca="false">+H2365-T2365</f>
        <v>0</v>
      </c>
    </row>
    <row r="2366" customFormat="false" ht="12.75" hidden="false" customHeight="false" outlineLevel="0" collapsed="false">
      <c r="U2366" s="1" t="n">
        <f aca="false">+H2366-T2366</f>
        <v>0</v>
      </c>
    </row>
    <row r="2367" customFormat="false" ht="12.75" hidden="false" customHeight="false" outlineLevel="0" collapsed="false">
      <c r="U2367" s="1" t="n">
        <f aca="false">+H2367-T2367</f>
        <v>0</v>
      </c>
    </row>
    <row r="2368" customFormat="false" ht="12.75" hidden="false" customHeight="false" outlineLevel="0" collapsed="false">
      <c r="U2368" s="1" t="n">
        <f aca="false">+H2368-T2368</f>
        <v>0</v>
      </c>
    </row>
    <row r="2369" customFormat="false" ht="12.75" hidden="false" customHeight="false" outlineLevel="0" collapsed="false">
      <c r="U2369" s="1" t="n">
        <f aca="false">+H2369-T2369</f>
        <v>0</v>
      </c>
    </row>
    <row r="2370" customFormat="false" ht="12.75" hidden="false" customHeight="false" outlineLevel="0" collapsed="false">
      <c r="U2370" s="1" t="n">
        <f aca="false">+H2370-T2370</f>
        <v>0</v>
      </c>
    </row>
    <row r="2371" customFormat="false" ht="12.75" hidden="false" customHeight="false" outlineLevel="0" collapsed="false">
      <c r="U2371" s="1" t="n">
        <f aca="false">+H2371-T2371</f>
        <v>0</v>
      </c>
    </row>
    <row r="2372" customFormat="false" ht="12.75" hidden="false" customHeight="false" outlineLevel="0" collapsed="false">
      <c r="U2372" s="1" t="n">
        <f aca="false">+H2372-T2372</f>
        <v>0</v>
      </c>
    </row>
    <row r="2373" customFormat="false" ht="12.75" hidden="false" customHeight="false" outlineLevel="0" collapsed="false">
      <c r="U2373" s="1" t="n">
        <f aca="false">+H2373-T2373</f>
        <v>0</v>
      </c>
    </row>
    <row r="2374" customFormat="false" ht="12.75" hidden="false" customHeight="false" outlineLevel="0" collapsed="false">
      <c r="U2374" s="1" t="n">
        <f aca="false">+H2374-T2374</f>
        <v>0</v>
      </c>
    </row>
    <row r="2375" customFormat="false" ht="12.75" hidden="false" customHeight="false" outlineLevel="0" collapsed="false">
      <c r="U2375" s="1" t="n">
        <f aca="false">+H2375-T2375</f>
        <v>0</v>
      </c>
    </row>
    <row r="2376" customFormat="false" ht="12.75" hidden="false" customHeight="false" outlineLevel="0" collapsed="false">
      <c r="U2376" s="1" t="n">
        <f aca="false">+H2376-T2376</f>
        <v>0</v>
      </c>
    </row>
    <row r="2377" customFormat="false" ht="12.75" hidden="false" customHeight="false" outlineLevel="0" collapsed="false">
      <c r="U2377" s="1" t="n">
        <f aca="false">+H2377-T2377</f>
        <v>0</v>
      </c>
    </row>
    <row r="2378" customFormat="false" ht="12.75" hidden="false" customHeight="false" outlineLevel="0" collapsed="false">
      <c r="U2378" s="1" t="n">
        <f aca="false">+H2378-T2378</f>
        <v>0</v>
      </c>
    </row>
    <row r="2379" customFormat="false" ht="12.75" hidden="false" customHeight="false" outlineLevel="0" collapsed="false">
      <c r="U2379" s="1" t="n">
        <f aca="false">+H2379-T2379</f>
        <v>0</v>
      </c>
    </row>
    <row r="2380" customFormat="false" ht="12.75" hidden="false" customHeight="false" outlineLevel="0" collapsed="false">
      <c r="U2380" s="1" t="n">
        <f aca="false">+H2380-T2380</f>
        <v>0</v>
      </c>
    </row>
    <row r="2381" customFormat="false" ht="12.75" hidden="false" customHeight="false" outlineLevel="0" collapsed="false">
      <c r="U2381" s="1" t="n">
        <f aca="false">+H2381-T2381</f>
        <v>0</v>
      </c>
    </row>
    <row r="2382" customFormat="false" ht="12.75" hidden="false" customHeight="false" outlineLevel="0" collapsed="false">
      <c r="U2382" s="1" t="n">
        <f aca="false">+H2382-T2382</f>
        <v>0</v>
      </c>
    </row>
    <row r="2383" customFormat="false" ht="12.75" hidden="false" customHeight="false" outlineLevel="0" collapsed="false">
      <c r="U2383" s="1" t="n">
        <f aca="false">+H2383-T2383</f>
        <v>0</v>
      </c>
    </row>
    <row r="2384" customFormat="false" ht="12.75" hidden="false" customHeight="false" outlineLevel="0" collapsed="false">
      <c r="U2384" s="1" t="n">
        <f aca="false">+H2384-T2384</f>
        <v>0</v>
      </c>
    </row>
    <row r="2385" customFormat="false" ht="12.75" hidden="false" customHeight="false" outlineLevel="0" collapsed="false">
      <c r="U2385" s="1" t="n">
        <f aca="false">+H2385-T2385</f>
        <v>0</v>
      </c>
    </row>
    <row r="2386" customFormat="false" ht="12.75" hidden="false" customHeight="false" outlineLevel="0" collapsed="false">
      <c r="U2386" s="1" t="n">
        <f aca="false">+H2386-T2386</f>
        <v>0</v>
      </c>
    </row>
    <row r="2387" customFormat="false" ht="12.75" hidden="false" customHeight="false" outlineLevel="0" collapsed="false">
      <c r="U2387" s="1" t="n">
        <f aca="false">+H2387-T2387</f>
        <v>0</v>
      </c>
    </row>
    <row r="2388" customFormat="false" ht="12.75" hidden="false" customHeight="false" outlineLevel="0" collapsed="false">
      <c r="U2388" s="1" t="n">
        <f aca="false">+H2388-T2388</f>
        <v>0</v>
      </c>
    </row>
    <row r="2389" customFormat="false" ht="12.75" hidden="false" customHeight="false" outlineLevel="0" collapsed="false">
      <c r="U2389" s="1" t="n">
        <f aca="false">+H2389-T2389</f>
        <v>0</v>
      </c>
    </row>
    <row r="2390" customFormat="false" ht="12.75" hidden="false" customHeight="false" outlineLevel="0" collapsed="false">
      <c r="U2390" s="1" t="n">
        <f aca="false">+H2390-T2390</f>
        <v>0</v>
      </c>
    </row>
    <row r="2391" customFormat="false" ht="12.75" hidden="false" customHeight="false" outlineLevel="0" collapsed="false">
      <c r="U2391" s="1" t="n">
        <f aca="false">+H2391-T2391</f>
        <v>0</v>
      </c>
    </row>
    <row r="2392" customFormat="false" ht="12.75" hidden="false" customHeight="false" outlineLevel="0" collapsed="false">
      <c r="U2392" s="1" t="n">
        <f aca="false">+H2392-T2392</f>
        <v>0</v>
      </c>
    </row>
    <row r="2393" customFormat="false" ht="12.75" hidden="false" customHeight="false" outlineLevel="0" collapsed="false">
      <c r="U2393" s="1" t="n">
        <f aca="false">+H2393-T2393</f>
        <v>0</v>
      </c>
    </row>
    <row r="2394" customFormat="false" ht="12.75" hidden="false" customHeight="false" outlineLevel="0" collapsed="false">
      <c r="U2394" s="1" t="n">
        <f aca="false">+H2394-T2394</f>
        <v>0</v>
      </c>
    </row>
    <row r="2395" customFormat="false" ht="12.75" hidden="false" customHeight="false" outlineLevel="0" collapsed="false">
      <c r="U2395" s="1" t="n">
        <f aca="false">+H2395-T2395</f>
        <v>0</v>
      </c>
    </row>
    <row r="2396" customFormat="false" ht="12.75" hidden="false" customHeight="false" outlineLevel="0" collapsed="false">
      <c r="U2396" s="1" t="n">
        <f aca="false">+H2396-T2396</f>
        <v>0</v>
      </c>
    </row>
    <row r="2397" customFormat="false" ht="12.75" hidden="false" customHeight="false" outlineLevel="0" collapsed="false">
      <c r="U2397" s="1" t="n">
        <f aca="false">+H2397-T2397</f>
        <v>0</v>
      </c>
    </row>
    <row r="2398" customFormat="false" ht="12.75" hidden="false" customHeight="false" outlineLevel="0" collapsed="false">
      <c r="U2398" s="1" t="n">
        <f aca="false">+H2398-T2398</f>
        <v>0</v>
      </c>
    </row>
    <row r="2399" customFormat="false" ht="12.75" hidden="false" customHeight="false" outlineLevel="0" collapsed="false">
      <c r="U2399" s="1" t="n">
        <f aca="false">+H2399-T2399</f>
        <v>0</v>
      </c>
    </row>
    <row r="2400" customFormat="false" ht="12.75" hidden="false" customHeight="false" outlineLevel="0" collapsed="false">
      <c r="U2400" s="1" t="n">
        <f aca="false">+H2400-T2400</f>
        <v>0</v>
      </c>
    </row>
    <row r="2401" customFormat="false" ht="12.75" hidden="false" customHeight="false" outlineLevel="0" collapsed="false">
      <c r="U2401" s="1" t="n">
        <f aca="false">+H2401-T2401</f>
        <v>0</v>
      </c>
    </row>
    <row r="2402" customFormat="false" ht="12.75" hidden="false" customHeight="false" outlineLevel="0" collapsed="false">
      <c r="U2402" s="1" t="n">
        <f aca="false">+H2402-T2402</f>
        <v>0</v>
      </c>
    </row>
    <row r="2403" customFormat="false" ht="12.75" hidden="false" customHeight="false" outlineLevel="0" collapsed="false">
      <c r="U2403" s="1" t="n">
        <f aca="false">+H2403-T2403</f>
        <v>0</v>
      </c>
    </row>
    <row r="2404" customFormat="false" ht="12.75" hidden="false" customHeight="false" outlineLevel="0" collapsed="false">
      <c r="U2404" s="1" t="n">
        <f aca="false">+H2404-T2404</f>
        <v>0</v>
      </c>
    </row>
    <row r="2405" customFormat="false" ht="12.75" hidden="false" customHeight="false" outlineLevel="0" collapsed="false">
      <c r="U2405" s="1" t="n">
        <f aca="false">+H2405-T2405</f>
        <v>0</v>
      </c>
    </row>
    <row r="2406" customFormat="false" ht="12.75" hidden="false" customHeight="false" outlineLevel="0" collapsed="false">
      <c r="U2406" s="1" t="n">
        <f aca="false">+H2406-T2406</f>
        <v>0</v>
      </c>
    </row>
    <row r="2407" customFormat="false" ht="12.75" hidden="false" customHeight="false" outlineLevel="0" collapsed="false">
      <c r="U2407" s="1" t="n">
        <f aca="false">+H2407-T2407</f>
        <v>0</v>
      </c>
    </row>
    <row r="2408" customFormat="false" ht="12.75" hidden="false" customHeight="false" outlineLevel="0" collapsed="false">
      <c r="U2408" s="1" t="n">
        <f aca="false">+H2408-T2408</f>
        <v>0</v>
      </c>
    </row>
    <row r="2409" customFormat="false" ht="12.75" hidden="false" customHeight="false" outlineLevel="0" collapsed="false">
      <c r="U2409" s="1" t="n">
        <f aca="false">+H2409-T2409</f>
        <v>0</v>
      </c>
    </row>
    <row r="2410" customFormat="false" ht="12.75" hidden="false" customHeight="false" outlineLevel="0" collapsed="false">
      <c r="U2410" s="1" t="n">
        <f aca="false">+H2410-T2410</f>
        <v>0</v>
      </c>
    </row>
    <row r="2411" customFormat="false" ht="12.75" hidden="false" customHeight="false" outlineLevel="0" collapsed="false">
      <c r="U2411" s="1" t="n">
        <f aca="false">+H2411-T2411</f>
        <v>0</v>
      </c>
    </row>
    <row r="2412" customFormat="false" ht="12.75" hidden="false" customHeight="false" outlineLevel="0" collapsed="false">
      <c r="U2412" s="1" t="n">
        <f aca="false">+H2412-T2412</f>
        <v>0</v>
      </c>
    </row>
    <row r="2413" customFormat="false" ht="12.75" hidden="false" customHeight="false" outlineLevel="0" collapsed="false">
      <c r="U2413" s="1" t="n">
        <f aca="false">+H2413-T2413</f>
        <v>0</v>
      </c>
    </row>
    <row r="2414" customFormat="false" ht="12.75" hidden="false" customHeight="false" outlineLevel="0" collapsed="false">
      <c r="U2414" s="1" t="n">
        <f aca="false">+H2414-T2414</f>
        <v>0</v>
      </c>
    </row>
    <row r="2415" customFormat="false" ht="12.75" hidden="false" customHeight="false" outlineLevel="0" collapsed="false">
      <c r="U2415" s="1" t="n">
        <f aca="false">+H2415-T2415</f>
        <v>0</v>
      </c>
    </row>
    <row r="2416" customFormat="false" ht="12.75" hidden="false" customHeight="false" outlineLevel="0" collapsed="false">
      <c r="U2416" s="1" t="n">
        <f aca="false">+H2416-T2416</f>
        <v>0</v>
      </c>
    </row>
    <row r="2417" customFormat="false" ht="12.75" hidden="false" customHeight="false" outlineLevel="0" collapsed="false">
      <c r="U2417" s="1" t="n">
        <f aca="false">+H2417-T2417</f>
        <v>0</v>
      </c>
    </row>
    <row r="2418" customFormat="false" ht="12.75" hidden="false" customHeight="false" outlineLevel="0" collapsed="false">
      <c r="U2418" s="1" t="n">
        <f aca="false">+H2418-T2418</f>
        <v>0</v>
      </c>
    </row>
    <row r="2419" customFormat="false" ht="12.75" hidden="false" customHeight="false" outlineLevel="0" collapsed="false">
      <c r="U2419" s="1" t="n">
        <f aca="false">+H2419-T2419</f>
        <v>0</v>
      </c>
    </row>
    <row r="2420" customFormat="false" ht="12.75" hidden="false" customHeight="false" outlineLevel="0" collapsed="false">
      <c r="U2420" s="1" t="n">
        <f aca="false">+H2420-T2420</f>
        <v>0</v>
      </c>
    </row>
    <row r="2421" customFormat="false" ht="12.75" hidden="false" customHeight="false" outlineLevel="0" collapsed="false">
      <c r="U2421" s="1" t="n">
        <f aca="false">+H2421-T2421</f>
        <v>0</v>
      </c>
    </row>
    <row r="2422" customFormat="false" ht="12.75" hidden="false" customHeight="false" outlineLevel="0" collapsed="false">
      <c r="U2422" s="1" t="n">
        <f aca="false">+H2422-T2422</f>
        <v>0</v>
      </c>
    </row>
    <row r="2423" customFormat="false" ht="12.75" hidden="false" customHeight="false" outlineLevel="0" collapsed="false">
      <c r="U2423" s="1" t="n">
        <f aca="false">+H2423-T2423</f>
        <v>0</v>
      </c>
    </row>
    <row r="2424" customFormat="false" ht="12.75" hidden="false" customHeight="false" outlineLevel="0" collapsed="false">
      <c r="U2424" s="1" t="n">
        <f aca="false">+H2424-T2424</f>
        <v>0</v>
      </c>
    </row>
    <row r="2425" customFormat="false" ht="12.75" hidden="false" customHeight="false" outlineLevel="0" collapsed="false">
      <c r="U2425" s="1" t="n">
        <f aca="false">+H2425-T2425</f>
        <v>0</v>
      </c>
    </row>
    <row r="2426" customFormat="false" ht="12.75" hidden="false" customHeight="false" outlineLevel="0" collapsed="false">
      <c r="U2426" s="1" t="n">
        <f aca="false">+H2426-T2426</f>
        <v>0</v>
      </c>
    </row>
    <row r="2427" customFormat="false" ht="12.75" hidden="false" customHeight="false" outlineLevel="0" collapsed="false">
      <c r="U2427" s="1" t="n">
        <f aca="false">+H2427-T2427</f>
        <v>0</v>
      </c>
    </row>
    <row r="2428" customFormat="false" ht="12.75" hidden="false" customHeight="false" outlineLevel="0" collapsed="false">
      <c r="U2428" s="1" t="n">
        <f aca="false">+H2428-T2428</f>
        <v>0</v>
      </c>
    </row>
    <row r="2429" customFormat="false" ht="12.75" hidden="false" customHeight="false" outlineLevel="0" collapsed="false">
      <c r="U2429" s="1" t="n">
        <f aca="false">+H2429-T2429</f>
        <v>0</v>
      </c>
    </row>
    <row r="2430" customFormat="false" ht="12.75" hidden="false" customHeight="false" outlineLevel="0" collapsed="false">
      <c r="U2430" s="1" t="n">
        <f aca="false">+H2430-T2430</f>
        <v>0</v>
      </c>
    </row>
    <row r="2431" customFormat="false" ht="12.75" hidden="false" customHeight="false" outlineLevel="0" collapsed="false">
      <c r="U2431" s="1" t="n">
        <f aca="false">+H2431-T2431</f>
        <v>0</v>
      </c>
    </row>
    <row r="2432" customFormat="false" ht="12.75" hidden="false" customHeight="false" outlineLevel="0" collapsed="false">
      <c r="U2432" s="1" t="n">
        <f aca="false">+H2432-T2432</f>
        <v>0</v>
      </c>
    </row>
    <row r="2433" customFormat="false" ht="12.75" hidden="false" customHeight="false" outlineLevel="0" collapsed="false">
      <c r="U2433" s="1" t="n">
        <f aca="false">+H2433-T2433</f>
        <v>0</v>
      </c>
    </row>
    <row r="2434" customFormat="false" ht="12.75" hidden="false" customHeight="false" outlineLevel="0" collapsed="false">
      <c r="U2434" s="1" t="n">
        <f aca="false">+H2434-T2434</f>
        <v>0</v>
      </c>
    </row>
    <row r="2435" customFormat="false" ht="12.75" hidden="false" customHeight="false" outlineLevel="0" collapsed="false">
      <c r="U2435" s="1" t="n">
        <f aca="false">+H2435-T2435</f>
        <v>0</v>
      </c>
    </row>
    <row r="2436" customFormat="false" ht="12.75" hidden="false" customHeight="false" outlineLevel="0" collapsed="false">
      <c r="U2436" s="1" t="n">
        <f aca="false">+H2436-T2436</f>
        <v>0</v>
      </c>
    </row>
    <row r="2437" customFormat="false" ht="12.75" hidden="false" customHeight="false" outlineLevel="0" collapsed="false">
      <c r="U2437" s="1" t="n">
        <f aca="false">+H2437-T2437</f>
        <v>0</v>
      </c>
    </row>
    <row r="2438" customFormat="false" ht="12.75" hidden="false" customHeight="false" outlineLevel="0" collapsed="false">
      <c r="U2438" s="1" t="n">
        <f aca="false">+H2438-T2438</f>
        <v>0</v>
      </c>
    </row>
    <row r="2439" customFormat="false" ht="12.75" hidden="false" customHeight="false" outlineLevel="0" collapsed="false">
      <c r="U2439" s="1" t="n">
        <f aca="false">+H2439-T2439</f>
        <v>0</v>
      </c>
    </row>
    <row r="2440" customFormat="false" ht="12.75" hidden="false" customHeight="false" outlineLevel="0" collapsed="false">
      <c r="U2440" s="1" t="n">
        <f aca="false">+H2440-T2440</f>
        <v>0</v>
      </c>
    </row>
    <row r="2441" customFormat="false" ht="12.75" hidden="false" customHeight="false" outlineLevel="0" collapsed="false">
      <c r="U2441" s="1" t="n">
        <f aca="false">+H2441-T2441</f>
        <v>0</v>
      </c>
    </row>
    <row r="2442" customFormat="false" ht="12.75" hidden="false" customHeight="false" outlineLevel="0" collapsed="false">
      <c r="U2442" s="1" t="n">
        <f aca="false">+H2442-T2442</f>
        <v>0</v>
      </c>
    </row>
    <row r="2443" customFormat="false" ht="12.75" hidden="false" customHeight="false" outlineLevel="0" collapsed="false">
      <c r="U2443" s="1" t="n">
        <f aca="false">+H2443-T2443</f>
        <v>0</v>
      </c>
    </row>
    <row r="2444" customFormat="false" ht="12.75" hidden="false" customHeight="false" outlineLevel="0" collapsed="false">
      <c r="U2444" s="1" t="n">
        <f aca="false">+H2444-T2444</f>
        <v>0</v>
      </c>
    </row>
    <row r="2445" customFormat="false" ht="12.75" hidden="false" customHeight="false" outlineLevel="0" collapsed="false">
      <c r="U2445" s="1" t="n">
        <f aca="false">+H2445-T2445</f>
        <v>0</v>
      </c>
    </row>
    <row r="2446" customFormat="false" ht="12.75" hidden="false" customHeight="false" outlineLevel="0" collapsed="false">
      <c r="U2446" s="1" t="n">
        <f aca="false">+H2446-T2446</f>
        <v>0</v>
      </c>
    </row>
    <row r="2447" customFormat="false" ht="12.75" hidden="false" customHeight="false" outlineLevel="0" collapsed="false">
      <c r="U2447" s="1" t="n">
        <f aca="false">+H2447-T2447</f>
        <v>0</v>
      </c>
    </row>
    <row r="2448" customFormat="false" ht="12.75" hidden="false" customHeight="false" outlineLevel="0" collapsed="false">
      <c r="U2448" s="1" t="n">
        <f aca="false">+H2448-T2448</f>
        <v>0</v>
      </c>
    </row>
    <row r="2449" customFormat="false" ht="12.75" hidden="false" customHeight="false" outlineLevel="0" collapsed="false">
      <c r="U2449" s="1" t="n">
        <f aca="false">+H2449-T2449</f>
        <v>0</v>
      </c>
    </row>
    <row r="2450" customFormat="false" ht="12.75" hidden="false" customHeight="false" outlineLevel="0" collapsed="false">
      <c r="U2450" s="1" t="n">
        <f aca="false">+H2450-T2450</f>
        <v>0</v>
      </c>
    </row>
    <row r="2451" customFormat="false" ht="12.75" hidden="false" customHeight="false" outlineLevel="0" collapsed="false">
      <c r="U2451" s="1" t="n">
        <f aca="false">+H2451-T2451</f>
        <v>0</v>
      </c>
    </row>
    <row r="2452" customFormat="false" ht="12.75" hidden="false" customHeight="false" outlineLevel="0" collapsed="false">
      <c r="U2452" s="1" t="n">
        <f aca="false">+H2452-T2452</f>
        <v>0</v>
      </c>
    </row>
    <row r="2453" customFormat="false" ht="12.75" hidden="false" customHeight="false" outlineLevel="0" collapsed="false">
      <c r="U2453" s="1" t="n">
        <f aca="false">+H2453-T2453</f>
        <v>0</v>
      </c>
    </row>
    <row r="2454" customFormat="false" ht="12.75" hidden="false" customHeight="false" outlineLevel="0" collapsed="false">
      <c r="U2454" s="1" t="n">
        <f aca="false">+H2454-T2454</f>
        <v>0</v>
      </c>
    </row>
    <row r="2455" customFormat="false" ht="12.75" hidden="false" customHeight="false" outlineLevel="0" collapsed="false">
      <c r="U2455" s="1" t="n">
        <f aca="false">+H2455-T2455</f>
        <v>0</v>
      </c>
    </row>
    <row r="2456" customFormat="false" ht="12.75" hidden="false" customHeight="false" outlineLevel="0" collapsed="false">
      <c r="U2456" s="1" t="n">
        <f aca="false">+H2456-T2456</f>
        <v>0</v>
      </c>
    </row>
    <row r="2457" customFormat="false" ht="12.75" hidden="false" customHeight="false" outlineLevel="0" collapsed="false">
      <c r="U2457" s="1" t="n">
        <f aca="false">+H2457-T2457</f>
        <v>0</v>
      </c>
    </row>
    <row r="2458" customFormat="false" ht="12.75" hidden="false" customHeight="false" outlineLevel="0" collapsed="false">
      <c r="U2458" s="1" t="n">
        <f aca="false">+H2458-T2458</f>
        <v>0</v>
      </c>
    </row>
    <row r="2459" customFormat="false" ht="12.75" hidden="false" customHeight="false" outlineLevel="0" collapsed="false">
      <c r="U2459" s="1" t="n">
        <f aca="false">+H2459-T2459</f>
        <v>0</v>
      </c>
    </row>
    <row r="2460" customFormat="false" ht="12.75" hidden="false" customHeight="false" outlineLevel="0" collapsed="false">
      <c r="U2460" s="1" t="n">
        <f aca="false">+H2460-T2460</f>
        <v>0</v>
      </c>
    </row>
    <row r="2461" customFormat="false" ht="12.75" hidden="false" customHeight="false" outlineLevel="0" collapsed="false">
      <c r="U2461" s="1" t="n">
        <f aca="false">+H2461-T2461</f>
        <v>0</v>
      </c>
    </row>
    <row r="2462" customFormat="false" ht="12.75" hidden="false" customHeight="false" outlineLevel="0" collapsed="false">
      <c r="U2462" s="1" t="n">
        <f aca="false">+H2462-T2462</f>
        <v>0</v>
      </c>
    </row>
    <row r="2463" customFormat="false" ht="12.75" hidden="false" customHeight="false" outlineLevel="0" collapsed="false">
      <c r="U2463" s="1" t="n">
        <f aca="false">+H2463-T2463</f>
        <v>0</v>
      </c>
    </row>
    <row r="2464" customFormat="false" ht="12.75" hidden="false" customHeight="false" outlineLevel="0" collapsed="false">
      <c r="U2464" s="1" t="n">
        <f aca="false">+H2464-T2464</f>
        <v>0</v>
      </c>
    </row>
    <row r="2465" customFormat="false" ht="12.75" hidden="false" customHeight="false" outlineLevel="0" collapsed="false">
      <c r="U2465" s="1" t="n">
        <f aca="false">+H2465-T2465</f>
        <v>0</v>
      </c>
    </row>
    <row r="2466" customFormat="false" ht="12.75" hidden="false" customHeight="false" outlineLevel="0" collapsed="false">
      <c r="U2466" s="1" t="n">
        <f aca="false">+H2466-T2466</f>
        <v>0</v>
      </c>
    </row>
    <row r="2467" customFormat="false" ht="12.75" hidden="false" customHeight="false" outlineLevel="0" collapsed="false">
      <c r="U2467" s="1" t="n">
        <f aca="false">+H2467-T2467</f>
        <v>0</v>
      </c>
    </row>
    <row r="2468" customFormat="false" ht="12.75" hidden="false" customHeight="false" outlineLevel="0" collapsed="false">
      <c r="U2468" s="1" t="n">
        <f aca="false">+H2468-T2468</f>
        <v>0</v>
      </c>
    </row>
    <row r="2469" customFormat="false" ht="12.75" hidden="false" customHeight="false" outlineLevel="0" collapsed="false">
      <c r="U2469" s="1" t="n">
        <f aca="false">+H2469-T2469</f>
        <v>0</v>
      </c>
    </row>
    <row r="2470" customFormat="false" ht="12.75" hidden="false" customHeight="false" outlineLevel="0" collapsed="false">
      <c r="U2470" s="1" t="n">
        <f aca="false">+H2470-T2470</f>
        <v>0</v>
      </c>
    </row>
    <row r="2471" customFormat="false" ht="12.75" hidden="false" customHeight="false" outlineLevel="0" collapsed="false">
      <c r="U2471" s="1" t="n">
        <f aca="false">+H2471-T2471</f>
        <v>0</v>
      </c>
    </row>
    <row r="2472" customFormat="false" ht="12.75" hidden="false" customHeight="false" outlineLevel="0" collapsed="false">
      <c r="U2472" s="1" t="n">
        <f aca="false">+H2472-T2472</f>
        <v>0</v>
      </c>
    </row>
    <row r="2473" customFormat="false" ht="12.75" hidden="false" customHeight="false" outlineLevel="0" collapsed="false">
      <c r="U2473" s="1" t="n">
        <f aca="false">+H2473-T2473</f>
        <v>0</v>
      </c>
    </row>
    <row r="2474" customFormat="false" ht="12.75" hidden="false" customHeight="false" outlineLevel="0" collapsed="false">
      <c r="U2474" s="1" t="n">
        <f aca="false">+H2474-T2474</f>
        <v>0</v>
      </c>
    </row>
    <row r="2475" customFormat="false" ht="12.75" hidden="false" customHeight="false" outlineLevel="0" collapsed="false">
      <c r="U2475" s="1" t="n">
        <f aca="false">+H2475-T2475</f>
        <v>0</v>
      </c>
    </row>
    <row r="2476" customFormat="false" ht="12.75" hidden="false" customHeight="false" outlineLevel="0" collapsed="false">
      <c r="U2476" s="1" t="n">
        <f aca="false">+H2476-T2476</f>
        <v>0</v>
      </c>
    </row>
    <row r="2477" customFormat="false" ht="12.75" hidden="false" customHeight="false" outlineLevel="0" collapsed="false">
      <c r="U2477" s="1" t="n">
        <f aca="false">+H2477-T2477</f>
        <v>0</v>
      </c>
    </row>
    <row r="2478" customFormat="false" ht="12.75" hidden="false" customHeight="false" outlineLevel="0" collapsed="false">
      <c r="U2478" s="1" t="n">
        <f aca="false">+H2478-T2478</f>
        <v>0</v>
      </c>
    </row>
    <row r="2479" customFormat="false" ht="12.75" hidden="false" customHeight="false" outlineLevel="0" collapsed="false">
      <c r="U2479" s="1" t="n">
        <f aca="false">+H2479-T2479</f>
        <v>0</v>
      </c>
    </row>
    <row r="2480" customFormat="false" ht="12.75" hidden="false" customHeight="false" outlineLevel="0" collapsed="false">
      <c r="U2480" s="1" t="n">
        <f aca="false">+H2480-T2480</f>
        <v>0</v>
      </c>
    </row>
    <row r="2481" customFormat="false" ht="12.75" hidden="false" customHeight="false" outlineLevel="0" collapsed="false">
      <c r="U2481" s="1" t="n">
        <f aca="false">+H2481-T2481</f>
        <v>0</v>
      </c>
    </row>
    <row r="2482" customFormat="false" ht="12.75" hidden="false" customHeight="false" outlineLevel="0" collapsed="false">
      <c r="U2482" s="1" t="n">
        <f aca="false">+H2482-T2482</f>
        <v>0</v>
      </c>
    </row>
    <row r="2483" customFormat="false" ht="12.75" hidden="false" customHeight="false" outlineLevel="0" collapsed="false">
      <c r="U2483" s="1" t="n">
        <f aca="false">+H2483-T2483</f>
        <v>0</v>
      </c>
    </row>
    <row r="2484" customFormat="false" ht="12.75" hidden="false" customHeight="false" outlineLevel="0" collapsed="false">
      <c r="U2484" s="1" t="n">
        <f aca="false">+H2484-T2484</f>
        <v>0</v>
      </c>
    </row>
    <row r="2485" customFormat="false" ht="12.75" hidden="false" customHeight="false" outlineLevel="0" collapsed="false">
      <c r="U2485" s="1" t="n">
        <f aca="false">+H2485-T2485</f>
        <v>0</v>
      </c>
    </row>
    <row r="2486" customFormat="false" ht="12.75" hidden="false" customHeight="false" outlineLevel="0" collapsed="false">
      <c r="U2486" s="1" t="n">
        <f aca="false">+H2486-T2486</f>
        <v>0</v>
      </c>
    </row>
    <row r="2487" customFormat="false" ht="12.75" hidden="false" customHeight="false" outlineLevel="0" collapsed="false">
      <c r="U2487" s="1" t="n">
        <f aca="false">+H2487-T2487</f>
        <v>0</v>
      </c>
    </row>
    <row r="2488" customFormat="false" ht="12.75" hidden="false" customHeight="false" outlineLevel="0" collapsed="false">
      <c r="U2488" s="1" t="n">
        <f aca="false">+H2488-T2488</f>
        <v>0</v>
      </c>
    </row>
    <row r="2489" customFormat="false" ht="12.75" hidden="false" customHeight="false" outlineLevel="0" collapsed="false">
      <c r="U2489" s="1" t="n">
        <f aca="false">+H2489-T2489</f>
        <v>0</v>
      </c>
    </row>
    <row r="2490" customFormat="false" ht="12.75" hidden="false" customHeight="false" outlineLevel="0" collapsed="false">
      <c r="U2490" s="1" t="n">
        <f aca="false">+H2490-T2490</f>
        <v>0</v>
      </c>
    </row>
    <row r="2491" customFormat="false" ht="12.75" hidden="false" customHeight="false" outlineLevel="0" collapsed="false">
      <c r="U2491" s="1" t="n">
        <f aca="false">+H2491-T2491</f>
        <v>0</v>
      </c>
    </row>
    <row r="2492" customFormat="false" ht="12.75" hidden="false" customHeight="false" outlineLevel="0" collapsed="false">
      <c r="U2492" s="1" t="n">
        <f aca="false">+H2492-T2492</f>
        <v>0</v>
      </c>
    </row>
    <row r="2493" customFormat="false" ht="12.75" hidden="false" customHeight="false" outlineLevel="0" collapsed="false">
      <c r="U2493" s="1" t="n">
        <f aca="false">+H2493-T2493</f>
        <v>0</v>
      </c>
    </row>
    <row r="2494" customFormat="false" ht="12.75" hidden="false" customHeight="false" outlineLevel="0" collapsed="false">
      <c r="U2494" s="1" t="n">
        <f aca="false">+H2494-T2494</f>
        <v>0</v>
      </c>
    </row>
    <row r="2495" customFormat="false" ht="12.75" hidden="false" customHeight="false" outlineLevel="0" collapsed="false">
      <c r="U2495" s="1" t="n">
        <f aca="false">+H2495-T2495</f>
        <v>0</v>
      </c>
    </row>
    <row r="2496" customFormat="false" ht="12.75" hidden="false" customHeight="false" outlineLevel="0" collapsed="false">
      <c r="U2496" s="1" t="n">
        <f aca="false">+H2496-T2496</f>
        <v>0</v>
      </c>
    </row>
    <row r="2497" customFormat="false" ht="12.75" hidden="false" customHeight="false" outlineLevel="0" collapsed="false">
      <c r="U2497" s="1" t="n">
        <f aca="false">+H2497-T2497</f>
        <v>0</v>
      </c>
    </row>
    <row r="2498" customFormat="false" ht="12.75" hidden="false" customHeight="false" outlineLevel="0" collapsed="false">
      <c r="U2498" s="1" t="n">
        <f aca="false">+H2498-T2498</f>
        <v>0</v>
      </c>
    </row>
    <row r="2499" customFormat="false" ht="12.75" hidden="false" customHeight="false" outlineLevel="0" collapsed="false">
      <c r="U2499" s="1" t="n">
        <f aca="false">+H2499-T2499</f>
        <v>0</v>
      </c>
    </row>
    <row r="2500" customFormat="false" ht="12.75" hidden="false" customHeight="false" outlineLevel="0" collapsed="false">
      <c r="U2500" s="1" t="n">
        <f aca="false">+H2500-T2500</f>
        <v>0</v>
      </c>
    </row>
    <row r="2501" customFormat="false" ht="12.75" hidden="false" customHeight="false" outlineLevel="0" collapsed="false">
      <c r="U2501" s="1" t="n">
        <f aca="false">+H2501-T2501</f>
        <v>0</v>
      </c>
    </row>
    <row r="2502" customFormat="false" ht="12.75" hidden="false" customHeight="false" outlineLevel="0" collapsed="false">
      <c r="U2502" s="1" t="n">
        <f aca="false">+H2502-T2502</f>
        <v>0</v>
      </c>
    </row>
    <row r="2503" customFormat="false" ht="12.75" hidden="false" customHeight="false" outlineLevel="0" collapsed="false">
      <c r="U2503" s="1" t="n">
        <f aca="false">+H2503-T2503</f>
        <v>0</v>
      </c>
    </row>
    <row r="2504" customFormat="false" ht="12.75" hidden="false" customHeight="false" outlineLevel="0" collapsed="false">
      <c r="U2504" s="1" t="n">
        <f aca="false">+H2504-T2504</f>
        <v>0</v>
      </c>
    </row>
    <row r="2505" customFormat="false" ht="12.75" hidden="false" customHeight="false" outlineLevel="0" collapsed="false">
      <c r="U2505" s="1" t="n">
        <f aca="false">+H2505-T2505</f>
        <v>0</v>
      </c>
    </row>
    <row r="2506" customFormat="false" ht="12.75" hidden="false" customHeight="false" outlineLevel="0" collapsed="false">
      <c r="U2506" s="1" t="n">
        <f aca="false">+H2506-T2506</f>
        <v>0</v>
      </c>
    </row>
    <row r="2507" customFormat="false" ht="12.75" hidden="false" customHeight="false" outlineLevel="0" collapsed="false">
      <c r="U2507" s="1" t="n">
        <f aca="false">+H2507-T2507</f>
        <v>0</v>
      </c>
    </row>
    <row r="2508" customFormat="false" ht="12.75" hidden="false" customHeight="false" outlineLevel="0" collapsed="false">
      <c r="U2508" s="1" t="n">
        <f aca="false">+H2508-T2508</f>
        <v>0</v>
      </c>
    </row>
    <row r="2509" customFormat="false" ht="12.75" hidden="false" customHeight="false" outlineLevel="0" collapsed="false">
      <c r="U2509" s="1" t="n">
        <f aca="false">+H2509-T2509</f>
        <v>0</v>
      </c>
    </row>
    <row r="2510" customFormat="false" ht="12.75" hidden="false" customHeight="false" outlineLevel="0" collapsed="false">
      <c r="U2510" s="1" t="n">
        <f aca="false">+H2510-T2510</f>
        <v>0</v>
      </c>
    </row>
    <row r="2511" customFormat="false" ht="12.75" hidden="false" customHeight="false" outlineLevel="0" collapsed="false">
      <c r="U2511" s="1" t="n">
        <f aca="false">+H2511-T2511</f>
        <v>0</v>
      </c>
    </row>
    <row r="2512" customFormat="false" ht="12.75" hidden="false" customHeight="false" outlineLevel="0" collapsed="false">
      <c r="U2512" s="1" t="n">
        <f aca="false">+H2512-T2512</f>
        <v>0</v>
      </c>
    </row>
    <row r="2513" customFormat="false" ht="12.75" hidden="false" customHeight="false" outlineLevel="0" collapsed="false">
      <c r="U2513" s="1" t="n">
        <f aca="false">+H2513-T2513</f>
        <v>0</v>
      </c>
    </row>
    <row r="2514" customFormat="false" ht="12.75" hidden="false" customHeight="false" outlineLevel="0" collapsed="false">
      <c r="U2514" s="1" t="n">
        <f aca="false">+H2514-T2514</f>
        <v>0</v>
      </c>
    </row>
    <row r="2515" customFormat="false" ht="12.75" hidden="false" customHeight="false" outlineLevel="0" collapsed="false">
      <c r="U2515" s="1" t="n">
        <f aca="false">+H2515-T2515</f>
        <v>0</v>
      </c>
    </row>
    <row r="2516" customFormat="false" ht="12.75" hidden="false" customHeight="false" outlineLevel="0" collapsed="false">
      <c r="U2516" s="1" t="n">
        <f aca="false">+H2516-T2516</f>
        <v>0</v>
      </c>
    </row>
    <row r="2517" customFormat="false" ht="12.75" hidden="false" customHeight="false" outlineLevel="0" collapsed="false">
      <c r="U2517" s="1" t="n">
        <f aca="false">+H2517-T2517</f>
        <v>0</v>
      </c>
    </row>
    <row r="2518" customFormat="false" ht="12.75" hidden="false" customHeight="false" outlineLevel="0" collapsed="false">
      <c r="U2518" s="1" t="n">
        <f aca="false">+H2518-T2518</f>
        <v>0</v>
      </c>
    </row>
    <row r="2519" customFormat="false" ht="12.75" hidden="false" customHeight="false" outlineLevel="0" collapsed="false">
      <c r="U2519" s="1" t="n">
        <f aca="false">+H2519-T2519</f>
        <v>0</v>
      </c>
    </row>
    <row r="2520" customFormat="false" ht="12.75" hidden="false" customHeight="false" outlineLevel="0" collapsed="false">
      <c r="U2520" s="1" t="n">
        <f aca="false">+H2520-T2520</f>
        <v>0</v>
      </c>
    </row>
    <row r="2521" customFormat="false" ht="12.75" hidden="false" customHeight="false" outlineLevel="0" collapsed="false">
      <c r="U2521" s="1" t="n">
        <f aca="false">+H2521-T2521</f>
        <v>0</v>
      </c>
    </row>
    <row r="2522" customFormat="false" ht="12.75" hidden="false" customHeight="false" outlineLevel="0" collapsed="false">
      <c r="U2522" s="1" t="n">
        <f aca="false">+H2522-T2522</f>
        <v>0</v>
      </c>
    </row>
    <row r="2523" customFormat="false" ht="12.75" hidden="false" customHeight="false" outlineLevel="0" collapsed="false">
      <c r="U2523" s="1" t="n">
        <f aca="false">+H2523-T2523</f>
        <v>0</v>
      </c>
    </row>
    <row r="2524" customFormat="false" ht="12.75" hidden="false" customHeight="false" outlineLevel="0" collapsed="false">
      <c r="U2524" s="1" t="n">
        <f aca="false">+H2524-T2524</f>
        <v>0</v>
      </c>
    </row>
    <row r="2525" customFormat="false" ht="12.75" hidden="false" customHeight="false" outlineLevel="0" collapsed="false">
      <c r="U2525" s="1" t="n">
        <f aca="false">+H2525-T2525</f>
        <v>0</v>
      </c>
    </row>
    <row r="2526" customFormat="false" ht="12.75" hidden="false" customHeight="false" outlineLevel="0" collapsed="false">
      <c r="U2526" s="1" t="n">
        <f aca="false">+H2526-T2526</f>
        <v>0</v>
      </c>
    </row>
    <row r="2527" customFormat="false" ht="12.75" hidden="false" customHeight="false" outlineLevel="0" collapsed="false">
      <c r="U2527" s="1" t="n">
        <f aca="false">+H2527-T2527</f>
        <v>0</v>
      </c>
    </row>
    <row r="2528" customFormat="false" ht="12.75" hidden="false" customHeight="false" outlineLevel="0" collapsed="false">
      <c r="U2528" s="1" t="n">
        <f aca="false">+H2528-T2528</f>
        <v>0</v>
      </c>
    </row>
    <row r="2529" customFormat="false" ht="12.75" hidden="false" customHeight="false" outlineLevel="0" collapsed="false">
      <c r="U2529" s="1" t="n">
        <f aca="false">+H2529-T2529</f>
        <v>0</v>
      </c>
    </row>
    <row r="2530" customFormat="false" ht="12.75" hidden="false" customHeight="false" outlineLevel="0" collapsed="false">
      <c r="U2530" s="1" t="n">
        <f aca="false">+H2530-T2530</f>
        <v>0</v>
      </c>
    </row>
    <row r="2531" customFormat="false" ht="12.75" hidden="false" customHeight="false" outlineLevel="0" collapsed="false">
      <c r="U2531" s="1" t="n">
        <f aca="false">+H2531-T2531</f>
        <v>0</v>
      </c>
    </row>
    <row r="2532" customFormat="false" ht="12.75" hidden="false" customHeight="false" outlineLevel="0" collapsed="false">
      <c r="U2532" s="1" t="n">
        <f aca="false">+H2532-T2532</f>
        <v>0</v>
      </c>
    </row>
    <row r="2533" customFormat="false" ht="12.75" hidden="false" customHeight="false" outlineLevel="0" collapsed="false">
      <c r="U2533" s="1" t="n">
        <f aca="false">+H2533-T2533</f>
        <v>0</v>
      </c>
    </row>
    <row r="2534" customFormat="false" ht="12.75" hidden="false" customHeight="false" outlineLevel="0" collapsed="false">
      <c r="U2534" s="1" t="n">
        <f aca="false">+H2534-T2534</f>
        <v>0</v>
      </c>
    </row>
    <row r="2535" customFormat="false" ht="12.75" hidden="false" customHeight="false" outlineLevel="0" collapsed="false">
      <c r="U2535" s="1" t="n">
        <f aca="false">+H2535-T2535</f>
        <v>0</v>
      </c>
    </row>
    <row r="2536" customFormat="false" ht="12.75" hidden="false" customHeight="false" outlineLevel="0" collapsed="false">
      <c r="U2536" s="1" t="n">
        <f aca="false">+H2536-T2536</f>
        <v>0</v>
      </c>
    </row>
    <row r="2537" customFormat="false" ht="12.75" hidden="false" customHeight="false" outlineLevel="0" collapsed="false">
      <c r="U2537" s="1" t="n">
        <f aca="false">+H2537-T2537</f>
        <v>0</v>
      </c>
    </row>
    <row r="2538" customFormat="false" ht="12.75" hidden="false" customHeight="false" outlineLevel="0" collapsed="false">
      <c r="U2538" s="1" t="n">
        <f aca="false">+H2538-T2538</f>
        <v>0</v>
      </c>
    </row>
    <row r="2539" customFormat="false" ht="12.75" hidden="false" customHeight="false" outlineLevel="0" collapsed="false">
      <c r="U2539" s="1" t="n">
        <f aca="false">+H2539-T2539</f>
        <v>0</v>
      </c>
    </row>
    <row r="2540" customFormat="false" ht="12.75" hidden="false" customHeight="false" outlineLevel="0" collapsed="false">
      <c r="U2540" s="1" t="n">
        <f aca="false">+H2540-T2540</f>
        <v>0</v>
      </c>
    </row>
    <row r="2541" customFormat="false" ht="12.75" hidden="false" customHeight="false" outlineLevel="0" collapsed="false">
      <c r="U2541" s="1" t="n">
        <f aca="false">+H2541-T2541</f>
        <v>0</v>
      </c>
    </row>
    <row r="2542" customFormat="false" ht="12.75" hidden="false" customHeight="false" outlineLevel="0" collapsed="false">
      <c r="U2542" s="1" t="n">
        <f aca="false">+H2542-T2542</f>
        <v>0</v>
      </c>
    </row>
    <row r="2543" customFormat="false" ht="12.75" hidden="false" customHeight="false" outlineLevel="0" collapsed="false">
      <c r="U2543" s="1" t="n">
        <f aca="false">+H2543-T2543</f>
        <v>0</v>
      </c>
    </row>
    <row r="2544" customFormat="false" ht="12.75" hidden="false" customHeight="false" outlineLevel="0" collapsed="false">
      <c r="U2544" s="1" t="n">
        <f aca="false">+H2544-T2544</f>
        <v>0</v>
      </c>
    </row>
    <row r="2545" customFormat="false" ht="12.75" hidden="false" customHeight="false" outlineLevel="0" collapsed="false">
      <c r="U2545" s="1" t="n">
        <f aca="false">+H2545-T2545</f>
        <v>0</v>
      </c>
    </row>
    <row r="2546" customFormat="false" ht="12.75" hidden="false" customHeight="false" outlineLevel="0" collapsed="false">
      <c r="U2546" s="1" t="n">
        <f aca="false">+H2546-T2546</f>
        <v>0</v>
      </c>
    </row>
    <row r="2547" customFormat="false" ht="12.75" hidden="false" customHeight="false" outlineLevel="0" collapsed="false">
      <c r="U2547" s="1" t="n">
        <f aca="false">+H2547-T2547</f>
        <v>0</v>
      </c>
    </row>
    <row r="2548" customFormat="false" ht="12.75" hidden="false" customHeight="false" outlineLevel="0" collapsed="false">
      <c r="U2548" s="1" t="n">
        <f aca="false">+H2548-T2548</f>
        <v>0</v>
      </c>
    </row>
    <row r="2549" customFormat="false" ht="12.75" hidden="false" customHeight="false" outlineLevel="0" collapsed="false">
      <c r="U2549" s="1" t="n">
        <f aca="false">+H2549-T2549</f>
        <v>0</v>
      </c>
    </row>
    <row r="2550" customFormat="false" ht="12.75" hidden="false" customHeight="false" outlineLevel="0" collapsed="false">
      <c r="U2550" s="1" t="n">
        <f aca="false">+H2550-T2550</f>
        <v>0</v>
      </c>
    </row>
    <row r="2551" customFormat="false" ht="12.75" hidden="false" customHeight="false" outlineLevel="0" collapsed="false">
      <c r="U2551" s="1" t="n">
        <f aca="false">+H2551-T2551</f>
        <v>0</v>
      </c>
    </row>
    <row r="2552" customFormat="false" ht="12.75" hidden="false" customHeight="false" outlineLevel="0" collapsed="false">
      <c r="U2552" s="1" t="n">
        <f aca="false">+H2552-T2552</f>
        <v>0</v>
      </c>
    </row>
    <row r="2553" customFormat="false" ht="12.75" hidden="false" customHeight="false" outlineLevel="0" collapsed="false">
      <c r="U2553" s="1" t="n">
        <f aca="false">+H2553-T2553</f>
        <v>0</v>
      </c>
    </row>
    <row r="2554" customFormat="false" ht="12.75" hidden="false" customHeight="false" outlineLevel="0" collapsed="false">
      <c r="U2554" s="1" t="n">
        <f aca="false">+H2554-T2554</f>
        <v>0</v>
      </c>
    </row>
    <row r="2555" customFormat="false" ht="12.75" hidden="false" customHeight="false" outlineLevel="0" collapsed="false">
      <c r="U2555" s="1" t="n">
        <f aca="false">+H2555-T2555</f>
        <v>0</v>
      </c>
    </row>
    <row r="2556" customFormat="false" ht="12.75" hidden="false" customHeight="false" outlineLevel="0" collapsed="false">
      <c r="U2556" s="1" t="n">
        <f aca="false">+H2556-T2556</f>
        <v>0</v>
      </c>
    </row>
    <row r="2557" customFormat="false" ht="12.75" hidden="false" customHeight="false" outlineLevel="0" collapsed="false">
      <c r="U2557" s="1" t="n">
        <f aca="false">+H2557-T2557</f>
        <v>0</v>
      </c>
    </row>
    <row r="2558" customFormat="false" ht="12.75" hidden="false" customHeight="false" outlineLevel="0" collapsed="false">
      <c r="U2558" s="1" t="n">
        <f aca="false">+H2558-T2558</f>
        <v>0</v>
      </c>
    </row>
    <row r="2559" customFormat="false" ht="12.75" hidden="false" customHeight="false" outlineLevel="0" collapsed="false">
      <c r="U2559" s="1" t="n">
        <f aca="false">+H2559-T2559</f>
        <v>0</v>
      </c>
    </row>
    <row r="2560" customFormat="false" ht="12.75" hidden="false" customHeight="false" outlineLevel="0" collapsed="false">
      <c r="U2560" s="1" t="n">
        <f aca="false">+H2560-T2560</f>
        <v>0</v>
      </c>
    </row>
    <row r="2561" customFormat="false" ht="12.75" hidden="false" customHeight="false" outlineLevel="0" collapsed="false">
      <c r="U2561" s="1" t="n">
        <f aca="false">+H2561-T2561</f>
        <v>0</v>
      </c>
    </row>
    <row r="2562" customFormat="false" ht="12.75" hidden="false" customHeight="false" outlineLevel="0" collapsed="false">
      <c r="U2562" s="1" t="n">
        <f aca="false">+H2562-T2562</f>
        <v>0</v>
      </c>
    </row>
    <row r="2563" customFormat="false" ht="12.75" hidden="false" customHeight="false" outlineLevel="0" collapsed="false">
      <c r="U2563" s="1" t="n">
        <f aca="false">+H2563-T2563</f>
        <v>0</v>
      </c>
    </row>
    <row r="2564" customFormat="false" ht="12.75" hidden="false" customHeight="false" outlineLevel="0" collapsed="false">
      <c r="U2564" s="1" t="n">
        <f aca="false">+H2564-T2564</f>
        <v>0</v>
      </c>
    </row>
    <row r="2565" customFormat="false" ht="12.75" hidden="false" customHeight="false" outlineLevel="0" collapsed="false">
      <c r="U2565" s="1" t="n">
        <f aca="false">+H2565-T2565</f>
        <v>0</v>
      </c>
    </row>
    <row r="2566" customFormat="false" ht="12.75" hidden="false" customHeight="false" outlineLevel="0" collapsed="false">
      <c r="U2566" s="1" t="n">
        <f aca="false">+H2566-T2566</f>
        <v>0</v>
      </c>
    </row>
    <row r="2567" customFormat="false" ht="12.75" hidden="false" customHeight="false" outlineLevel="0" collapsed="false">
      <c r="U2567" s="1" t="n">
        <f aca="false">+H2567-T2567</f>
        <v>0</v>
      </c>
    </row>
    <row r="2568" customFormat="false" ht="12.75" hidden="false" customHeight="false" outlineLevel="0" collapsed="false">
      <c r="U2568" s="1" t="n">
        <f aca="false">+H2568-T2568</f>
        <v>0</v>
      </c>
    </row>
    <row r="2569" customFormat="false" ht="12.75" hidden="false" customHeight="false" outlineLevel="0" collapsed="false">
      <c r="U2569" s="1" t="n">
        <f aca="false">+H2569-T2569</f>
        <v>0</v>
      </c>
    </row>
    <row r="2570" customFormat="false" ht="12.75" hidden="false" customHeight="false" outlineLevel="0" collapsed="false">
      <c r="U2570" s="1" t="n">
        <f aca="false">+H2570-T2570</f>
        <v>0</v>
      </c>
    </row>
    <row r="2571" customFormat="false" ht="12.75" hidden="false" customHeight="false" outlineLevel="0" collapsed="false">
      <c r="U2571" s="1" t="n">
        <f aca="false">+H2571-T2571</f>
        <v>0</v>
      </c>
    </row>
    <row r="2572" customFormat="false" ht="12.75" hidden="false" customHeight="false" outlineLevel="0" collapsed="false">
      <c r="U2572" s="1" t="n">
        <f aca="false">+H2572-T2572</f>
        <v>0</v>
      </c>
    </row>
    <row r="2573" customFormat="false" ht="12.75" hidden="false" customHeight="false" outlineLevel="0" collapsed="false">
      <c r="U2573" s="1" t="n">
        <f aca="false">+H2573-T2573</f>
        <v>0</v>
      </c>
    </row>
    <row r="2574" customFormat="false" ht="12.75" hidden="false" customHeight="false" outlineLevel="0" collapsed="false">
      <c r="U2574" s="1" t="n">
        <f aca="false">+H2574-T2574</f>
        <v>0</v>
      </c>
    </row>
    <row r="2575" customFormat="false" ht="12.75" hidden="false" customHeight="false" outlineLevel="0" collapsed="false">
      <c r="U2575" s="1" t="n">
        <f aca="false">+H2575-T2575</f>
        <v>0</v>
      </c>
    </row>
    <row r="2576" customFormat="false" ht="12.75" hidden="false" customHeight="false" outlineLevel="0" collapsed="false">
      <c r="U2576" s="1" t="n">
        <f aca="false">+H2576-T2576</f>
        <v>0</v>
      </c>
    </row>
    <row r="2577" customFormat="false" ht="12.75" hidden="false" customHeight="false" outlineLevel="0" collapsed="false">
      <c r="U2577" s="1" t="n">
        <f aca="false">+H2577-T2577</f>
        <v>0</v>
      </c>
    </row>
    <row r="2578" customFormat="false" ht="12.75" hidden="false" customHeight="false" outlineLevel="0" collapsed="false">
      <c r="U2578" s="1" t="n">
        <f aca="false">+H2578-T2578</f>
        <v>0</v>
      </c>
    </row>
    <row r="2579" customFormat="false" ht="12.75" hidden="false" customHeight="false" outlineLevel="0" collapsed="false">
      <c r="U2579" s="1" t="n">
        <f aca="false">+H2579-T2579</f>
        <v>0</v>
      </c>
    </row>
    <row r="2580" customFormat="false" ht="12.75" hidden="false" customHeight="false" outlineLevel="0" collapsed="false">
      <c r="U2580" s="1" t="n">
        <f aca="false">+H2580-T2580</f>
        <v>0</v>
      </c>
    </row>
    <row r="2581" customFormat="false" ht="12.75" hidden="false" customHeight="false" outlineLevel="0" collapsed="false">
      <c r="U2581" s="1" t="n">
        <f aca="false">+H2581-T2581</f>
        <v>0</v>
      </c>
    </row>
    <row r="2582" customFormat="false" ht="12.75" hidden="false" customHeight="false" outlineLevel="0" collapsed="false">
      <c r="U2582" s="1" t="n">
        <f aca="false">+H2582-T2582</f>
        <v>0</v>
      </c>
    </row>
    <row r="2583" customFormat="false" ht="12.75" hidden="false" customHeight="false" outlineLevel="0" collapsed="false">
      <c r="U2583" s="1" t="n">
        <f aca="false">+H2583-T2583</f>
        <v>0</v>
      </c>
    </row>
    <row r="2584" customFormat="false" ht="12.75" hidden="false" customHeight="false" outlineLevel="0" collapsed="false">
      <c r="U2584" s="1" t="n">
        <f aca="false">+H2584-T2584</f>
        <v>0</v>
      </c>
    </row>
    <row r="2585" customFormat="false" ht="12.75" hidden="false" customHeight="false" outlineLevel="0" collapsed="false">
      <c r="U2585" s="1" t="n">
        <f aca="false">+H2585-T2585</f>
        <v>0</v>
      </c>
    </row>
    <row r="2586" customFormat="false" ht="12.75" hidden="false" customHeight="false" outlineLevel="0" collapsed="false">
      <c r="U2586" s="1" t="n">
        <f aca="false">+H2586-T2586</f>
        <v>0</v>
      </c>
    </row>
    <row r="2587" customFormat="false" ht="12.75" hidden="false" customHeight="false" outlineLevel="0" collapsed="false">
      <c r="U2587" s="1" t="n">
        <f aca="false">+H2587-T2587</f>
        <v>0</v>
      </c>
    </row>
    <row r="2588" customFormat="false" ht="12.75" hidden="false" customHeight="false" outlineLevel="0" collapsed="false">
      <c r="U2588" s="1" t="n">
        <f aca="false">+H2588-T2588</f>
        <v>0</v>
      </c>
    </row>
    <row r="2589" customFormat="false" ht="12.75" hidden="false" customHeight="false" outlineLevel="0" collapsed="false">
      <c r="U2589" s="1" t="n">
        <f aca="false">+H2589-T2589</f>
        <v>0</v>
      </c>
    </row>
    <row r="2590" customFormat="false" ht="12.75" hidden="false" customHeight="false" outlineLevel="0" collapsed="false">
      <c r="U2590" s="1" t="n">
        <f aca="false">+H2590-T2590</f>
        <v>0</v>
      </c>
    </row>
    <row r="2591" customFormat="false" ht="12.75" hidden="false" customHeight="false" outlineLevel="0" collapsed="false">
      <c r="U2591" s="1" t="n">
        <f aca="false">+H2591-T2591</f>
        <v>0</v>
      </c>
    </row>
    <row r="2592" customFormat="false" ht="12.75" hidden="false" customHeight="false" outlineLevel="0" collapsed="false">
      <c r="U2592" s="1" t="n">
        <f aca="false">+H2592-T2592</f>
        <v>0</v>
      </c>
    </row>
    <row r="2593" customFormat="false" ht="12.75" hidden="false" customHeight="false" outlineLevel="0" collapsed="false">
      <c r="U2593" s="1" t="n">
        <f aca="false">+H2593-T2593</f>
        <v>0</v>
      </c>
    </row>
    <row r="2594" customFormat="false" ht="12.75" hidden="false" customHeight="false" outlineLevel="0" collapsed="false">
      <c r="U2594" s="1" t="n">
        <f aca="false">+H2594-T2594</f>
        <v>0</v>
      </c>
    </row>
    <row r="2595" customFormat="false" ht="12.75" hidden="false" customHeight="false" outlineLevel="0" collapsed="false">
      <c r="U2595" s="1" t="n">
        <f aca="false">+H2595-T2595</f>
        <v>0</v>
      </c>
    </row>
    <row r="2596" customFormat="false" ht="12.75" hidden="false" customHeight="false" outlineLevel="0" collapsed="false">
      <c r="U2596" s="1" t="n">
        <f aca="false">+H2596-T2596</f>
        <v>0</v>
      </c>
    </row>
    <row r="2597" customFormat="false" ht="12.75" hidden="false" customHeight="false" outlineLevel="0" collapsed="false">
      <c r="U2597" s="1" t="n">
        <f aca="false">+H2597-T2597</f>
        <v>0</v>
      </c>
    </row>
    <row r="2598" customFormat="false" ht="12.75" hidden="false" customHeight="false" outlineLevel="0" collapsed="false">
      <c r="U2598" s="1" t="n">
        <f aca="false">+H2598-T2598</f>
        <v>0</v>
      </c>
    </row>
    <row r="2599" customFormat="false" ht="12.75" hidden="false" customHeight="false" outlineLevel="0" collapsed="false">
      <c r="U2599" s="1" t="n">
        <f aca="false">+H2599-T2599</f>
        <v>0</v>
      </c>
    </row>
    <row r="2600" customFormat="false" ht="12.75" hidden="false" customHeight="false" outlineLevel="0" collapsed="false">
      <c r="U2600" s="1" t="n">
        <f aca="false">+H2600-T2600</f>
        <v>0</v>
      </c>
    </row>
    <row r="2601" customFormat="false" ht="12.75" hidden="false" customHeight="false" outlineLevel="0" collapsed="false">
      <c r="U2601" s="1" t="n">
        <f aca="false">+H2601-T2601</f>
        <v>0</v>
      </c>
    </row>
    <row r="2602" customFormat="false" ht="12.75" hidden="false" customHeight="false" outlineLevel="0" collapsed="false">
      <c r="U2602" s="1" t="n">
        <f aca="false">+H2602-T2602</f>
        <v>0</v>
      </c>
    </row>
    <row r="2603" customFormat="false" ht="12.75" hidden="false" customHeight="false" outlineLevel="0" collapsed="false">
      <c r="U2603" s="1" t="n">
        <f aca="false">+H2603-T2603</f>
        <v>0</v>
      </c>
    </row>
    <row r="2604" customFormat="false" ht="12.75" hidden="false" customHeight="false" outlineLevel="0" collapsed="false">
      <c r="U2604" s="1" t="n">
        <f aca="false">+H2604-T2604</f>
        <v>0</v>
      </c>
    </row>
    <row r="2605" customFormat="false" ht="12.75" hidden="false" customHeight="false" outlineLevel="0" collapsed="false">
      <c r="U2605" s="1" t="n">
        <f aca="false">+H2605-T2605</f>
        <v>0</v>
      </c>
    </row>
    <row r="2606" customFormat="false" ht="12.75" hidden="false" customHeight="false" outlineLevel="0" collapsed="false">
      <c r="U2606" s="1" t="n">
        <f aca="false">+H2606-T2606</f>
        <v>0</v>
      </c>
    </row>
    <row r="2607" customFormat="false" ht="12.75" hidden="false" customHeight="false" outlineLevel="0" collapsed="false">
      <c r="U2607" s="1" t="n">
        <f aca="false">+H2607-T2607</f>
        <v>0</v>
      </c>
    </row>
    <row r="2608" customFormat="false" ht="12.75" hidden="false" customHeight="false" outlineLevel="0" collapsed="false">
      <c r="U2608" s="1" t="n">
        <f aca="false">+H2608-T2608</f>
        <v>0</v>
      </c>
    </row>
    <row r="2609" customFormat="false" ht="12.75" hidden="false" customHeight="false" outlineLevel="0" collapsed="false">
      <c r="U2609" s="1" t="n">
        <f aca="false">+H2609-T2609</f>
        <v>0</v>
      </c>
    </row>
    <row r="2610" customFormat="false" ht="12.75" hidden="false" customHeight="false" outlineLevel="0" collapsed="false">
      <c r="U2610" s="1" t="n">
        <f aca="false">+H2610-T2610</f>
        <v>0</v>
      </c>
    </row>
    <row r="2611" customFormat="false" ht="12.75" hidden="false" customHeight="false" outlineLevel="0" collapsed="false">
      <c r="U2611" s="1" t="n">
        <f aca="false">+H2611-T2611</f>
        <v>0</v>
      </c>
    </row>
    <row r="2612" customFormat="false" ht="12.75" hidden="false" customHeight="false" outlineLevel="0" collapsed="false">
      <c r="U2612" s="1" t="n">
        <f aca="false">+H2612-T2612</f>
        <v>0</v>
      </c>
    </row>
    <row r="2613" customFormat="false" ht="12.75" hidden="false" customHeight="false" outlineLevel="0" collapsed="false">
      <c r="U2613" s="1" t="n">
        <f aca="false">+H2613-T2613</f>
        <v>0</v>
      </c>
    </row>
    <row r="2614" customFormat="false" ht="12.75" hidden="false" customHeight="false" outlineLevel="0" collapsed="false">
      <c r="U2614" s="1" t="n">
        <f aca="false">+H2614-T2614</f>
        <v>0</v>
      </c>
    </row>
    <row r="2615" customFormat="false" ht="12.75" hidden="false" customHeight="false" outlineLevel="0" collapsed="false">
      <c r="U2615" s="1" t="n">
        <f aca="false">+H2615-T2615</f>
        <v>0</v>
      </c>
    </row>
    <row r="2616" customFormat="false" ht="12.75" hidden="false" customHeight="false" outlineLevel="0" collapsed="false">
      <c r="U2616" s="1" t="n">
        <f aca="false">+H2616-T2616</f>
        <v>0</v>
      </c>
    </row>
    <row r="2617" customFormat="false" ht="12.75" hidden="false" customHeight="false" outlineLevel="0" collapsed="false">
      <c r="U2617" s="1" t="n">
        <f aca="false">+H2617-T2617</f>
        <v>0</v>
      </c>
    </row>
    <row r="2618" customFormat="false" ht="12.75" hidden="false" customHeight="false" outlineLevel="0" collapsed="false">
      <c r="U2618" s="1" t="n">
        <f aca="false">+H2618-T2618</f>
        <v>0</v>
      </c>
    </row>
    <row r="2619" customFormat="false" ht="12.75" hidden="false" customHeight="false" outlineLevel="0" collapsed="false">
      <c r="U2619" s="1" t="n">
        <f aca="false">+H2619-T2619</f>
        <v>0</v>
      </c>
    </row>
    <row r="2620" customFormat="false" ht="12.75" hidden="false" customHeight="false" outlineLevel="0" collapsed="false">
      <c r="U2620" s="1" t="n">
        <f aca="false">+H2620-T2620</f>
        <v>0</v>
      </c>
    </row>
    <row r="2621" customFormat="false" ht="12.75" hidden="false" customHeight="false" outlineLevel="0" collapsed="false">
      <c r="U2621" s="1" t="n">
        <f aca="false">+H2621-T2621</f>
        <v>0</v>
      </c>
    </row>
    <row r="2622" customFormat="false" ht="12.75" hidden="false" customHeight="false" outlineLevel="0" collapsed="false">
      <c r="U2622" s="1" t="n">
        <f aca="false">+H2622-T2622</f>
        <v>0</v>
      </c>
    </row>
    <row r="2623" customFormat="false" ht="12.75" hidden="false" customHeight="false" outlineLevel="0" collapsed="false">
      <c r="U2623" s="1" t="n">
        <f aca="false">+H2623-T2623</f>
        <v>0</v>
      </c>
    </row>
    <row r="2624" customFormat="false" ht="12.75" hidden="false" customHeight="false" outlineLevel="0" collapsed="false">
      <c r="U2624" s="1" t="n">
        <f aca="false">+H2624-T2624</f>
        <v>0</v>
      </c>
    </row>
    <row r="2625" customFormat="false" ht="12.75" hidden="false" customHeight="false" outlineLevel="0" collapsed="false">
      <c r="U2625" s="1" t="n">
        <f aca="false">+H2625-T2625</f>
        <v>0</v>
      </c>
    </row>
    <row r="2626" customFormat="false" ht="12.75" hidden="false" customHeight="false" outlineLevel="0" collapsed="false">
      <c r="U2626" s="1" t="n">
        <f aca="false">+H2626-T2626</f>
        <v>0</v>
      </c>
    </row>
    <row r="2627" customFormat="false" ht="12.75" hidden="false" customHeight="false" outlineLevel="0" collapsed="false">
      <c r="U2627" s="1" t="n">
        <f aca="false">+H2627-T2627</f>
        <v>0</v>
      </c>
    </row>
    <row r="2628" customFormat="false" ht="12.75" hidden="false" customHeight="false" outlineLevel="0" collapsed="false">
      <c r="U2628" s="1" t="n">
        <f aca="false">+H2628-T2628</f>
        <v>0</v>
      </c>
    </row>
    <row r="2629" customFormat="false" ht="12.75" hidden="false" customHeight="false" outlineLevel="0" collapsed="false">
      <c r="U2629" s="1" t="n">
        <f aca="false">+H2629-T2629</f>
        <v>0</v>
      </c>
    </row>
    <row r="2630" customFormat="false" ht="12.75" hidden="false" customHeight="false" outlineLevel="0" collapsed="false">
      <c r="U2630" s="1" t="n">
        <f aca="false">+H2630-T2630</f>
        <v>0</v>
      </c>
    </row>
    <row r="2631" customFormat="false" ht="12.75" hidden="false" customHeight="false" outlineLevel="0" collapsed="false">
      <c r="U2631" s="1" t="n">
        <f aca="false">+H2631-T2631</f>
        <v>0</v>
      </c>
    </row>
    <row r="2632" customFormat="false" ht="12.75" hidden="false" customHeight="false" outlineLevel="0" collapsed="false">
      <c r="U2632" s="1" t="n">
        <f aca="false">+H2632-T2632</f>
        <v>0</v>
      </c>
    </row>
    <row r="2633" customFormat="false" ht="12.75" hidden="false" customHeight="false" outlineLevel="0" collapsed="false">
      <c r="U2633" s="1" t="n">
        <f aca="false">+H2633-T2633</f>
        <v>0</v>
      </c>
    </row>
    <row r="2634" customFormat="false" ht="12.75" hidden="false" customHeight="false" outlineLevel="0" collapsed="false">
      <c r="U2634" s="1" t="n">
        <f aca="false">+H2634-T2634</f>
        <v>0</v>
      </c>
    </row>
    <row r="2635" customFormat="false" ht="12.75" hidden="false" customHeight="false" outlineLevel="0" collapsed="false">
      <c r="U2635" s="1" t="n">
        <f aca="false">+H2635-T2635</f>
        <v>0</v>
      </c>
    </row>
    <row r="2636" customFormat="false" ht="12.75" hidden="false" customHeight="false" outlineLevel="0" collapsed="false">
      <c r="U2636" s="1" t="n">
        <f aca="false">+H2636-T2636</f>
        <v>0</v>
      </c>
    </row>
    <row r="2637" customFormat="false" ht="12.75" hidden="false" customHeight="false" outlineLevel="0" collapsed="false">
      <c r="U2637" s="1" t="n">
        <f aca="false">+H2637-T2637</f>
        <v>0</v>
      </c>
    </row>
    <row r="2638" customFormat="false" ht="12.75" hidden="false" customHeight="false" outlineLevel="0" collapsed="false">
      <c r="U2638" s="1" t="n">
        <f aca="false">+H2638-T2638</f>
        <v>0</v>
      </c>
    </row>
    <row r="2639" customFormat="false" ht="12.75" hidden="false" customHeight="false" outlineLevel="0" collapsed="false">
      <c r="U2639" s="1" t="n">
        <f aca="false">+H2639-T2639</f>
        <v>0</v>
      </c>
    </row>
    <row r="2640" customFormat="false" ht="12.75" hidden="false" customHeight="false" outlineLevel="0" collapsed="false">
      <c r="U2640" s="1" t="n">
        <f aca="false">+H2640-T2640</f>
        <v>0</v>
      </c>
    </row>
    <row r="2641" customFormat="false" ht="12.75" hidden="false" customHeight="false" outlineLevel="0" collapsed="false">
      <c r="U2641" s="1" t="n">
        <f aca="false">+H2641-T2641</f>
        <v>0</v>
      </c>
    </row>
    <row r="2642" customFormat="false" ht="12.75" hidden="false" customHeight="false" outlineLevel="0" collapsed="false">
      <c r="U2642" s="1" t="n">
        <f aca="false">+H2642-T2642</f>
        <v>0</v>
      </c>
    </row>
    <row r="2643" customFormat="false" ht="12.75" hidden="false" customHeight="false" outlineLevel="0" collapsed="false">
      <c r="U2643" s="1" t="n">
        <f aca="false">+H2643-T2643</f>
        <v>0</v>
      </c>
    </row>
    <row r="2644" customFormat="false" ht="12.75" hidden="false" customHeight="false" outlineLevel="0" collapsed="false">
      <c r="U2644" s="1" t="n">
        <f aca="false">+H2644-T2644</f>
        <v>0</v>
      </c>
    </row>
    <row r="2645" customFormat="false" ht="12.75" hidden="false" customHeight="false" outlineLevel="0" collapsed="false">
      <c r="U2645" s="1" t="n">
        <f aca="false">+H2645-T2645</f>
        <v>0</v>
      </c>
    </row>
    <row r="2646" customFormat="false" ht="12.75" hidden="false" customHeight="false" outlineLevel="0" collapsed="false">
      <c r="U2646" s="1" t="n">
        <f aca="false">+H2646-T2646</f>
        <v>0</v>
      </c>
    </row>
    <row r="2647" customFormat="false" ht="12.75" hidden="false" customHeight="false" outlineLevel="0" collapsed="false">
      <c r="U2647" s="1" t="n">
        <f aca="false">+H2647-T2647</f>
        <v>0</v>
      </c>
    </row>
    <row r="2648" customFormat="false" ht="12.75" hidden="false" customHeight="false" outlineLevel="0" collapsed="false">
      <c r="U2648" s="1" t="n">
        <f aca="false">+H2648-T2648</f>
        <v>0</v>
      </c>
    </row>
    <row r="2649" customFormat="false" ht="12.75" hidden="false" customHeight="false" outlineLevel="0" collapsed="false">
      <c r="U2649" s="1" t="n">
        <f aca="false">+H2649-T2649</f>
        <v>0</v>
      </c>
    </row>
    <row r="2650" customFormat="false" ht="12.75" hidden="false" customHeight="false" outlineLevel="0" collapsed="false">
      <c r="U2650" s="1" t="n">
        <f aca="false">+H2650-T2650</f>
        <v>0</v>
      </c>
    </row>
    <row r="2651" customFormat="false" ht="12.75" hidden="false" customHeight="false" outlineLevel="0" collapsed="false">
      <c r="U2651" s="1" t="n">
        <f aca="false">+H2651-T2651</f>
        <v>0</v>
      </c>
    </row>
    <row r="2652" customFormat="false" ht="12.75" hidden="false" customHeight="false" outlineLevel="0" collapsed="false">
      <c r="U2652" s="1" t="n">
        <f aca="false">+H2652-T2652</f>
        <v>0</v>
      </c>
    </row>
    <row r="2653" customFormat="false" ht="12.75" hidden="false" customHeight="false" outlineLevel="0" collapsed="false">
      <c r="U2653" s="1" t="n">
        <f aca="false">+H2653-T2653</f>
        <v>0</v>
      </c>
    </row>
    <row r="2654" customFormat="false" ht="12.75" hidden="false" customHeight="false" outlineLevel="0" collapsed="false">
      <c r="U2654" s="1" t="n">
        <f aca="false">+H2654-T2654</f>
        <v>0</v>
      </c>
    </row>
    <row r="2655" customFormat="false" ht="12.75" hidden="false" customHeight="false" outlineLevel="0" collapsed="false">
      <c r="U2655" s="1" t="n">
        <f aca="false">+H2655-T2655</f>
        <v>0</v>
      </c>
    </row>
    <row r="2656" customFormat="false" ht="12.75" hidden="false" customHeight="false" outlineLevel="0" collapsed="false">
      <c r="U2656" s="1" t="n">
        <f aca="false">+H2656-T2656</f>
        <v>0</v>
      </c>
    </row>
    <row r="2657" customFormat="false" ht="12.75" hidden="false" customHeight="false" outlineLevel="0" collapsed="false">
      <c r="U2657" s="1" t="n">
        <f aca="false">+H2657-T2657</f>
        <v>0</v>
      </c>
    </row>
    <row r="2658" customFormat="false" ht="12.75" hidden="false" customHeight="false" outlineLevel="0" collapsed="false">
      <c r="U2658" s="1" t="n">
        <f aca="false">+H2658-T2658</f>
        <v>0</v>
      </c>
    </row>
    <row r="2659" customFormat="false" ht="12.75" hidden="false" customHeight="false" outlineLevel="0" collapsed="false">
      <c r="U2659" s="1" t="n">
        <f aca="false">+H2659-T2659</f>
        <v>0</v>
      </c>
    </row>
    <row r="2660" customFormat="false" ht="12.75" hidden="false" customHeight="false" outlineLevel="0" collapsed="false">
      <c r="U2660" s="1" t="n">
        <f aca="false">+H2660-T2660</f>
        <v>0</v>
      </c>
    </row>
    <row r="2661" customFormat="false" ht="12.75" hidden="false" customHeight="false" outlineLevel="0" collapsed="false">
      <c r="U2661" s="1" t="n">
        <f aca="false">+H2661-T2661</f>
        <v>0</v>
      </c>
    </row>
    <row r="2662" customFormat="false" ht="12.75" hidden="false" customHeight="false" outlineLevel="0" collapsed="false">
      <c r="U2662" s="1" t="n">
        <f aca="false">+H2662-T2662</f>
        <v>0</v>
      </c>
    </row>
    <row r="2663" customFormat="false" ht="12.75" hidden="false" customHeight="false" outlineLevel="0" collapsed="false">
      <c r="U2663" s="1" t="n">
        <f aca="false">+H2663-T2663</f>
        <v>0</v>
      </c>
    </row>
    <row r="2664" customFormat="false" ht="12.75" hidden="false" customHeight="false" outlineLevel="0" collapsed="false">
      <c r="U2664" s="1" t="n">
        <f aca="false">+H2664-T2664</f>
        <v>0</v>
      </c>
    </row>
    <row r="2665" customFormat="false" ht="12.75" hidden="false" customHeight="false" outlineLevel="0" collapsed="false">
      <c r="U2665" s="1" t="n">
        <f aca="false">+H2665-T2665</f>
        <v>0</v>
      </c>
    </row>
    <row r="2666" customFormat="false" ht="12.75" hidden="false" customHeight="false" outlineLevel="0" collapsed="false">
      <c r="U2666" s="1" t="n">
        <f aca="false">+H2666-T2666</f>
        <v>0</v>
      </c>
    </row>
    <row r="2667" customFormat="false" ht="12.75" hidden="false" customHeight="false" outlineLevel="0" collapsed="false">
      <c r="U2667" s="1" t="n">
        <f aca="false">+H2667-T2667</f>
        <v>0</v>
      </c>
    </row>
    <row r="2668" customFormat="false" ht="12.75" hidden="false" customHeight="false" outlineLevel="0" collapsed="false">
      <c r="U2668" s="1" t="n">
        <f aca="false">+H2668-T2668</f>
        <v>0</v>
      </c>
    </row>
    <row r="2669" customFormat="false" ht="12.75" hidden="false" customHeight="false" outlineLevel="0" collapsed="false">
      <c r="U2669" s="1" t="n">
        <f aca="false">+H2669-T2669</f>
        <v>0</v>
      </c>
    </row>
    <row r="2670" customFormat="false" ht="12.75" hidden="false" customHeight="false" outlineLevel="0" collapsed="false">
      <c r="U2670" s="1" t="n">
        <f aca="false">+H2670-T2670</f>
        <v>0</v>
      </c>
    </row>
    <row r="2671" customFormat="false" ht="12.75" hidden="false" customHeight="false" outlineLevel="0" collapsed="false">
      <c r="U2671" s="1" t="n">
        <f aca="false">+H2671-T2671</f>
        <v>0</v>
      </c>
    </row>
    <row r="2672" customFormat="false" ht="12.75" hidden="false" customHeight="false" outlineLevel="0" collapsed="false">
      <c r="U2672" s="1" t="n">
        <f aca="false">+H2672-T2672</f>
        <v>0</v>
      </c>
    </row>
    <row r="2673" customFormat="false" ht="12.75" hidden="false" customHeight="false" outlineLevel="0" collapsed="false">
      <c r="U2673" s="1" t="n">
        <f aca="false">+H2673-T2673</f>
        <v>0</v>
      </c>
    </row>
    <row r="2674" customFormat="false" ht="12.75" hidden="false" customHeight="false" outlineLevel="0" collapsed="false">
      <c r="U2674" s="1" t="n">
        <f aca="false">+H2674-T2674</f>
        <v>0</v>
      </c>
    </row>
    <row r="2675" customFormat="false" ht="12.75" hidden="false" customHeight="false" outlineLevel="0" collapsed="false">
      <c r="U2675" s="1" t="n">
        <f aca="false">+H2675-T2675</f>
        <v>0</v>
      </c>
    </row>
    <row r="2676" customFormat="false" ht="12.75" hidden="false" customHeight="false" outlineLevel="0" collapsed="false">
      <c r="U2676" s="1" t="n">
        <f aca="false">+H2676-T2676</f>
        <v>0</v>
      </c>
    </row>
    <row r="2677" customFormat="false" ht="12.75" hidden="false" customHeight="false" outlineLevel="0" collapsed="false">
      <c r="U2677" s="1" t="n">
        <f aca="false">+H2677-T2677</f>
        <v>0</v>
      </c>
    </row>
    <row r="2678" customFormat="false" ht="12.75" hidden="false" customHeight="false" outlineLevel="0" collapsed="false">
      <c r="U2678" s="1" t="n">
        <f aca="false">+H2678-T2678</f>
        <v>0</v>
      </c>
    </row>
    <row r="2679" customFormat="false" ht="12.75" hidden="false" customHeight="false" outlineLevel="0" collapsed="false">
      <c r="U2679" s="1" t="n">
        <f aca="false">+H2679-T2679</f>
        <v>0</v>
      </c>
    </row>
    <row r="2680" customFormat="false" ht="12.75" hidden="false" customHeight="false" outlineLevel="0" collapsed="false">
      <c r="U2680" s="1" t="n">
        <f aca="false">+H2680-T2680</f>
        <v>0</v>
      </c>
    </row>
    <row r="2681" customFormat="false" ht="12.75" hidden="false" customHeight="false" outlineLevel="0" collapsed="false">
      <c r="U2681" s="1" t="n">
        <f aca="false">+H2681-T2681</f>
        <v>0</v>
      </c>
    </row>
    <row r="2682" customFormat="false" ht="12.75" hidden="false" customHeight="false" outlineLevel="0" collapsed="false">
      <c r="U2682" s="1" t="n">
        <f aca="false">+H2682-T2682</f>
        <v>0</v>
      </c>
    </row>
    <row r="2683" customFormat="false" ht="12.75" hidden="false" customHeight="false" outlineLevel="0" collapsed="false">
      <c r="U2683" s="1" t="n">
        <f aca="false">+H2683-T2683</f>
        <v>0</v>
      </c>
    </row>
    <row r="2684" customFormat="false" ht="12.75" hidden="false" customHeight="false" outlineLevel="0" collapsed="false">
      <c r="U2684" s="1" t="n">
        <f aca="false">+H2684-T2684</f>
        <v>0</v>
      </c>
    </row>
    <row r="2685" customFormat="false" ht="12.75" hidden="false" customHeight="false" outlineLevel="0" collapsed="false">
      <c r="U2685" s="1" t="n">
        <f aca="false">+H2685-T2685</f>
        <v>0</v>
      </c>
    </row>
    <row r="2686" customFormat="false" ht="12.75" hidden="false" customHeight="false" outlineLevel="0" collapsed="false">
      <c r="U2686" s="1" t="n">
        <f aca="false">+H2686-T2686</f>
        <v>0</v>
      </c>
    </row>
    <row r="2687" customFormat="false" ht="12.75" hidden="false" customHeight="false" outlineLevel="0" collapsed="false">
      <c r="U2687" s="1" t="n">
        <f aca="false">+H2687-T2687</f>
        <v>0</v>
      </c>
    </row>
    <row r="2688" customFormat="false" ht="12.75" hidden="false" customHeight="false" outlineLevel="0" collapsed="false">
      <c r="U2688" s="1" t="n">
        <f aca="false">+H2688-T2688</f>
        <v>0</v>
      </c>
    </row>
    <row r="2689" customFormat="false" ht="12.75" hidden="false" customHeight="false" outlineLevel="0" collapsed="false">
      <c r="U2689" s="1" t="n">
        <f aca="false">+H2689-T2689</f>
        <v>0</v>
      </c>
    </row>
    <row r="2690" customFormat="false" ht="12.75" hidden="false" customHeight="false" outlineLevel="0" collapsed="false">
      <c r="U2690" s="1" t="n">
        <f aca="false">+H2690-T2690</f>
        <v>0</v>
      </c>
    </row>
    <row r="2691" customFormat="false" ht="12.75" hidden="false" customHeight="false" outlineLevel="0" collapsed="false">
      <c r="U2691" s="1" t="n">
        <f aca="false">+H2691-T2691</f>
        <v>0</v>
      </c>
    </row>
    <row r="2692" customFormat="false" ht="12.75" hidden="false" customHeight="false" outlineLevel="0" collapsed="false">
      <c r="U2692" s="1" t="n">
        <f aca="false">+H2692-T2692</f>
        <v>0</v>
      </c>
    </row>
    <row r="2693" customFormat="false" ht="12.75" hidden="false" customHeight="false" outlineLevel="0" collapsed="false">
      <c r="U2693" s="1" t="n">
        <f aca="false">+H2693-T2693</f>
        <v>0</v>
      </c>
    </row>
    <row r="2694" customFormat="false" ht="12.75" hidden="false" customHeight="false" outlineLevel="0" collapsed="false">
      <c r="U2694" s="1" t="n">
        <f aca="false">+H2694-T2694</f>
        <v>0</v>
      </c>
    </row>
    <row r="2695" customFormat="false" ht="12.75" hidden="false" customHeight="false" outlineLevel="0" collapsed="false">
      <c r="U2695" s="1" t="n">
        <f aca="false">+H2695-T2695</f>
        <v>0</v>
      </c>
    </row>
    <row r="2696" customFormat="false" ht="12.75" hidden="false" customHeight="false" outlineLevel="0" collapsed="false">
      <c r="U2696" s="1" t="n">
        <f aca="false">+H2696-T2696</f>
        <v>0</v>
      </c>
    </row>
    <row r="2697" customFormat="false" ht="12.75" hidden="false" customHeight="false" outlineLevel="0" collapsed="false">
      <c r="U2697" s="1" t="n">
        <f aca="false">+H2697-T2697</f>
        <v>0</v>
      </c>
    </row>
    <row r="2698" customFormat="false" ht="12.75" hidden="false" customHeight="false" outlineLevel="0" collapsed="false">
      <c r="U2698" s="1" t="n">
        <f aca="false">+H2698-T2698</f>
        <v>0</v>
      </c>
    </row>
    <row r="2699" customFormat="false" ht="12.75" hidden="false" customHeight="false" outlineLevel="0" collapsed="false">
      <c r="U2699" s="1" t="n">
        <f aca="false">+H2699-T2699</f>
        <v>0</v>
      </c>
    </row>
    <row r="2700" customFormat="false" ht="12.75" hidden="false" customHeight="false" outlineLevel="0" collapsed="false">
      <c r="U2700" s="1" t="n">
        <f aca="false">+H2700-T2700</f>
        <v>0</v>
      </c>
    </row>
    <row r="2701" customFormat="false" ht="12.75" hidden="false" customHeight="false" outlineLevel="0" collapsed="false">
      <c r="U2701" s="1" t="n">
        <f aca="false">+H2701-T2701</f>
        <v>0</v>
      </c>
    </row>
    <row r="2702" customFormat="false" ht="12.75" hidden="false" customHeight="false" outlineLevel="0" collapsed="false">
      <c r="U2702" s="1" t="n">
        <f aca="false">+H2702-T2702</f>
        <v>0</v>
      </c>
    </row>
    <row r="2703" customFormat="false" ht="12.75" hidden="false" customHeight="false" outlineLevel="0" collapsed="false">
      <c r="U2703" s="1" t="n">
        <f aca="false">+H2703-T2703</f>
        <v>0</v>
      </c>
    </row>
    <row r="2704" customFormat="false" ht="12.75" hidden="false" customHeight="false" outlineLevel="0" collapsed="false">
      <c r="U2704" s="1" t="n">
        <f aca="false">+H2704-T2704</f>
        <v>0</v>
      </c>
    </row>
    <row r="2705" customFormat="false" ht="12.75" hidden="false" customHeight="false" outlineLevel="0" collapsed="false">
      <c r="U2705" s="1" t="n">
        <f aca="false">+H2705-T2705</f>
        <v>0</v>
      </c>
    </row>
    <row r="2706" customFormat="false" ht="12.75" hidden="false" customHeight="false" outlineLevel="0" collapsed="false">
      <c r="U2706" s="1" t="n">
        <f aca="false">+H2706-T2706</f>
        <v>0</v>
      </c>
    </row>
    <row r="2707" customFormat="false" ht="12.75" hidden="false" customHeight="false" outlineLevel="0" collapsed="false">
      <c r="U2707" s="1" t="n">
        <f aca="false">+H2707-T2707</f>
        <v>0</v>
      </c>
    </row>
    <row r="2708" customFormat="false" ht="12.75" hidden="false" customHeight="false" outlineLevel="0" collapsed="false">
      <c r="U2708" s="1" t="n">
        <f aca="false">+H2708-T2708</f>
        <v>0</v>
      </c>
    </row>
    <row r="2709" customFormat="false" ht="12.75" hidden="false" customHeight="false" outlineLevel="0" collapsed="false">
      <c r="U2709" s="1" t="n">
        <f aca="false">+H2709-T2709</f>
        <v>0</v>
      </c>
    </row>
    <row r="2710" customFormat="false" ht="12.75" hidden="false" customHeight="false" outlineLevel="0" collapsed="false">
      <c r="U2710" s="1" t="n">
        <f aca="false">+H2710-T2710</f>
        <v>0</v>
      </c>
    </row>
    <row r="2711" customFormat="false" ht="12.75" hidden="false" customHeight="false" outlineLevel="0" collapsed="false">
      <c r="U2711" s="1" t="n">
        <f aca="false">+H2711-T2711</f>
        <v>0</v>
      </c>
    </row>
    <row r="2712" customFormat="false" ht="12.75" hidden="false" customHeight="false" outlineLevel="0" collapsed="false">
      <c r="U2712" s="1" t="n">
        <f aca="false">+H2712-T2712</f>
        <v>0</v>
      </c>
    </row>
    <row r="2713" customFormat="false" ht="12.75" hidden="false" customHeight="false" outlineLevel="0" collapsed="false">
      <c r="U2713" s="1" t="n">
        <f aca="false">+H2713-T2713</f>
        <v>0</v>
      </c>
    </row>
    <row r="2714" customFormat="false" ht="12.75" hidden="false" customHeight="false" outlineLevel="0" collapsed="false">
      <c r="U2714" s="1" t="n">
        <f aca="false">+H2714-T2714</f>
        <v>0</v>
      </c>
    </row>
    <row r="2715" customFormat="false" ht="12.75" hidden="false" customHeight="false" outlineLevel="0" collapsed="false">
      <c r="U2715" s="1" t="n">
        <f aca="false">+H2715-T2715</f>
        <v>0</v>
      </c>
    </row>
    <row r="2716" customFormat="false" ht="12.75" hidden="false" customHeight="false" outlineLevel="0" collapsed="false">
      <c r="U2716" s="1" t="n">
        <f aca="false">+H2716-T2716</f>
        <v>0</v>
      </c>
    </row>
    <row r="2717" customFormat="false" ht="12.75" hidden="false" customHeight="false" outlineLevel="0" collapsed="false">
      <c r="U2717" s="1" t="n">
        <f aca="false">+H2717-T2717</f>
        <v>0</v>
      </c>
    </row>
    <row r="2718" customFormat="false" ht="12.75" hidden="false" customHeight="false" outlineLevel="0" collapsed="false">
      <c r="U2718" s="1" t="n">
        <f aca="false">+H2718-T2718</f>
        <v>0</v>
      </c>
    </row>
    <row r="2719" customFormat="false" ht="12.75" hidden="false" customHeight="false" outlineLevel="0" collapsed="false">
      <c r="U2719" s="1" t="n">
        <f aca="false">+H2719-T2719</f>
        <v>0</v>
      </c>
    </row>
    <row r="2720" customFormat="false" ht="12.75" hidden="false" customHeight="false" outlineLevel="0" collapsed="false">
      <c r="U2720" s="1" t="n">
        <f aca="false">+H2720-T2720</f>
        <v>0</v>
      </c>
    </row>
    <row r="2721" customFormat="false" ht="12.75" hidden="false" customHeight="false" outlineLevel="0" collapsed="false">
      <c r="U2721" s="1" t="n">
        <f aca="false">+H2721-T2721</f>
        <v>0</v>
      </c>
    </row>
    <row r="2722" customFormat="false" ht="12.75" hidden="false" customHeight="false" outlineLevel="0" collapsed="false">
      <c r="U2722" s="1" t="n">
        <f aca="false">+H2722-T2722</f>
        <v>0</v>
      </c>
    </row>
    <row r="2723" customFormat="false" ht="12.75" hidden="false" customHeight="false" outlineLevel="0" collapsed="false">
      <c r="U2723" s="1" t="n">
        <f aca="false">+H2723-T2723</f>
        <v>0</v>
      </c>
    </row>
    <row r="2724" customFormat="false" ht="12.75" hidden="false" customHeight="false" outlineLevel="0" collapsed="false">
      <c r="U2724" s="1" t="n">
        <f aca="false">+H2724-T2724</f>
        <v>0</v>
      </c>
    </row>
    <row r="2725" customFormat="false" ht="12.75" hidden="false" customHeight="false" outlineLevel="0" collapsed="false">
      <c r="U2725" s="1" t="n">
        <f aca="false">+H2725-T2725</f>
        <v>0</v>
      </c>
    </row>
    <row r="2726" customFormat="false" ht="12.75" hidden="false" customHeight="false" outlineLevel="0" collapsed="false">
      <c r="U2726" s="1" t="n">
        <f aca="false">+H2726-T2726</f>
        <v>0</v>
      </c>
    </row>
    <row r="2727" customFormat="false" ht="12.75" hidden="false" customHeight="false" outlineLevel="0" collapsed="false">
      <c r="U2727" s="1" t="n">
        <f aca="false">+H2727-T2727</f>
        <v>0</v>
      </c>
    </row>
    <row r="2728" customFormat="false" ht="12.75" hidden="false" customHeight="false" outlineLevel="0" collapsed="false">
      <c r="U2728" s="1" t="n">
        <f aca="false">+H2728-T2728</f>
        <v>0</v>
      </c>
    </row>
    <row r="2729" customFormat="false" ht="12.75" hidden="false" customHeight="false" outlineLevel="0" collapsed="false">
      <c r="U2729" s="1" t="n">
        <f aca="false">+H2729-T2729</f>
        <v>0</v>
      </c>
    </row>
    <row r="2730" customFormat="false" ht="12.75" hidden="false" customHeight="false" outlineLevel="0" collapsed="false">
      <c r="U2730" s="1" t="n">
        <f aca="false">+H2730-T2730</f>
        <v>0</v>
      </c>
    </row>
    <row r="2731" customFormat="false" ht="12.75" hidden="false" customHeight="false" outlineLevel="0" collapsed="false">
      <c r="U2731" s="1" t="n">
        <f aca="false">+H2731-T2731</f>
        <v>0</v>
      </c>
    </row>
    <row r="2732" customFormat="false" ht="12.75" hidden="false" customHeight="false" outlineLevel="0" collapsed="false">
      <c r="U2732" s="1" t="n">
        <f aca="false">+H2732-T2732</f>
        <v>0</v>
      </c>
    </row>
    <row r="2733" customFormat="false" ht="12.75" hidden="false" customHeight="false" outlineLevel="0" collapsed="false">
      <c r="U2733" s="1" t="n">
        <f aca="false">+H2733-T2733</f>
        <v>0</v>
      </c>
    </row>
    <row r="2734" customFormat="false" ht="12.75" hidden="false" customHeight="false" outlineLevel="0" collapsed="false">
      <c r="U2734" s="1" t="n">
        <f aca="false">+H2734-T2734</f>
        <v>0</v>
      </c>
    </row>
    <row r="2735" customFormat="false" ht="12.75" hidden="false" customHeight="false" outlineLevel="0" collapsed="false">
      <c r="U2735" s="1" t="n">
        <f aca="false">+H2735-T2735</f>
        <v>0</v>
      </c>
    </row>
    <row r="2736" customFormat="false" ht="12.75" hidden="false" customHeight="false" outlineLevel="0" collapsed="false">
      <c r="U2736" s="1" t="n">
        <f aca="false">+H2736-T2736</f>
        <v>0</v>
      </c>
    </row>
    <row r="2737" customFormat="false" ht="12.75" hidden="false" customHeight="false" outlineLevel="0" collapsed="false">
      <c r="U2737" s="1" t="n">
        <f aca="false">+H2737-T2737</f>
        <v>0</v>
      </c>
    </row>
    <row r="2738" customFormat="false" ht="12.75" hidden="false" customHeight="false" outlineLevel="0" collapsed="false">
      <c r="U2738" s="1" t="n">
        <f aca="false">+H2738-T2738</f>
        <v>0</v>
      </c>
    </row>
    <row r="2739" customFormat="false" ht="12.75" hidden="false" customHeight="false" outlineLevel="0" collapsed="false">
      <c r="U2739" s="1" t="n">
        <f aca="false">+H2739-T2739</f>
        <v>0</v>
      </c>
    </row>
    <row r="2740" customFormat="false" ht="12.75" hidden="false" customHeight="false" outlineLevel="0" collapsed="false">
      <c r="U2740" s="1" t="n">
        <f aca="false">+H2740-T2740</f>
        <v>0</v>
      </c>
    </row>
    <row r="2741" customFormat="false" ht="12.75" hidden="false" customHeight="false" outlineLevel="0" collapsed="false">
      <c r="U2741" s="1" t="n">
        <f aca="false">+H2741-T2741</f>
        <v>0</v>
      </c>
    </row>
    <row r="2742" customFormat="false" ht="12.75" hidden="false" customHeight="false" outlineLevel="0" collapsed="false">
      <c r="U2742" s="1" t="n">
        <f aca="false">+H2742-T2742</f>
        <v>0</v>
      </c>
    </row>
    <row r="2743" customFormat="false" ht="12.75" hidden="false" customHeight="false" outlineLevel="0" collapsed="false">
      <c r="U2743" s="1" t="n">
        <f aca="false">+H2743-T2743</f>
        <v>0</v>
      </c>
    </row>
    <row r="2744" customFormat="false" ht="12.75" hidden="false" customHeight="false" outlineLevel="0" collapsed="false">
      <c r="U2744" s="1" t="n">
        <f aca="false">+H2744-T2744</f>
        <v>0</v>
      </c>
    </row>
    <row r="2745" customFormat="false" ht="12.75" hidden="false" customHeight="false" outlineLevel="0" collapsed="false">
      <c r="U2745" s="1" t="n">
        <f aca="false">+H2745-T2745</f>
        <v>0</v>
      </c>
    </row>
    <row r="2746" customFormat="false" ht="12.75" hidden="false" customHeight="false" outlineLevel="0" collapsed="false">
      <c r="U2746" s="1" t="n">
        <f aca="false">+H2746-T2746</f>
        <v>0</v>
      </c>
    </row>
    <row r="2747" customFormat="false" ht="12.75" hidden="false" customHeight="false" outlineLevel="0" collapsed="false">
      <c r="U2747" s="1" t="n">
        <f aca="false">+H2747-T2747</f>
        <v>0</v>
      </c>
    </row>
    <row r="2748" customFormat="false" ht="12.75" hidden="false" customHeight="false" outlineLevel="0" collapsed="false">
      <c r="U2748" s="1" t="n">
        <f aca="false">+H2748-T2748</f>
        <v>0</v>
      </c>
    </row>
    <row r="2749" customFormat="false" ht="12.75" hidden="false" customHeight="false" outlineLevel="0" collapsed="false">
      <c r="U2749" s="1" t="n">
        <f aca="false">+H2749-T2749</f>
        <v>0</v>
      </c>
    </row>
    <row r="2750" customFormat="false" ht="12.75" hidden="false" customHeight="false" outlineLevel="0" collapsed="false">
      <c r="U2750" s="1" t="n">
        <f aca="false">+H2750-T2750</f>
        <v>0</v>
      </c>
    </row>
    <row r="2751" customFormat="false" ht="12.75" hidden="false" customHeight="false" outlineLevel="0" collapsed="false">
      <c r="U2751" s="1" t="n">
        <f aca="false">+H2751-T2751</f>
        <v>0</v>
      </c>
    </row>
    <row r="2752" customFormat="false" ht="12.75" hidden="false" customHeight="false" outlineLevel="0" collapsed="false">
      <c r="U2752" s="1" t="n">
        <f aca="false">+H2752-T2752</f>
        <v>0</v>
      </c>
    </row>
    <row r="2753" customFormat="false" ht="12.75" hidden="false" customHeight="false" outlineLevel="0" collapsed="false">
      <c r="U2753" s="1" t="n">
        <f aca="false">+H2753-T2753</f>
        <v>0</v>
      </c>
    </row>
    <row r="2754" customFormat="false" ht="12.75" hidden="false" customHeight="false" outlineLevel="0" collapsed="false">
      <c r="U2754" s="1" t="n">
        <f aca="false">+H2754-T2754</f>
        <v>0</v>
      </c>
    </row>
    <row r="2755" customFormat="false" ht="12.75" hidden="false" customHeight="false" outlineLevel="0" collapsed="false">
      <c r="U2755" s="1" t="n">
        <f aca="false">+H2755-T2755</f>
        <v>0</v>
      </c>
    </row>
    <row r="2756" customFormat="false" ht="12.75" hidden="false" customHeight="false" outlineLevel="0" collapsed="false">
      <c r="U2756" s="1" t="n">
        <f aca="false">+H2756-T2756</f>
        <v>0</v>
      </c>
    </row>
    <row r="2757" customFormat="false" ht="12.75" hidden="false" customHeight="false" outlineLevel="0" collapsed="false">
      <c r="U2757" s="1" t="n">
        <f aca="false">+H2757-T2757</f>
        <v>0</v>
      </c>
    </row>
    <row r="2758" customFormat="false" ht="12.75" hidden="false" customHeight="false" outlineLevel="0" collapsed="false">
      <c r="U2758" s="1" t="n">
        <f aca="false">+H2758-T2758</f>
        <v>0</v>
      </c>
    </row>
    <row r="2759" customFormat="false" ht="12.75" hidden="false" customHeight="false" outlineLevel="0" collapsed="false">
      <c r="U2759" s="1" t="n">
        <f aca="false">+H2759-T2759</f>
        <v>0</v>
      </c>
    </row>
    <row r="2760" customFormat="false" ht="12.75" hidden="false" customHeight="false" outlineLevel="0" collapsed="false">
      <c r="U2760" s="1" t="n">
        <f aca="false">+H2760-T2760</f>
        <v>0</v>
      </c>
    </row>
    <row r="2761" customFormat="false" ht="12.75" hidden="false" customHeight="false" outlineLevel="0" collapsed="false">
      <c r="U2761" s="1" t="n">
        <f aca="false">+H2761-T2761</f>
        <v>0</v>
      </c>
    </row>
    <row r="2762" customFormat="false" ht="12.75" hidden="false" customHeight="false" outlineLevel="0" collapsed="false">
      <c r="U2762" s="1" t="n">
        <f aca="false">+H2762-T2762</f>
        <v>0</v>
      </c>
    </row>
    <row r="2763" customFormat="false" ht="12.75" hidden="false" customHeight="false" outlineLevel="0" collapsed="false">
      <c r="U2763" s="1" t="n">
        <f aca="false">+H2763-T2763</f>
        <v>0</v>
      </c>
    </row>
    <row r="2764" customFormat="false" ht="12.75" hidden="false" customHeight="false" outlineLevel="0" collapsed="false">
      <c r="U2764" s="1" t="n">
        <f aca="false">+H2764-T2764</f>
        <v>0</v>
      </c>
    </row>
    <row r="2765" customFormat="false" ht="12.75" hidden="false" customHeight="false" outlineLevel="0" collapsed="false">
      <c r="U2765" s="1" t="n">
        <f aca="false">+H2765-T2765</f>
        <v>0</v>
      </c>
    </row>
    <row r="2766" customFormat="false" ht="12.75" hidden="false" customHeight="false" outlineLevel="0" collapsed="false">
      <c r="U2766" s="1" t="n">
        <f aca="false">+H2766-T2766</f>
        <v>0</v>
      </c>
    </row>
    <row r="2767" customFormat="false" ht="12.75" hidden="false" customHeight="false" outlineLevel="0" collapsed="false">
      <c r="U2767" s="1" t="n">
        <f aca="false">+H2767-T2767</f>
        <v>0</v>
      </c>
    </row>
    <row r="2768" customFormat="false" ht="12.75" hidden="false" customHeight="false" outlineLevel="0" collapsed="false">
      <c r="U2768" s="1" t="n">
        <f aca="false">+H2768-T2768</f>
        <v>0</v>
      </c>
    </row>
    <row r="2769" customFormat="false" ht="12.75" hidden="false" customHeight="false" outlineLevel="0" collapsed="false">
      <c r="U2769" s="1" t="n">
        <f aca="false">+H2769-T2769</f>
        <v>0</v>
      </c>
    </row>
    <row r="2770" customFormat="false" ht="12.75" hidden="false" customHeight="false" outlineLevel="0" collapsed="false">
      <c r="U2770" s="1" t="n">
        <f aca="false">+H2770-T2770</f>
        <v>0</v>
      </c>
    </row>
    <row r="2771" customFormat="false" ht="12.75" hidden="false" customHeight="false" outlineLevel="0" collapsed="false">
      <c r="U2771" s="1" t="n">
        <f aca="false">+H2771-T2771</f>
        <v>0</v>
      </c>
    </row>
    <row r="2772" customFormat="false" ht="12.75" hidden="false" customHeight="false" outlineLevel="0" collapsed="false">
      <c r="U2772" s="1" t="n">
        <f aca="false">+H2772-T2772</f>
        <v>0</v>
      </c>
    </row>
    <row r="2773" customFormat="false" ht="12.75" hidden="false" customHeight="false" outlineLevel="0" collapsed="false">
      <c r="U2773" s="1" t="n">
        <f aca="false">+H2773-T2773</f>
        <v>0</v>
      </c>
    </row>
    <row r="2774" customFormat="false" ht="12.75" hidden="false" customHeight="false" outlineLevel="0" collapsed="false">
      <c r="U2774" s="1" t="n">
        <f aca="false">+H2774-T2774</f>
        <v>0</v>
      </c>
    </row>
    <row r="2775" customFormat="false" ht="12.75" hidden="false" customHeight="false" outlineLevel="0" collapsed="false">
      <c r="U2775" s="1" t="n">
        <f aca="false">+H2775-T2775</f>
        <v>0</v>
      </c>
    </row>
    <row r="2776" customFormat="false" ht="12.75" hidden="false" customHeight="false" outlineLevel="0" collapsed="false">
      <c r="U2776" s="1" t="n">
        <f aca="false">+H2776-T2776</f>
        <v>0</v>
      </c>
    </row>
    <row r="2777" customFormat="false" ht="12.75" hidden="false" customHeight="false" outlineLevel="0" collapsed="false">
      <c r="U2777" s="1" t="n">
        <f aca="false">+H2777-T2777</f>
        <v>0</v>
      </c>
    </row>
    <row r="2778" customFormat="false" ht="12.75" hidden="false" customHeight="false" outlineLevel="0" collapsed="false">
      <c r="U2778" s="1" t="n">
        <f aca="false">+H2778-T2778</f>
        <v>0</v>
      </c>
    </row>
    <row r="2779" customFormat="false" ht="12.75" hidden="false" customHeight="false" outlineLevel="0" collapsed="false">
      <c r="U2779" s="1" t="n">
        <f aca="false">+H2779-T2779</f>
        <v>0</v>
      </c>
    </row>
    <row r="2780" customFormat="false" ht="12.75" hidden="false" customHeight="false" outlineLevel="0" collapsed="false">
      <c r="U2780" s="1" t="n">
        <f aca="false">+H2780-T2780</f>
        <v>0</v>
      </c>
    </row>
    <row r="2781" customFormat="false" ht="12.75" hidden="false" customHeight="false" outlineLevel="0" collapsed="false">
      <c r="U2781" s="1" t="n">
        <f aca="false">+H2781-T2781</f>
        <v>0</v>
      </c>
    </row>
    <row r="2782" customFormat="false" ht="12.75" hidden="false" customHeight="false" outlineLevel="0" collapsed="false">
      <c r="U2782" s="1" t="n">
        <f aca="false">+H2782-T2782</f>
        <v>0</v>
      </c>
    </row>
    <row r="2783" customFormat="false" ht="12.75" hidden="false" customHeight="false" outlineLevel="0" collapsed="false">
      <c r="U2783" s="1" t="n">
        <f aca="false">+H2783-T2783</f>
        <v>0</v>
      </c>
    </row>
    <row r="2784" customFormat="false" ht="12.75" hidden="false" customHeight="false" outlineLevel="0" collapsed="false">
      <c r="U2784" s="1" t="n">
        <f aca="false">+H2784-T2784</f>
        <v>0</v>
      </c>
    </row>
    <row r="2785" customFormat="false" ht="12.75" hidden="false" customHeight="false" outlineLevel="0" collapsed="false">
      <c r="U2785" s="1" t="n">
        <f aca="false">+H2785-T2785</f>
        <v>0</v>
      </c>
    </row>
    <row r="2786" customFormat="false" ht="12.75" hidden="false" customHeight="false" outlineLevel="0" collapsed="false">
      <c r="U2786" s="1" t="n">
        <f aca="false">+H2786-T2786</f>
        <v>0</v>
      </c>
    </row>
    <row r="2787" customFormat="false" ht="12.75" hidden="false" customHeight="false" outlineLevel="0" collapsed="false">
      <c r="U2787" s="1" t="n">
        <f aca="false">+H2787-T2787</f>
        <v>0</v>
      </c>
    </row>
    <row r="2788" customFormat="false" ht="12.75" hidden="false" customHeight="false" outlineLevel="0" collapsed="false">
      <c r="U2788" s="1" t="n">
        <f aca="false">+H2788-T2788</f>
        <v>0</v>
      </c>
    </row>
    <row r="2789" customFormat="false" ht="12.75" hidden="false" customHeight="false" outlineLevel="0" collapsed="false">
      <c r="U2789" s="1" t="n">
        <f aca="false">+H2789-T2789</f>
        <v>0</v>
      </c>
    </row>
    <row r="2790" customFormat="false" ht="12.75" hidden="false" customHeight="false" outlineLevel="0" collapsed="false">
      <c r="U2790" s="1" t="n">
        <f aca="false">+H2790-T2790</f>
        <v>0</v>
      </c>
    </row>
    <row r="2791" customFormat="false" ht="12.75" hidden="false" customHeight="false" outlineLevel="0" collapsed="false">
      <c r="U2791" s="1" t="n">
        <f aca="false">+H2791-T2791</f>
        <v>0</v>
      </c>
    </row>
    <row r="2792" customFormat="false" ht="12.75" hidden="false" customHeight="false" outlineLevel="0" collapsed="false">
      <c r="U2792" s="1" t="n">
        <f aca="false">+H2792-T2792</f>
        <v>0</v>
      </c>
    </row>
    <row r="2793" customFormat="false" ht="12.75" hidden="false" customHeight="false" outlineLevel="0" collapsed="false">
      <c r="U2793" s="1" t="n">
        <f aca="false">+H2793-T2793</f>
        <v>0</v>
      </c>
    </row>
    <row r="2794" customFormat="false" ht="12.75" hidden="false" customHeight="false" outlineLevel="0" collapsed="false">
      <c r="U2794" s="1" t="n">
        <f aca="false">+H2794-T2794</f>
        <v>0</v>
      </c>
    </row>
    <row r="2795" customFormat="false" ht="12.75" hidden="false" customHeight="false" outlineLevel="0" collapsed="false">
      <c r="U2795" s="1" t="n">
        <f aca="false">+H2795-T2795</f>
        <v>0</v>
      </c>
    </row>
    <row r="2796" customFormat="false" ht="12.75" hidden="false" customHeight="false" outlineLevel="0" collapsed="false">
      <c r="U2796" s="1" t="n">
        <f aca="false">+H2796-T2796</f>
        <v>0</v>
      </c>
    </row>
    <row r="2797" customFormat="false" ht="12.75" hidden="false" customHeight="false" outlineLevel="0" collapsed="false">
      <c r="U2797" s="1" t="n">
        <f aca="false">+H2797-T2797</f>
        <v>0</v>
      </c>
    </row>
    <row r="2798" customFormat="false" ht="12.75" hidden="false" customHeight="false" outlineLevel="0" collapsed="false">
      <c r="U2798" s="1" t="n">
        <f aca="false">+H2798-T2798</f>
        <v>0</v>
      </c>
    </row>
    <row r="2799" customFormat="false" ht="12.75" hidden="false" customHeight="false" outlineLevel="0" collapsed="false">
      <c r="U2799" s="1" t="n">
        <f aca="false">+H2799-T2799</f>
        <v>0</v>
      </c>
    </row>
    <row r="2800" customFormat="false" ht="12.75" hidden="false" customHeight="false" outlineLevel="0" collapsed="false">
      <c r="U2800" s="1" t="n">
        <f aca="false">+H2800-T2800</f>
        <v>0</v>
      </c>
    </row>
    <row r="2801" customFormat="false" ht="12.75" hidden="false" customHeight="false" outlineLevel="0" collapsed="false">
      <c r="U2801" s="1" t="n">
        <f aca="false">+H2801-T2801</f>
        <v>0</v>
      </c>
    </row>
    <row r="2802" customFormat="false" ht="12.75" hidden="false" customHeight="false" outlineLevel="0" collapsed="false">
      <c r="U2802" s="1" t="n">
        <f aca="false">+H2802-T2802</f>
        <v>0</v>
      </c>
    </row>
    <row r="2803" customFormat="false" ht="12.75" hidden="false" customHeight="false" outlineLevel="0" collapsed="false">
      <c r="U2803" s="1" t="n">
        <f aca="false">+H2803-T2803</f>
        <v>0</v>
      </c>
    </row>
    <row r="2804" customFormat="false" ht="12.75" hidden="false" customHeight="false" outlineLevel="0" collapsed="false">
      <c r="U2804" s="1" t="n">
        <f aca="false">+H2804-T2804</f>
        <v>0</v>
      </c>
    </row>
    <row r="2805" customFormat="false" ht="12.75" hidden="false" customHeight="false" outlineLevel="0" collapsed="false">
      <c r="U2805" s="1" t="n">
        <f aca="false">+H2805-T2805</f>
        <v>0</v>
      </c>
    </row>
    <row r="2806" customFormat="false" ht="12.75" hidden="false" customHeight="false" outlineLevel="0" collapsed="false">
      <c r="U2806" s="1" t="n">
        <f aca="false">+H2806-T2806</f>
        <v>0</v>
      </c>
    </row>
    <row r="2807" customFormat="false" ht="12.75" hidden="false" customHeight="false" outlineLevel="0" collapsed="false">
      <c r="U2807" s="1" t="n">
        <f aca="false">+H2807-T2807</f>
        <v>0</v>
      </c>
    </row>
    <row r="2808" customFormat="false" ht="12.75" hidden="false" customHeight="false" outlineLevel="0" collapsed="false">
      <c r="U2808" s="1" t="n">
        <f aca="false">+H2808-T2808</f>
        <v>0</v>
      </c>
    </row>
    <row r="2809" customFormat="false" ht="12.75" hidden="false" customHeight="false" outlineLevel="0" collapsed="false">
      <c r="U2809" s="1" t="n">
        <f aca="false">+H2809-T2809</f>
        <v>0</v>
      </c>
    </row>
    <row r="2810" customFormat="false" ht="12.75" hidden="false" customHeight="false" outlineLevel="0" collapsed="false">
      <c r="U2810" s="1" t="n">
        <f aca="false">+H2810-T2810</f>
        <v>0</v>
      </c>
    </row>
    <row r="2811" customFormat="false" ht="12.75" hidden="false" customHeight="false" outlineLevel="0" collapsed="false">
      <c r="U2811" s="1" t="n">
        <f aca="false">+H2811-T2811</f>
        <v>0</v>
      </c>
    </row>
    <row r="2812" customFormat="false" ht="12.75" hidden="false" customHeight="false" outlineLevel="0" collapsed="false">
      <c r="U2812" s="1" t="n">
        <f aca="false">+H2812-T2812</f>
        <v>0</v>
      </c>
    </row>
    <row r="2813" customFormat="false" ht="12.75" hidden="false" customHeight="false" outlineLevel="0" collapsed="false">
      <c r="U2813" s="1" t="n">
        <f aca="false">+H2813-T2813</f>
        <v>0</v>
      </c>
    </row>
    <row r="2814" customFormat="false" ht="12.75" hidden="false" customHeight="false" outlineLevel="0" collapsed="false">
      <c r="U2814" s="1" t="n">
        <f aca="false">+H2814-T2814</f>
        <v>0</v>
      </c>
    </row>
    <row r="2815" customFormat="false" ht="12.75" hidden="false" customHeight="false" outlineLevel="0" collapsed="false">
      <c r="U2815" s="1" t="n">
        <f aca="false">+H2815-T2815</f>
        <v>0</v>
      </c>
    </row>
    <row r="2816" customFormat="false" ht="12.75" hidden="false" customHeight="false" outlineLevel="0" collapsed="false">
      <c r="U2816" s="1" t="n">
        <f aca="false">+H2816-T2816</f>
        <v>0</v>
      </c>
    </row>
    <row r="2817" customFormat="false" ht="12.75" hidden="false" customHeight="false" outlineLevel="0" collapsed="false">
      <c r="U2817" s="1" t="n">
        <f aca="false">+H2817-T2817</f>
        <v>0</v>
      </c>
    </row>
    <row r="2818" customFormat="false" ht="12.75" hidden="false" customHeight="false" outlineLevel="0" collapsed="false">
      <c r="U2818" s="1" t="n">
        <f aca="false">+H2818-T2818</f>
        <v>0</v>
      </c>
    </row>
    <row r="2819" customFormat="false" ht="12.75" hidden="false" customHeight="false" outlineLevel="0" collapsed="false">
      <c r="U2819" s="1" t="n">
        <f aca="false">+H2819-T2819</f>
        <v>0</v>
      </c>
    </row>
    <row r="2820" customFormat="false" ht="12.75" hidden="false" customHeight="false" outlineLevel="0" collapsed="false">
      <c r="U2820" s="1" t="n">
        <f aca="false">+H2820-T2820</f>
        <v>0</v>
      </c>
    </row>
    <row r="2821" customFormat="false" ht="12.75" hidden="false" customHeight="false" outlineLevel="0" collapsed="false">
      <c r="U2821" s="1" t="n">
        <f aca="false">+H2821-T2821</f>
        <v>0</v>
      </c>
    </row>
    <row r="2822" customFormat="false" ht="12.75" hidden="false" customHeight="false" outlineLevel="0" collapsed="false">
      <c r="U2822" s="1" t="n">
        <f aca="false">+H2822-T2822</f>
        <v>0</v>
      </c>
    </row>
    <row r="2823" customFormat="false" ht="12.75" hidden="false" customHeight="false" outlineLevel="0" collapsed="false">
      <c r="U2823" s="1" t="n">
        <f aca="false">+H2823-T2823</f>
        <v>0</v>
      </c>
    </row>
    <row r="2824" customFormat="false" ht="12.75" hidden="false" customHeight="false" outlineLevel="0" collapsed="false">
      <c r="U2824" s="1" t="n">
        <f aca="false">+H2824-T2824</f>
        <v>0</v>
      </c>
    </row>
    <row r="2825" customFormat="false" ht="12.75" hidden="false" customHeight="false" outlineLevel="0" collapsed="false">
      <c r="U2825" s="1" t="n">
        <f aca="false">+H2825-T2825</f>
        <v>0</v>
      </c>
    </row>
    <row r="2826" customFormat="false" ht="12.75" hidden="false" customHeight="false" outlineLevel="0" collapsed="false">
      <c r="U2826" s="1" t="n">
        <f aca="false">+H2826-T2826</f>
        <v>0</v>
      </c>
    </row>
    <row r="2827" customFormat="false" ht="12.75" hidden="false" customHeight="false" outlineLevel="0" collapsed="false">
      <c r="U2827" s="1" t="n">
        <f aca="false">+H2827-T2827</f>
        <v>0</v>
      </c>
    </row>
    <row r="2828" customFormat="false" ht="12.75" hidden="false" customHeight="false" outlineLevel="0" collapsed="false">
      <c r="U2828" s="1" t="n">
        <f aca="false">+H2828-T2828</f>
        <v>0</v>
      </c>
    </row>
    <row r="2829" customFormat="false" ht="12.75" hidden="false" customHeight="false" outlineLevel="0" collapsed="false">
      <c r="U2829" s="1" t="n">
        <f aca="false">+H2829-T2829</f>
        <v>0</v>
      </c>
    </row>
    <row r="2830" customFormat="false" ht="12.75" hidden="false" customHeight="false" outlineLevel="0" collapsed="false">
      <c r="U2830" s="1" t="n">
        <f aca="false">+H2830-T2830</f>
        <v>0</v>
      </c>
    </row>
    <row r="2831" customFormat="false" ht="12.75" hidden="false" customHeight="false" outlineLevel="0" collapsed="false">
      <c r="U2831" s="1" t="n">
        <f aca="false">+H2831-T2831</f>
        <v>0</v>
      </c>
    </row>
    <row r="2832" customFormat="false" ht="12.75" hidden="false" customHeight="false" outlineLevel="0" collapsed="false">
      <c r="U2832" s="1" t="n">
        <f aca="false">+H2832-T2832</f>
        <v>0</v>
      </c>
    </row>
    <row r="2833" customFormat="false" ht="12.75" hidden="false" customHeight="false" outlineLevel="0" collapsed="false">
      <c r="U2833" s="1" t="n">
        <f aca="false">+H2833-T2833</f>
        <v>0</v>
      </c>
    </row>
    <row r="2834" customFormat="false" ht="12.75" hidden="false" customHeight="false" outlineLevel="0" collapsed="false">
      <c r="U2834" s="1" t="n">
        <f aca="false">+H2834-T2834</f>
        <v>0</v>
      </c>
    </row>
    <row r="2835" customFormat="false" ht="12.75" hidden="false" customHeight="false" outlineLevel="0" collapsed="false">
      <c r="U2835" s="1" t="n">
        <f aca="false">+H2835-T2835</f>
        <v>0</v>
      </c>
    </row>
    <row r="2836" customFormat="false" ht="12.75" hidden="false" customHeight="false" outlineLevel="0" collapsed="false">
      <c r="U2836" s="1" t="n">
        <f aca="false">+H2836-T2836</f>
        <v>0</v>
      </c>
    </row>
    <row r="2837" customFormat="false" ht="12.75" hidden="false" customHeight="false" outlineLevel="0" collapsed="false">
      <c r="U2837" s="1" t="n">
        <f aca="false">+H2837-T2837</f>
        <v>0</v>
      </c>
    </row>
    <row r="2838" customFormat="false" ht="12.75" hidden="false" customHeight="false" outlineLevel="0" collapsed="false">
      <c r="U2838" s="1" t="n">
        <f aca="false">+H2838-T2838</f>
        <v>0</v>
      </c>
    </row>
    <row r="2839" customFormat="false" ht="12.75" hidden="false" customHeight="false" outlineLevel="0" collapsed="false">
      <c r="U2839" s="1" t="n">
        <f aca="false">+H2839-T2839</f>
        <v>0</v>
      </c>
    </row>
    <row r="2840" customFormat="false" ht="12.75" hidden="false" customHeight="false" outlineLevel="0" collapsed="false">
      <c r="U2840" s="1" t="n">
        <f aca="false">+H2840-T2840</f>
        <v>0</v>
      </c>
    </row>
    <row r="2841" customFormat="false" ht="12.75" hidden="false" customHeight="false" outlineLevel="0" collapsed="false">
      <c r="U2841" s="1" t="n">
        <f aca="false">+H2841-T2841</f>
        <v>0</v>
      </c>
    </row>
    <row r="2842" customFormat="false" ht="12.75" hidden="false" customHeight="false" outlineLevel="0" collapsed="false">
      <c r="U2842" s="1" t="n">
        <f aca="false">+H2842-T2842</f>
        <v>0</v>
      </c>
    </row>
    <row r="2843" customFormat="false" ht="12.75" hidden="false" customHeight="false" outlineLevel="0" collapsed="false">
      <c r="U2843" s="1" t="n">
        <f aca="false">+H2843-T2843</f>
        <v>0</v>
      </c>
    </row>
    <row r="2844" customFormat="false" ht="12.75" hidden="false" customHeight="false" outlineLevel="0" collapsed="false">
      <c r="U2844" s="1" t="n">
        <f aca="false">+H2844-T2844</f>
        <v>0</v>
      </c>
    </row>
    <row r="2845" customFormat="false" ht="12.75" hidden="false" customHeight="false" outlineLevel="0" collapsed="false">
      <c r="U2845" s="1" t="n">
        <f aca="false">+H2845-T2845</f>
        <v>0</v>
      </c>
    </row>
    <row r="2846" customFormat="false" ht="12.75" hidden="false" customHeight="false" outlineLevel="0" collapsed="false">
      <c r="U2846" s="1" t="n">
        <f aca="false">+H2846-T2846</f>
        <v>0</v>
      </c>
    </row>
    <row r="2847" customFormat="false" ht="12.75" hidden="false" customHeight="false" outlineLevel="0" collapsed="false">
      <c r="U2847" s="1" t="n">
        <f aca="false">+H2847-T2847</f>
        <v>0</v>
      </c>
    </row>
    <row r="2848" customFormat="false" ht="12.75" hidden="false" customHeight="false" outlineLevel="0" collapsed="false">
      <c r="U2848" s="1" t="n">
        <f aca="false">+H2848-T2848</f>
        <v>0</v>
      </c>
    </row>
    <row r="2849" customFormat="false" ht="12.75" hidden="false" customHeight="false" outlineLevel="0" collapsed="false">
      <c r="U2849" s="1" t="n">
        <f aca="false">+H2849-T2849</f>
        <v>0</v>
      </c>
    </row>
    <row r="2850" customFormat="false" ht="12.75" hidden="false" customHeight="false" outlineLevel="0" collapsed="false">
      <c r="U2850" s="1" t="n">
        <f aca="false">+H2850-T2850</f>
        <v>0</v>
      </c>
    </row>
    <row r="2851" customFormat="false" ht="12.75" hidden="false" customHeight="false" outlineLevel="0" collapsed="false">
      <c r="U2851" s="1" t="n">
        <f aca="false">+H2851-T2851</f>
        <v>0</v>
      </c>
    </row>
    <row r="2852" customFormat="false" ht="12.75" hidden="false" customHeight="false" outlineLevel="0" collapsed="false">
      <c r="U2852" s="1" t="n">
        <f aca="false">+H2852-T2852</f>
        <v>0</v>
      </c>
    </row>
    <row r="2853" customFormat="false" ht="12.75" hidden="false" customHeight="false" outlineLevel="0" collapsed="false">
      <c r="U2853" s="1" t="n">
        <f aca="false">+H2853-T2853</f>
        <v>0</v>
      </c>
    </row>
    <row r="2854" customFormat="false" ht="12.75" hidden="false" customHeight="false" outlineLevel="0" collapsed="false">
      <c r="U2854" s="1" t="n">
        <f aca="false">+H2854-T2854</f>
        <v>0</v>
      </c>
    </row>
    <row r="2855" customFormat="false" ht="12.75" hidden="false" customHeight="false" outlineLevel="0" collapsed="false">
      <c r="U2855" s="1" t="n">
        <f aca="false">+H2855-T2855</f>
        <v>0</v>
      </c>
    </row>
    <row r="2856" customFormat="false" ht="12.75" hidden="false" customHeight="false" outlineLevel="0" collapsed="false">
      <c r="U2856" s="1" t="n">
        <f aca="false">+H2856-T2856</f>
        <v>0</v>
      </c>
    </row>
    <row r="2857" customFormat="false" ht="12.75" hidden="false" customHeight="false" outlineLevel="0" collapsed="false">
      <c r="U2857" s="1" t="n">
        <f aca="false">+H2857-T2857</f>
        <v>0</v>
      </c>
    </row>
    <row r="2858" customFormat="false" ht="12.75" hidden="false" customHeight="false" outlineLevel="0" collapsed="false">
      <c r="U2858" s="1" t="n">
        <f aca="false">+H2858-T2858</f>
        <v>0</v>
      </c>
    </row>
    <row r="2859" customFormat="false" ht="12.75" hidden="false" customHeight="false" outlineLevel="0" collapsed="false">
      <c r="U2859" s="1" t="n">
        <f aca="false">+H2859-T2859</f>
        <v>0</v>
      </c>
    </row>
    <row r="2860" customFormat="false" ht="12.75" hidden="false" customHeight="false" outlineLevel="0" collapsed="false">
      <c r="U2860" s="1" t="n">
        <f aca="false">+H2860-T2860</f>
        <v>0</v>
      </c>
    </row>
    <row r="2861" customFormat="false" ht="12.75" hidden="false" customHeight="false" outlineLevel="0" collapsed="false">
      <c r="U2861" s="1" t="n">
        <f aca="false">+H2861-T2861</f>
        <v>0</v>
      </c>
    </row>
    <row r="2862" customFormat="false" ht="12.75" hidden="false" customHeight="false" outlineLevel="0" collapsed="false">
      <c r="U2862" s="1" t="n">
        <f aca="false">+H2862-T2862</f>
        <v>0</v>
      </c>
    </row>
    <row r="2863" customFormat="false" ht="12.75" hidden="false" customHeight="false" outlineLevel="0" collapsed="false">
      <c r="U2863" s="1" t="n">
        <f aca="false">+H2863-T2863</f>
        <v>0</v>
      </c>
    </row>
    <row r="2864" customFormat="false" ht="12.75" hidden="false" customHeight="false" outlineLevel="0" collapsed="false">
      <c r="U2864" s="1" t="n">
        <f aca="false">+H2864-T2864</f>
        <v>0</v>
      </c>
    </row>
    <row r="2865" customFormat="false" ht="12.75" hidden="false" customHeight="false" outlineLevel="0" collapsed="false">
      <c r="U2865" s="1" t="n">
        <f aca="false">+H2865-T2865</f>
        <v>0</v>
      </c>
    </row>
    <row r="2866" customFormat="false" ht="12.75" hidden="false" customHeight="false" outlineLevel="0" collapsed="false">
      <c r="U2866" s="1" t="n">
        <f aca="false">+H2866-T2866</f>
        <v>0</v>
      </c>
    </row>
    <row r="2867" customFormat="false" ht="12.75" hidden="false" customHeight="false" outlineLevel="0" collapsed="false">
      <c r="U2867" s="1" t="n">
        <f aca="false">+H2867-T2867</f>
        <v>0</v>
      </c>
    </row>
    <row r="2868" customFormat="false" ht="12.75" hidden="false" customHeight="false" outlineLevel="0" collapsed="false">
      <c r="U2868" s="1" t="n">
        <f aca="false">+H2868-T2868</f>
        <v>0</v>
      </c>
    </row>
    <row r="2869" customFormat="false" ht="12.75" hidden="false" customHeight="false" outlineLevel="0" collapsed="false">
      <c r="U2869" s="1" t="n">
        <f aca="false">+H2869-T2869</f>
        <v>0</v>
      </c>
    </row>
    <row r="2870" customFormat="false" ht="12.75" hidden="false" customHeight="false" outlineLevel="0" collapsed="false">
      <c r="U2870" s="1" t="n">
        <f aca="false">+H2870-T2870</f>
        <v>0</v>
      </c>
    </row>
    <row r="2871" customFormat="false" ht="12.75" hidden="false" customHeight="false" outlineLevel="0" collapsed="false">
      <c r="U2871" s="1" t="n">
        <f aca="false">+H2871-T2871</f>
        <v>0</v>
      </c>
    </row>
    <row r="2872" customFormat="false" ht="12.75" hidden="false" customHeight="false" outlineLevel="0" collapsed="false">
      <c r="U2872" s="1" t="n">
        <f aca="false">+H2872-T2872</f>
        <v>0</v>
      </c>
    </row>
    <row r="2873" customFormat="false" ht="12.75" hidden="false" customHeight="false" outlineLevel="0" collapsed="false">
      <c r="U2873" s="1" t="n">
        <f aca="false">+H2873-T2873</f>
        <v>0</v>
      </c>
    </row>
    <row r="2874" customFormat="false" ht="12.75" hidden="false" customHeight="false" outlineLevel="0" collapsed="false">
      <c r="U2874" s="1" t="n">
        <f aca="false">+H2874-T2874</f>
        <v>0</v>
      </c>
    </row>
    <row r="2875" customFormat="false" ht="12.75" hidden="false" customHeight="false" outlineLevel="0" collapsed="false">
      <c r="U2875" s="1" t="n">
        <f aca="false">+H2875-T2875</f>
        <v>0</v>
      </c>
    </row>
    <row r="2876" customFormat="false" ht="12.75" hidden="false" customHeight="false" outlineLevel="0" collapsed="false">
      <c r="U2876" s="1" t="n">
        <f aca="false">+H2876-T2876</f>
        <v>0</v>
      </c>
    </row>
    <row r="2877" customFormat="false" ht="12.75" hidden="false" customHeight="false" outlineLevel="0" collapsed="false">
      <c r="U2877" s="1" t="n">
        <f aca="false">+H2877-T2877</f>
        <v>0</v>
      </c>
    </row>
    <row r="2878" customFormat="false" ht="12.75" hidden="false" customHeight="false" outlineLevel="0" collapsed="false">
      <c r="U2878" s="1" t="n">
        <f aca="false">+H2878-T2878</f>
        <v>0</v>
      </c>
    </row>
    <row r="2879" customFormat="false" ht="12.75" hidden="false" customHeight="false" outlineLevel="0" collapsed="false">
      <c r="U2879" s="1" t="n">
        <f aca="false">+H2879-T2879</f>
        <v>0</v>
      </c>
    </row>
    <row r="2880" customFormat="false" ht="12.75" hidden="false" customHeight="false" outlineLevel="0" collapsed="false">
      <c r="U2880" s="1" t="n">
        <f aca="false">+H2880-T2880</f>
        <v>0</v>
      </c>
    </row>
    <row r="2881" customFormat="false" ht="12.75" hidden="false" customHeight="false" outlineLevel="0" collapsed="false">
      <c r="U2881" s="1" t="n">
        <f aca="false">+H2881-T2881</f>
        <v>0</v>
      </c>
    </row>
    <row r="2882" customFormat="false" ht="12.75" hidden="false" customHeight="false" outlineLevel="0" collapsed="false">
      <c r="U2882" s="1" t="n">
        <f aca="false">+H2882-T2882</f>
        <v>0</v>
      </c>
    </row>
    <row r="2883" customFormat="false" ht="12.75" hidden="false" customHeight="false" outlineLevel="0" collapsed="false">
      <c r="U2883" s="1" t="n">
        <f aca="false">+H2883-T2883</f>
        <v>0</v>
      </c>
    </row>
    <row r="2884" customFormat="false" ht="12.75" hidden="false" customHeight="false" outlineLevel="0" collapsed="false">
      <c r="U2884" s="1" t="n">
        <f aca="false">+H2884-T2884</f>
        <v>0</v>
      </c>
    </row>
    <row r="2885" customFormat="false" ht="12.75" hidden="false" customHeight="false" outlineLevel="0" collapsed="false">
      <c r="U2885" s="1" t="n">
        <f aca="false">+H2885-T2885</f>
        <v>0</v>
      </c>
    </row>
    <row r="2886" customFormat="false" ht="12.75" hidden="false" customHeight="false" outlineLevel="0" collapsed="false">
      <c r="U2886" s="1" t="n">
        <f aca="false">+H2886-T2886</f>
        <v>0</v>
      </c>
    </row>
    <row r="2887" customFormat="false" ht="12.75" hidden="false" customHeight="false" outlineLevel="0" collapsed="false">
      <c r="U2887" s="1" t="n">
        <f aca="false">+H2887-T2887</f>
        <v>0</v>
      </c>
    </row>
    <row r="2888" customFormat="false" ht="12.75" hidden="false" customHeight="false" outlineLevel="0" collapsed="false">
      <c r="U2888" s="1" t="n">
        <f aca="false">+H2888-T2888</f>
        <v>0</v>
      </c>
    </row>
    <row r="2889" customFormat="false" ht="12.75" hidden="false" customHeight="false" outlineLevel="0" collapsed="false">
      <c r="U2889" s="1" t="n">
        <f aca="false">+H2889-T2889</f>
        <v>0</v>
      </c>
    </row>
    <row r="2890" customFormat="false" ht="12.75" hidden="false" customHeight="false" outlineLevel="0" collapsed="false">
      <c r="U2890" s="1" t="n">
        <f aca="false">+H2890-T2890</f>
        <v>0</v>
      </c>
    </row>
    <row r="2891" customFormat="false" ht="12.75" hidden="false" customHeight="false" outlineLevel="0" collapsed="false">
      <c r="U2891" s="1" t="n">
        <f aca="false">+H2891-T2891</f>
        <v>0</v>
      </c>
    </row>
    <row r="2892" customFormat="false" ht="12.75" hidden="false" customHeight="false" outlineLevel="0" collapsed="false">
      <c r="U2892" s="1" t="n">
        <f aca="false">+H2892-T2892</f>
        <v>0</v>
      </c>
    </row>
    <row r="2893" customFormat="false" ht="12.75" hidden="false" customHeight="false" outlineLevel="0" collapsed="false">
      <c r="U2893" s="1" t="n">
        <f aca="false">+H2893-T2893</f>
        <v>0</v>
      </c>
    </row>
    <row r="2894" customFormat="false" ht="12.75" hidden="false" customHeight="false" outlineLevel="0" collapsed="false">
      <c r="U2894" s="1" t="n">
        <f aca="false">+H2894-T2894</f>
        <v>0</v>
      </c>
    </row>
    <row r="2895" customFormat="false" ht="12.75" hidden="false" customHeight="false" outlineLevel="0" collapsed="false">
      <c r="U2895" s="1" t="n">
        <f aca="false">+H2895-T2895</f>
        <v>0</v>
      </c>
    </row>
    <row r="2896" customFormat="false" ht="12.75" hidden="false" customHeight="false" outlineLevel="0" collapsed="false">
      <c r="U2896" s="1" t="n">
        <f aca="false">+H2896-T2896</f>
        <v>0</v>
      </c>
    </row>
    <row r="2897" customFormat="false" ht="12.75" hidden="false" customHeight="false" outlineLevel="0" collapsed="false">
      <c r="U2897" s="1" t="n">
        <f aca="false">+H2897-T2897</f>
        <v>0</v>
      </c>
    </row>
    <row r="2898" customFormat="false" ht="12.75" hidden="false" customHeight="false" outlineLevel="0" collapsed="false">
      <c r="U2898" s="1" t="n">
        <f aca="false">+H2898-T2898</f>
        <v>0</v>
      </c>
    </row>
    <row r="2899" customFormat="false" ht="12.75" hidden="false" customHeight="false" outlineLevel="0" collapsed="false">
      <c r="U2899" s="1" t="n">
        <f aca="false">+H2899-T2899</f>
        <v>0</v>
      </c>
    </row>
    <row r="2900" customFormat="false" ht="12.75" hidden="false" customHeight="false" outlineLevel="0" collapsed="false">
      <c r="U2900" s="1" t="n">
        <f aca="false">+H2900-T2900</f>
        <v>0</v>
      </c>
    </row>
    <row r="2901" customFormat="false" ht="12.75" hidden="false" customHeight="false" outlineLevel="0" collapsed="false">
      <c r="U2901" s="1" t="n">
        <f aca="false">+H2901-T2901</f>
        <v>0</v>
      </c>
    </row>
    <row r="2902" customFormat="false" ht="12.75" hidden="false" customHeight="false" outlineLevel="0" collapsed="false">
      <c r="U2902" s="1" t="n">
        <f aca="false">+H2902-T2902</f>
        <v>0</v>
      </c>
    </row>
    <row r="2903" customFormat="false" ht="12.75" hidden="false" customHeight="false" outlineLevel="0" collapsed="false">
      <c r="U2903" s="1" t="n">
        <f aca="false">+H2903-T2903</f>
        <v>0</v>
      </c>
    </row>
    <row r="2904" customFormat="false" ht="12.75" hidden="false" customHeight="false" outlineLevel="0" collapsed="false">
      <c r="U2904" s="1" t="n">
        <f aca="false">+H2904-T2904</f>
        <v>0</v>
      </c>
    </row>
    <row r="2905" customFormat="false" ht="12.75" hidden="false" customHeight="false" outlineLevel="0" collapsed="false">
      <c r="U2905" s="1" t="n">
        <f aca="false">+H2905-T2905</f>
        <v>0</v>
      </c>
    </row>
    <row r="2906" customFormat="false" ht="12.75" hidden="false" customHeight="false" outlineLevel="0" collapsed="false">
      <c r="U2906" s="1" t="n">
        <f aca="false">+H2906-T2906</f>
        <v>0</v>
      </c>
    </row>
    <row r="2907" customFormat="false" ht="12.75" hidden="false" customHeight="false" outlineLevel="0" collapsed="false">
      <c r="U2907" s="1" t="n">
        <f aca="false">+H2907-T2907</f>
        <v>0</v>
      </c>
    </row>
    <row r="2908" customFormat="false" ht="12.75" hidden="false" customHeight="false" outlineLevel="0" collapsed="false">
      <c r="U2908" s="1" t="n">
        <f aca="false">+H2908-T2908</f>
        <v>0</v>
      </c>
    </row>
    <row r="2909" customFormat="false" ht="12.75" hidden="false" customHeight="false" outlineLevel="0" collapsed="false">
      <c r="U2909" s="1" t="n">
        <f aca="false">+H2909-T2909</f>
        <v>0</v>
      </c>
    </row>
    <row r="2910" customFormat="false" ht="12.75" hidden="false" customHeight="false" outlineLevel="0" collapsed="false">
      <c r="U2910" s="1" t="n">
        <f aca="false">+H2910-T2910</f>
        <v>0</v>
      </c>
    </row>
    <row r="2911" customFormat="false" ht="12.75" hidden="false" customHeight="false" outlineLevel="0" collapsed="false">
      <c r="U2911" s="1" t="n">
        <f aca="false">+H2911-T2911</f>
        <v>0</v>
      </c>
    </row>
    <row r="2912" customFormat="false" ht="12.75" hidden="false" customHeight="false" outlineLevel="0" collapsed="false">
      <c r="U2912" s="1" t="n">
        <f aca="false">+H2912-T2912</f>
        <v>0</v>
      </c>
    </row>
    <row r="2913" customFormat="false" ht="12.75" hidden="false" customHeight="false" outlineLevel="0" collapsed="false">
      <c r="U2913" s="1" t="n">
        <f aca="false">+H2913-T2913</f>
        <v>0</v>
      </c>
    </row>
    <row r="2914" customFormat="false" ht="12.75" hidden="false" customHeight="false" outlineLevel="0" collapsed="false">
      <c r="U2914" s="1" t="n">
        <f aca="false">+H2914-T2914</f>
        <v>0</v>
      </c>
    </row>
    <row r="2915" customFormat="false" ht="12.75" hidden="false" customHeight="false" outlineLevel="0" collapsed="false">
      <c r="U2915" s="1" t="n">
        <f aca="false">+H2915-T2915</f>
        <v>0</v>
      </c>
    </row>
    <row r="2916" customFormat="false" ht="12.75" hidden="false" customHeight="false" outlineLevel="0" collapsed="false">
      <c r="U2916" s="1" t="n">
        <f aca="false">+H2916-T2916</f>
        <v>0</v>
      </c>
    </row>
    <row r="2917" customFormat="false" ht="12.75" hidden="false" customHeight="false" outlineLevel="0" collapsed="false">
      <c r="U2917" s="1" t="n">
        <f aca="false">+H2917-T2917</f>
        <v>0</v>
      </c>
    </row>
    <row r="2918" customFormat="false" ht="12.75" hidden="false" customHeight="false" outlineLevel="0" collapsed="false">
      <c r="U2918" s="1" t="n">
        <f aca="false">+H2918-T2918</f>
        <v>0</v>
      </c>
    </row>
    <row r="2919" customFormat="false" ht="12.75" hidden="false" customHeight="false" outlineLevel="0" collapsed="false">
      <c r="U2919" s="1" t="n">
        <f aca="false">+H2919-T2919</f>
        <v>0</v>
      </c>
    </row>
    <row r="2920" customFormat="false" ht="12.75" hidden="false" customHeight="false" outlineLevel="0" collapsed="false">
      <c r="U2920" s="1" t="n">
        <f aca="false">+H2920-T2920</f>
        <v>0</v>
      </c>
    </row>
    <row r="2921" customFormat="false" ht="12.75" hidden="false" customHeight="false" outlineLevel="0" collapsed="false">
      <c r="U2921" s="1" t="n">
        <f aca="false">+H2921-T2921</f>
        <v>0</v>
      </c>
    </row>
    <row r="2922" customFormat="false" ht="12.75" hidden="false" customHeight="false" outlineLevel="0" collapsed="false">
      <c r="U2922" s="1" t="n">
        <f aca="false">+H2922-T2922</f>
        <v>0</v>
      </c>
    </row>
    <row r="2923" customFormat="false" ht="12.75" hidden="false" customHeight="false" outlineLevel="0" collapsed="false">
      <c r="U2923" s="1" t="n">
        <f aca="false">+H2923-T2923</f>
        <v>0</v>
      </c>
    </row>
    <row r="2924" customFormat="false" ht="12.75" hidden="false" customHeight="false" outlineLevel="0" collapsed="false">
      <c r="U2924" s="1" t="n">
        <f aca="false">+H2924-T2924</f>
        <v>0</v>
      </c>
    </row>
    <row r="2925" customFormat="false" ht="12.75" hidden="false" customHeight="false" outlineLevel="0" collapsed="false">
      <c r="U2925" s="1" t="n">
        <f aca="false">+H2925-T2925</f>
        <v>0</v>
      </c>
    </row>
    <row r="2926" customFormat="false" ht="12.75" hidden="false" customHeight="false" outlineLevel="0" collapsed="false">
      <c r="U2926" s="1" t="n">
        <f aca="false">+H2926-T2926</f>
        <v>0</v>
      </c>
    </row>
    <row r="2927" customFormat="false" ht="12.75" hidden="false" customHeight="false" outlineLevel="0" collapsed="false">
      <c r="U2927" s="1" t="n">
        <f aca="false">+H2927-T2927</f>
        <v>0</v>
      </c>
    </row>
    <row r="2928" customFormat="false" ht="12.75" hidden="false" customHeight="false" outlineLevel="0" collapsed="false">
      <c r="U2928" s="1" t="n">
        <f aca="false">+H2928-T2928</f>
        <v>0</v>
      </c>
    </row>
    <row r="2929" customFormat="false" ht="12.75" hidden="false" customHeight="false" outlineLevel="0" collapsed="false">
      <c r="U2929" s="1" t="n">
        <f aca="false">+H2929-T2929</f>
        <v>0</v>
      </c>
    </row>
    <row r="2930" customFormat="false" ht="12.75" hidden="false" customHeight="false" outlineLevel="0" collapsed="false">
      <c r="U2930" s="1" t="n">
        <f aca="false">+H2930-T2930</f>
        <v>0</v>
      </c>
    </row>
    <row r="2931" customFormat="false" ht="12.75" hidden="false" customHeight="false" outlineLevel="0" collapsed="false">
      <c r="U2931" s="1" t="n">
        <f aca="false">+H2931-T2931</f>
        <v>0</v>
      </c>
    </row>
    <row r="2932" customFormat="false" ht="12.75" hidden="false" customHeight="false" outlineLevel="0" collapsed="false">
      <c r="U2932" s="1" t="n">
        <f aca="false">+H2932-T2932</f>
        <v>0</v>
      </c>
    </row>
    <row r="2933" customFormat="false" ht="12.75" hidden="false" customHeight="false" outlineLevel="0" collapsed="false">
      <c r="U2933" s="1" t="n">
        <f aca="false">+H2933-T2933</f>
        <v>0</v>
      </c>
    </row>
    <row r="2934" customFormat="false" ht="12.75" hidden="false" customHeight="false" outlineLevel="0" collapsed="false">
      <c r="U2934" s="1" t="n">
        <f aca="false">+H2934-T2934</f>
        <v>0</v>
      </c>
    </row>
    <row r="2935" customFormat="false" ht="12.75" hidden="false" customHeight="false" outlineLevel="0" collapsed="false">
      <c r="U2935" s="1" t="n">
        <f aca="false">+H2935-T2935</f>
        <v>0</v>
      </c>
    </row>
    <row r="2936" customFormat="false" ht="12.75" hidden="false" customHeight="false" outlineLevel="0" collapsed="false">
      <c r="U2936" s="1" t="n">
        <f aca="false">+H2936-T2936</f>
        <v>0</v>
      </c>
    </row>
    <row r="2937" customFormat="false" ht="12.75" hidden="false" customHeight="false" outlineLevel="0" collapsed="false">
      <c r="U2937" s="1" t="n">
        <f aca="false">+H2937-T2937</f>
        <v>0</v>
      </c>
    </row>
    <row r="2938" customFormat="false" ht="12.75" hidden="false" customHeight="false" outlineLevel="0" collapsed="false">
      <c r="U2938" s="1" t="n">
        <f aca="false">+H2938-T2938</f>
        <v>0</v>
      </c>
    </row>
    <row r="2939" customFormat="false" ht="12.75" hidden="false" customHeight="false" outlineLevel="0" collapsed="false">
      <c r="U2939" s="1" t="n">
        <f aca="false">+H2939-T2939</f>
        <v>0</v>
      </c>
    </row>
    <row r="2940" customFormat="false" ht="12.75" hidden="false" customHeight="false" outlineLevel="0" collapsed="false">
      <c r="U2940" s="1" t="n">
        <f aca="false">+H2940-T2940</f>
        <v>0</v>
      </c>
    </row>
    <row r="2941" customFormat="false" ht="12.75" hidden="false" customHeight="false" outlineLevel="0" collapsed="false">
      <c r="U2941" s="1" t="n">
        <f aca="false">+H2941-T2941</f>
        <v>0</v>
      </c>
    </row>
    <row r="2942" customFormat="false" ht="12.75" hidden="false" customHeight="false" outlineLevel="0" collapsed="false">
      <c r="U2942" s="1" t="n">
        <f aca="false">+H2942-T2942</f>
        <v>0</v>
      </c>
    </row>
    <row r="2943" customFormat="false" ht="12.75" hidden="false" customHeight="false" outlineLevel="0" collapsed="false">
      <c r="U2943" s="1" t="n">
        <f aca="false">+H2943-T2943</f>
        <v>0</v>
      </c>
    </row>
    <row r="2944" customFormat="false" ht="12.75" hidden="false" customHeight="false" outlineLevel="0" collapsed="false">
      <c r="U2944" s="1" t="n">
        <f aca="false">+H2944-T2944</f>
        <v>0</v>
      </c>
    </row>
    <row r="2945" customFormat="false" ht="12.75" hidden="false" customHeight="false" outlineLevel="0" collapsed="false">
      <c r="U2945" s="1" t="n">
        <f aca="false">+H2945-T2945</f>
        <v>0</v>
      </c>
    </row>
    <row r="2946" customFormat="false" ht="12.75" hidden="false" customHeight="false" outlineLevel="0" collapsed="false">
      <c r="U2946" s="1" t="n">
        <f aca="false">+H2946-T2946</f>
        <v>0</v>
      </c>
    </row>
    <row r="2947" customFormat="false" ht="12.75" hidden="false" customHeight="false" outlineLevel="0" collapsed="false">
      <c r="U2947" s="1" t="n">
        <f aca="false">+H2947-T2947</f>
        <v>0</v>
      </c>
    </row>
    <row r="2948" customFormat="false" ht="12.75" hidden="false" customHeight="false" outlineLevel="0" collapsed="false">
      <c r="U2948" s="1" t="n">
        <f aca="false">+H2948-T2948</f>
        <v>0</v>
      </c>
    </row>
    <row r="2949" customFormat="false" ht="12.75" hidden="false" customHeight="false" outlineLevel="0" collapsed="false">
      <c r="U2949" s="1" t="n">
        <f aca="false">+H2949-T2949</f>
        <v>0</v>
      </c>
    </row>
    <row r="2950" customFormat="false" ht="12.75" hidden="false" customHeight="false" outlineLevel="0" collapsed="false">
      <c r="U2950" s="1" t="n">
        <f aca="false">+H2950-T2950</f>
        <v>0</v>
      </c>
    </row>
    <row r="2951" customFormat="false" ht="12.75" hidden="false" customHeight="false" outlineLevel="0" collapsed="false">
      <c r="U2951" s="1" t="n">
        <f aca="false">+H2951-T2951</f>
        <v>0</v>
      </c>
    </row>
    <row r="2952" customFormat="false" ht="12.75" hidden="false" customHeight="false" outlineLevel="0" collapsed="false">
      <c r="U2952" s="1" t="n">
        <f aca="false">+H2952-T2952</f>
        <v>0</v>
      </c>
    </row>
    <row r="2953" customFormat="false" ht="12.75" hidden="false" customHeight="false" outlineLevel="0" collapsed="false">
      <c r="U2953" s="1" t="n">
        <f aca="false">+H2953-T2953</f>
        <v>0</v>
      </c>
    </row>
    <row r="2954" customFormat="false" ht="12.75" hidden="false" customHeight="false" outlineLevel="0" collapsed="false">
      <c r="U2954" s="1" t="n">
        <f aca="false">+H2954-T2954</f>
        <v>0</v>
      </c>
    </row>
    <row r="2955" customFormat="false" ht="12.75" hidden="false" customHeight="false" outlineLevel="0" collapsed="false">
      <c r="U2955" s="1" t="n">
        <f aca="false">+H2955-T2955</f>
        <v>0</v>
      </c>
    </row>
    <row r="2956" customFormat="false" ht="12.75" hidden="false" customHeight="false" outlineLevel="0" collapsed="false">
      <c r="U2956" s="1" t="n">
        <f aca="false">+H2956-T2956</f>
        <v>0</v>
      </c>
    </row>
    <row r="2957" customFormat="false" ht="12.75" hidden="false" customHeight="false" outlineLevel="0" collapsed="false">
      <c r="U2957" s="1" t="n">
        <f aca="false">+H2957-T2957</f>
        <v>0</v>
      </c>
    </row>
    <row r="2958" customFormat="false" ht="12.75" hidden="false" customHeight="false" outlineLevel="0" collapsed="false">
      <c r="U2958" s="1" t="n">
        <f aca="false">+H2958-T2958</f>
        <v>0</v>
      </c>
    </row>
    <row r="2959" customFormat="false" ht="12.75" hidden="false" customHeight="false" outlineLevel="0" collapsed="false">
      <c r="U2959" s="1" t="n">
        <f aca="false">+H2959-T2959</f>
        <v>0</v>
      </c>
    </row>
    <row r="2960" customFormat="false" ht="12.75" hidden="false" customHeight="false" outlineLevel="0" collapsed="false">
      <c r="U2960" s="1" t="n">
        <f aca="false">+H2960-T2960</f>
        <v>0</v>
      </c>
    </row>
    <row r="2961" customFormat="false" ht="12.75" hidden="false" customHeight="false" outlineLevel="0" collapsed="false">
      <c r="U2961" s="1" t="n">
        <f aca="false">+H2961-T2961</f>
        <v>0</v>
      </c>
    </row>
    <row r="2962" customFormat="false" ht="12.75" hidden="false" customHeight="false" outlineLevel="0" collapsed="false">
      <c r="U2962" s="1" t="n">
        <f aca="false">+H2962-T2962</f>
        <v>0</v>
      </c>
    </row>
    <row r="2963" customFormat="false" ht="12.75" hidden="false" customHeight="false" outlineLevel="0" collapsed="false">
      <c r="U2963" s="1" t="n">
        <f aca="false">+H2963-T2963</f>
        <v>0</v>
      </c>
    </row>
    <row r="2964" customFormat="false" ht="12.75" hidden="false" customHeight="false" outlineLevel="0" collapsed="false">
      <c r="U2964" s="1" t="n">
        <f aca="false">+H2964-T2964</f>
        <v>0</v>
      </c>
    </row>
    <row r="2965" customFormat="false" ht="12.75" hidden="false" customHeight="false" outlineLevel="0" collapsed="false">
      <c r="U2965" s="1" t="n">
        <f aca="false">+H2965-T2965</f>
        <v>0</v>
      </c>
    </row>
    <row r="2966" customFormat="false" ht="12.75" hidden="false" customHeight="false" outlineLevel="0" collapsed="false">
      <c r="U2966" s="1" t="n">
        <f aca="false">+H2966-T2966</f>
        <v>0</v>
      </c>
    </row>
    <row r="2967" customFormat="false" ht="12.75" hidden="false" customHeight="false" outlineLevel="0" collapsed="false">
      <c r="U2967" s="1" t="n">
        <f aca="false">+H2967-T2967</f>
        <v>0</v>
      </c>
    </row>
    <row r="2968" customFormat="false" ht="12.75" hidden="false" customHeight="false" outlineLevel="0" collapsed="false">
      <c r="U2968" s="1" t="n">
        <f aca="false">+H2968-T2968</f>
        <v>0</v>
      </c>
    </row>
    <row r="2969" customFormat="false" ht="12.75" hidden="false" customHeight="false" outlineLevel="0" collapsed="false">
      <c r="U2969" s="1" t="n">
        <f aca="false">+H2969-T2969</f>
        <v>0</v>
      </c>
    </row>
    <row r="2970" customFormat="false" ht="12.75" hidden="false" customHeight="false" outlineLevel="0" collapsed="false">
      <c r="U2970" s="1" t="n">
        <f aca="false">+H2970-T2970</f>
        <v>0</v>
      </c>
    </row>
    <row r="2971" customFormat="false" ht="12.75" hidden="false" customHeight="false" outlineLevel="0" collapsed="false">
      <c r="U2971" s="1" t="n">
        <f aca="false">+H2971-T2971</f>
        <v>0</v>
      </c>
    </row>
    <row r="2972" customFormat="false" ht="12.75" hidden="false" customHeight="false" outlineLevel="0" collapsed="false">
      <c r="U2972" s="1" t="n">
        <f aca="false">+H2972-T2972</f>
        <v>0</v>
      </c>
    </row>
    <row r="2973" customFormat="false" ht="12.75" hidden="false" customHeight="false" outlineLevel="0" collapsed="false">
      <c r="U2973" s="1" t="n">
        <f aca="false">+H2973-T2973</f>
        <v>0</v>
      </c>
    </row>
    <row r="2974" customFormat="false" ht="12.75" hidden="false" customHeight="false" outlineLevel="0" collapsed="false">
      <c r="U2974" s="1" t="n">
        <f aca="false">+H2974-T2974</f>
        <v>0</v>
      </c>
    </row>
    <row r="2975" customFormat="false" ht="12.75" hidden="false" customHeight="false" outlineLevel="0" collapsed="false">
      <c r="U2975" s="1" t="n">
        <f aca="false">+H2975-T2975</f>
        <v>0</v>
      </c>
    </row>
    <row r="2976" customFormat="false" ht="12.75" hidden="false" customHeight="false" outlineLevel="0" collapsed="false">
      <c r="U2976" s="1" t="n">
        <f aca="false">+H2976-T2976</f>
        <v>0</v>
      </c>
    </row>
    <row r="2977" customFormat="false" ht="12.75" hidden="false" customHeight="false" outlineLevel="0" collapsed="false">
      <c r="U2977" s="1" t="n">
        <f aca="false">+H2977-T2977</f>
        <v>0</v>
      </c>
    </row>
    <row r="2978" customFormat="false" ht="12.75" hidden="false" customHeight="false" outlineLevel="0" collapsed="false">
      <c r="U2978" s="1" t="n">
        <f aca="false">+H2978-T2978</f>
        <v>0</v>
      </c>
    </row>
    <row r="2979" customFormat="false" ht="12.75" hidden="false" customHeight="false" outlineLevel="0" collapsed="false">
      <c r="U2979" s="1" t="n">
        <f aca="false">+H2979-T2979</f>
        <v>0</v>
      </c>
    </row>
    <row r="2980" customFormat="false" ht="12.75" hidden="false" customHeight="false" outlineLevel="0" collapsed="false">
      <c r="U2980" s="1" t="n">
        <f aca="false">+H2980-T2980</f>
        <v>0</v>
      </c>
    </row>
    <row r="2981" customFormat="false" ht="12.75" hidden="false" customHeight="false" outlineLevel="0" collapsed="false">
      <c r="U2981" s="1" t="n">
        <f aca="false">+H2981-T2981</f>
        <v>0</v>
      </c>
    </row>
    <row r="2982" customFormat="false" ht="12.75" hidden="false" customHeight="false" outlineLevel="0" collapsed="false">
      <c r="U2982" s="1" t="n">
        <f aca="false">+H2982-T2982</f>
        <v>0</v>
      </c>
    </row>
    <row r="2983" customFormat="false" ht="12.75" hidden="false" customHeight="false" outlineLevel="0" collapsed="false">
      <c r="U2983" s="1" t="n">
        <f aca="false">+H2983-T2983</f>
        <v>0</v>
      </c>
    </row>
    <row r="2984" customFormat="false" ht="12.75" hidden="false" customHeight="false" outlineLevel="0" collapsed="false">
      <c r="U2984" s="1" t="n">
        <f aca="false">+H2984-T2984</f>
        <v>0</v>
      </c>
    </row>
    <row r="2985" customFormat="false" ht="12.75" hidden="false" customHeight="false" outlineLevel="0" collapsed="false">
      <c r="U2985" s="1" t="n">
        <f aca="false">+H2985-T2985</f>
        <v>0</v>
      </c>
    </row>
    <row r="2986" customFormat="false" ht="12.75" hidden="false" customHeight="false" outlineLevel="0" collapsed="false">
      <c r="U2986" s="1" t="n">
        <f aca="false">+H2986-T2986</f>
        <v>0</v>
      </c>
    </row>
    <row r="2987" customFormat="false" ht="12.75" hidden="false" customHeight="false" outlineLevel="0" collapsed="false">
      <c r="U2987" s="1" t="n">
        <f aca="false">+H2987-T2987</f>
        <v>0</v>
      </c>
    </row>
    <row r="2988" customFormat="false" ht="12.75" hidden="false" customHeight="false" outlineLevel="0" collapsed="false">
      <c r="U2988" s="1" t="n">
        <f aca="false">+H2988-T2988</f>
        <v>0</v>
      </c>
    </row>
    <row r="2989" customFormat="false" ht="12.75" hidden="false" customHeight="false" outlineLevel="0" collapsed="false">
      <c r="U2989" s="1" t="n">
        <f aca="false">+H2989-T2989</f>
        <v>0</v>
      </c>
    </row>
    <row r="2990" customFormat="false" ht="12.75" hidden="false" customHeight="false" outlineLevel="0" collapsed="false">
      <c r="U2990" s="1" t="n">
        <f aca="false">+H2990-T2990</f>
        <v>0</v>
      </c>
    </row>
    <row r="2991" customFormat="false" ht="12.75" hidden="false" customHeight="false" outlineLevel="0" collapsed="false">
      <c r="U2991" s="1" t="n">
        <f aca="false">+H2991-T2991</f>
        <v>0</v>
      </c>
    </row>
    <row r="2992" customFormat="false" ht="12.75" hidden="false" customHeight="false" outlineLevel="0" collapsed="false">
      <c r="U2992" s="1" t="n">
        <f aca="false">+H2992-T2992</f>
        <v>0</v>
      </c>
    </row>
    <row r="2993" customFormat="false" ht="12.75" hidden="false" customHeight="false" outlineLevel="0" collapsed="false">
      <c r="U2993" s="1" t="n">
        <f aca="false">+H2993-T2993</f>
        <v>0</v>
      </c>
    </row>
    <row r="2994" customFormat="false" ht="12.75" hidden="false" customHeight="false" outlineLevel="0" collapsed="false">
      <c r="U2994" s="1" t="n">
        <f aca="false">+H2994-T2994</f>
        <v>0</v>
      </c>
    </row>
    <row r="2995" customFormat="false" ht="12.75" hidden="false" customHeight="false" outlineLevel="0" collapsed="false">
      <c r="U2995" s="1" t="n">
        <f aca="false">+H2995-T2995</f>
        <v>0</v>
      </c>
    </row>
    <row r="2996" customFormat="false" ht="12.75" hidden="false" customHeight="false" outlineLevel="0" collapsed="false">
      <c r="U2996" s="1" t="n">
        <f aca="false">+H2996-T2996</f>
        <v>0</v>
      </c>
    </row>
    <row r="2997" customFormat="false" ht="12.75" hidden="false" customHeight="false" outlineLevel="0" collapsed="false">
      <c r="U2997" s="1" t="n">
        <f aca="false">+H2997-T2997</f>
        <v>0</v>
      </c>
    </row>
    <row r="2998" customFormat="false" ht="12.75" hidden="false" customHeight="false" outlineLevel="0" collapsed="false">
      <c r="U2998" s="1" t="n">
        <f aca="false">+H2998-T2998</f>
        <v>0</v>
      </c>
    </row>
    <row r="2999" customFormat="false" ht="12.75" hidden="false" customHeight="false" outlineLevel="0" collapsed="false">
      <c r="U2999" s="1" t="n">
        <f aca="false">+H2999-T2999</f>
        <v>0</v>
      </c>
    </row>
    <row r="3000" customFormat="false" ht="12.75" hidden="false" customHeight="false" outlineLevel="0" collapsed="false">
      <c r="U3000" s="1" t="n">
        <f aca="false">+H3000-T3000</f>
        <v>0</v>
      </c>
    </row>
    <row r="3001" customFormat="false" ht="12.75" hidden="false" customHeight="false" outlineLevel="0" collapsed="false">
      <c r="U3001" s="1" t="n">
        <f aca="false">+H3001-T3001</f>
        <v>0</v>
      </c>
    </row>
    <row r="3002" customFormat="false" ht="12.75" hidden="false" customHeight="false" outlineLevel="0" collapsed="false">
      <c r="U3002" s="1" t="n">
        <f aca="false">+H3002-T3002</f>
        <v>0</v>
      </c>
    </row>
    <row r="3003" customFormat="false" ht="12.75" hidden="false" customHeight="false" outlineLevel="0" collapsed="false">
      <c r="U3003" s="1" t="n">
        <f aca="false">+H3003-T3003</f>
        <v>0</v>
      </c>
    </row>
    <row r="3004" customFormat="false" ht="12.75" hidden="false" customHeight="false" outlineLevel="0" collapsed="false">
      <c r="U3004" s="1" t="n">
        <f aca="false">+H3004-T3004</f>
        <v>0</v>
      </c>
    </row>
    <row r="3005" customFormat="false" ht="12.75" hidden="false" customHeight="false" outlineLevel="0" collapsed="false">
      <c r="U3005" s="1" t="n">
        <f aca="false">+H3005-T3005</f>
        <v>0</v>
      </c>
    </row>
    <row r="3006" customFormat="false" ht="12.75" hidden="false" customHeight="false" outlineLevel="0" collapsed="false">
      <c r="U3006" s="1" t="n">
        <f aca="false">+H3006-T3006</f>
        <v>0</v>
      </c>
    </row>
    <row r="3007" customFormat="false" ht="12.75" hidden="false" customHeight="false" outlineLevel="0" collapsed="false">
      <c r="U3007" s="1" t="n">
        <f aca="false">+H3007-T3007</f>
        <v>0</v>
      </c>
    </row>
    <row r="3008" customFormat="false" ht="12.75" hidden="false" customHeight="false" outlineLevel="0" collapsed="false">
      <c r="U3008" s="1" t="n">
        <f aca="false">+H3008-T3008</f>
        <v>0</v>
      </c>
    </row>
    <row r="3009" customFormat="false" ht="12.75" hidden="false" customHeight="false" outlineLevel="0" collapsed="false">
      <c r="U3009" s="1" t="n">
        <f aca="false">+H3009-T3009</f>
        <v>0</v>
      </c>
    </row>
    <row r="3010" customFormat="false" ht="12.75" hidden="false" customHeight="false" outlineLevel="0" collapsed="false">
      <c r="U3010" s="1" t="n">
        <f aca="false">+H3010-T3010</f>
        <v>0</v>
      </c>
    </row>
    <row r="3011" customFormat="false" ht="12.75" hidden="false" customHeight="false" outlineLevel="0" collapsed="false">
      <c r="U3011" s="1" t="n">
        <f aca="false">+H3011-T3011</f>
        <v>0</v>
      </c>
    </row>
    <row r="3012" customFormat="false" ht="12.75" hidden="false" customHeight="false" outlineLevel="0" collapsed="false">
      <c r="U3012" s="1" t="n">
        <f aca="false">+H3012-T3012</f>
        <v>0</v>
      </c>
    </row>
    <row r="3013" customFormat="false" ht="12.75" hidden="false" customHeight="false" outlineLevel="0" collapsed="false">
      <c r="U3013" s="1" t="n">
        <f aca="false">+H3013-T3013</f>
        <v>0</v>
      </c>
    </row>
    <row r="3014" customFormat="false" ht="12.75" hidden="false" customHeight="false" outlineLevel="0" collapsed="false">
      <c r="U3014" s="1" t="n">
        <f aca="false">+H3014-T3014</f>
        <v>0</v>
      </c>
    </row>
    <row r="3015" customFormat="false" ht="12.75" hidden="false" customHeight="false" outlineLevel="0" collapsed="false">
      <c r="U3015" s="1" t="n">
        <f aca="false">+H3015-T3015</f>
        <v>0</v>
      </c>
    </row>
    <row r="3016" customFormat="false" ht="12.75" hidden="false" customHeight="false" outlineLevel="0" collapsed="false">
      <c r="U3016" s="1" t="n">
        <f aca="false">+H3016-T3016</f>
        <v>0</v>
      </c>
    </row>
    <row r="3017" customFormat="false" ht="12.75" hidden="false" customHeight="false" outlineLevel="0" collapsed="false">
      <c r="U3017" s="1" t="n">
        <f aca="false">+H3017-T3017</f>
        <v>0</v>
      </c>
    </row>
    <row r="3018" customFormat="false" ht="12.75" hidden="false" customHeight="false" outlineLevel="0" collapsed="false">
      <c r="U3018" s="1" t="n">
        <f aca="false">+H3018-T3018</f>
        <v>0</v>
      </c>
    </row>
    <row r="3019" customFormat="false" ht="12.75" hidden="false" customHeight="false" outlineLevel="0" collapsed="false">
      <c r="U3019" s="1" t="n">
        <f aca="false">+H3019-T3019</f>
        <v>0</v>
      </c>
    </row>
    <row r="3020" customFormat="false" ht="12.75" hidden="false" customHeight="false" outlineLevel="0" collapsed="false">
      <c r="U3020" s="1" t="n">
        <f aca="false">+H3020-T3020</f>
        <v>0</v>
      </c>
    </row>
    <row r="3021" customFormat="false" ht="12.75" hidden="false" customHeight="false" outlineLevel="0" collapsed="false">
      <c r="U3021" s="1" t="n">
        <f aca="false">+H3021-T3021</f>
        <v>0</v>
      </c>
    </row>
    <row r="3022" customFormat="false" ht="12.75" hidden="false" customHeight="false" outlineLevel="0" collapsed="false">
      <c r="U3022" s="1" t="n">
        <f aca="false">+H3022-T3022</f>
        <v>0</v>
      </c>
    </row>
    <row r="3023" customFormat="false" ht="12.75" hidden="false" customHeight="false" outlineLevel="0" collapsed="false">
      <c r="U3023" s="1" t="n">
        <f aca="false">+H3023-T3023</f>
        <v>0</v>
      </c>
    </row>
    <row r="3024" customFormat="false" ht="12.75" hidden="false" customHeight="false" outlineLevel="0" collapsed="false">
      <c r="U3024" s="1" t="n">
        <f aca="false">+H3024-T3024</f>
        <v>0</v>
      </c>
    </row>
    <row r="3025" customFormat="false" ht="12.75" hidden="false" customHeight="false" outlineLevel="0" collapsed="false">
      <c r="U3025" s="1" t="n">
        <f aca="false">+H3025-T3025</f>
        <v>0</v>
      </c>
    </row>
    <row r="3026" customFormat="false" ht="12.75" hidden="false" customHeight="false" outlineLevel="0" collapsed="false">
      <c r="U3026" s="1" t="n">
        <f aca="false">+H3026-T3026</f>
        <v>0</v>
      </c>
    </row>
    <row r="3027" customFormat="false" ht="12.75" hidden="false" customHeight="false" outlineLevel="0" collapsed="false">
      <c r="U3027" s="1" t="n">
        <f aca="false">+H3027-T3027</f>
        <v>0</v>
      </c>
    </row>
    <row r="3028" customFormat="false" ht="12.75" hidden="false" customHeight="false" outlineLevel="0" collapsed="false">
      <c r="U3028" s="1" t="n">
        <f aca="false">+H3028-T3028</f>
        <v>0</v>
      </c>
    </row>
    <row r="3029" customFormat="false" ht="12.75" hidden="false" customHeight="false" outlineLevel="0" collapsed="false">
      <c r="U3029" s="1" t="n">
        <f aca="false">+H3029-T3029</f>
        <v>0</v>
      </c>
    </row>
    <row r="3030" customFormat="false" ht="12.75" hidden="false" customHeight="false" outlineLevel="0" collapsed="false">
      <c r="U3030" s="1" t="n">
        <f aca="false">+H3030-T3030</f>
        <v>0</v>
      </c>
    </row>
    <row r="3031" customFormat="false" ht="12.75" hidden="false" customHeight="false" outlineLevel="0" collapsed="false">
      <c r="U3031" s="1" t="n">
        <f aca="false">+H3031-T3031</f>
        <v>0</v>
      </c>
    </row>
    <row r="3032" customFormat="false" ht="12.75" hidden="false" customHeight="false" outlineLevel="0" collapsed="false">
      <c r="U3032" s="1" t="n">
        <f aca="false">+H3032-T3032</f>
        <v>0</v>
      </c>
    </row>
    <row r="3033" customFormat="false" ht="12.75" hidden="false" customHeight="false" outlineLevel="0" collapsed="false">
      <c r="U3033" s="1" t="n">
        <f aca="false">+H3033-T3033</f>
        <v>0</v>
      </c>
    </row>
    <row r="3034" customFormat="false" ht="12.75" hidden="false" customHeight="false" outlineLevel="0" collapsed="false">
      <c r="U3034" s="1" t="n">
        <f aca="false">+H3034-T3034</f>
        <v>0</v>
      </c>
    </row>
    <row r="3035" customFormat="false" ht="12.75" hidden="false" customHeight="false" outlineLevel="0" collapsed="false">
      <c r="U3035" s="1" t="n">
        <f aca="false">+H3035-T3035</f>
        <v>0</v>
      </c>
    </row>
    <row r="3036" customFormat="false" ht="12.75" hidden="false" customHeight="false" outlineLevel="0" collapsed="false">
      <c r="U3036" s="1" t="n">
        <f aca="false">+H3036-T3036</f>
        <v>0</v>
      </c>
    </row>
    <row r="3037" customFormat="false" ht="12.75" hidden="false" customHeight="false" outlineLevel="0" collapsed="false">
      <c r="U3037" s="1" t="n">
        <f aca="false">+H3037-T3037</f>
        <v>0</v>
      </c>
    </row>
    <row r="3038" customFormat="false" ht="12.75" hidden="false" customHeight="false" outlineLevel="0" collapsed="false">
      <c r="U3038" s="1" t="n">
        <f aca="false">+H3038-T3038</f>
        <v>0</v>
      </c>
    </row>
    <row r="3039" customFormat="false" ht="12.75" hidden="false" customHeight="false" outlineLevel="0" collapsed="false">
      <c r="U3039" s="1" t="n">
        <f aca="false">+H3039-T3039</f>
        <v>0</v>
      </c>
    </row>
    <row r="3040" customFormat="false" ht="12.75" hidden="false" customHeight="false" outlineLevel="0" collapsed="false">
      <c r="U3040" s="1" t="n">
        <f aca="false">+H3040-T3040</f>
        <v>0</v>
      </c>
    </row>
    <row r="3041" customFormat="false" ht="12.75" hidden="false" customHeight="false" outlineLevel="0" collapsed="false">
      <c r="U3041" s="1" t="n">
        <f aca="false">+H3041-T3041</f>
        <v>0</v>
      </c>
    </row>
    <row r="3042" customFormat="false" ht="12.75" hidden="false" customHeight="false" outlineLevel="0" collapsed="false">
      <c r="U3042" s="1" t="n">
        <f aca="false">+H3042-T3042</f>
        <v>0</v>
      </c>
    </row>
    <row r="3043" customFormat="false" ht="12.75" hidden="false" customHeight="false" outlineLevel="0" collapsed="false">
      <c r="U3043" s="1" t="n">
        <f aca="false">+H3043-T3043</f>
        <v>0</v>
      </c>
    </row>
    <row r="3044" customFormat="false" ht="12.75" hidden="false" customHeight="false" outlineLevel="0" collapsed="false">
      <c r="U3044" s="1" t="n">
        <f aca="false">+H3044-T3044</f>
        <v>0</v>
      </c>
    </row>
    <row r="3045" customFormat="false" ht="12.75" hidden="false" customHeight="false" outlineLevel="0" collapsed="false">
      <c r="U3045" s="1" t="n">
        <f aca="false">+H3045-T3045</f>
        <v>0</v>
      </c>
    </row>
    <row r="3046" customFormat="false" ht="12.75" hidden="false" customHeight="false" outlineLevel="0" collapsed="false">
      <c r="U3046" s="1" t="n">
        <f aca="false">+H3046-T3046</f>
        <v>0</v>
      </c>
    </row>
    <row r="3047" customFormat="false" ht="12.75" hidden="false" customHeight="false" outlineLevel="0" collapsed="false">
      <c r="U3047" s="1" t="n">
        <f aca="false">+H3047-T3047</f>
        <v>0</v>
      </c>
    </row>
    <row r="3048" customFormat="false" ht="12.75" hidden="false" customHeight="false" outlineLevel="0" collapsed="false">
      <c r="U3048" s="1" t="n">
        <f aca="false">+H3048-T3048</f>
        <v>0</v>
      </c>
    </row>
    <row r="3049" customFormat="false" ht="12.75" hidden="false" customHeight="false" outlineLevel="0" collapsed="false">
      <c r="U3049" s="1" t="n">
        <f aca="false">+H3049-T3049</f>
        <v>0</v>
      </c>
    </row>
    <row r="3050" customFormat="false" ht="12.75" hidden="false" customHeight="false" outlineLevel="0" collapsed="false">
      <c r="U3050" s="1" t="n">
        <f aca="false">+H3050-T3050</f>
        <v>0</v>
      </c>
    </row>
    <row r="3051" customFormat="false" ht="12.75" hidden="false" customHeight="false" outlineLevel="0" collapsed="false">
      <c r="U3051" s="1" t="n">
        <f aca="false">+H3051-T3051</f>
        <v>0</v>
      </c>
    </row>
    <row r="3052" customFormat="false" ht="12.75" hidden="false" customHeight="false" outlineLevel="0" collapsed="false">
      <c r="U3052" s="1" t="n">
        <f aca="false">+H3052-T3052</f>
        <v>0</v>
      </c>
    </row>
    <row r="3053" customFormat="false" ht="12.75" hidden="false" customHeight="false" outlineLevel="0" collapsed="false">
      <c r="U3053" s="1" t="n">
        <f aca="false">+H3053-T3053</f>
        <v>0</v>
      </c>
    </row>
    <row r="3054" customFormat="false" ht="12.75" hidden="false" customHeight="false" outlineLevel="0" collapsed="false">
      <c r="U3054" s="1" t="n">
        <f aca="false">+H3054-T3054</f>
        <v>0</v>
      </c>
    </row>
    <row r="3055" customFormat="false" ht="12.75" hidden="false" customHeight="false" outlineLevel="0" collapsed="false">
      <c r="U3055" s="1" t="n">
        <f aca="false">+H3055-T3055</f>
        <v>0</v>
      </c>
    </row>
    <row r="3056" customFormat="false" ht="12.75" hidden="false" customHeight="false" outlineLevel="0" collapsed="false">
      <c r="U3056" s="1" t="n">
        <f aca="false">+H3056-T3056</f>
        <v>0</v>
      </c>
    </row>
    <row r="3057" customFormat="false" ht="12.75" hidden="false" customHeight="false" outlineLevel="0" collapsed="false">
      <c r="U3057" s="1" t="n">
        <f aca="false">+H3057-T3057</f>
        <v>0</v>
      </c>
    </row>
    <row r="3058" customFormat="false" ht="12.75" hidden="false" customHeight="false" outlineLevel="0" collapsed="false">
      <c r="U3058" s="1" t="n">
        <f aca="false">+H3058-T3058</f>
        <v>0</v>
      </c>
    </row>
    <row r="3059" customFormat="false" ht="12.75" hidden="false" customHeight="false" outlineLevel="0" collapsed="false">
      <c r="U3059" s="1" t="n">
        <f aca="false">+H3059-T3059</f>
        <v>0</v>
      </c>
    </row>
    <row r="3060" customFormat="false" ht="12.75" hidden="false" customHeight="false" outlineLevel="0" collapsed="false">
      <c r="U3060" s="1" t="n">
        <f aca="false">+H3060-T3060</f>
        <v>0</v>
      </c>
    </row>
    <row r="3061" customFormat="false" ht="12.75" hidden="false" customHeight="false" outlineLevel="0" collapsed="false">
      <c r="U3061" s="1" t="n">
        <f aca="false">+H3061-T3061</f>
        <v>0</v>
      </c>
    </row>
    <row r="3062" customFormat="false" ht="12.75" hidden="false" customHeight="false" outlineLevel="0" collapsed="false">
      <c r="U3062" s="1" t="n">
        <f aca="false">+H3062-T3062</f>
        <v>0</v>
      </c>
    </row>
    <row r="3063" customFormat="false" ht="12.75" hidden="false" customHeight="false" outlineLevel="0" collapsed="false">
      <c r="U3063" s="1" t="n">
        <f aca="false">+H3063-T3063</f>
        <v>0</v>
      </c>
    </row>
    <row r="3064" customFormat="false" ht="12.75" hidden="false" customHeight="false" outlineLevel="0" collapsed="false">
      <c r="U3064" s="1" t="n">
        <f aca="false">+H3064-T3064</f>
        <v>0</v>
      </c>
    </row>
    <row r="3065" customFormat="false" ht="12.75" hidden="false" customHeight="false" outlineLevel="0" collapsed="false">
      <c r="U3065" s="1" t="n">
        <f aca="false">+H3065-T3065</f>
        <v>0</v>
      </c>
    </row>
    <row r="3066" customFormat="false" ht="12.75" hidden="false" customHeight="false" outlineLevel="0" collapsed="false">
      <c r="U3066" s="1" t="n">
        <f aca="false">+H3066-T3066</f>
        <v>0</v>
      </c>
    </row>
    <row r="3067" customFormat="false" ht="12.75" hidden="false" customHeight="false" outlineLevel="0" collapsed="false">
      <c r="U3067" s="1" t="n">
        <f aca="false">+H3067-T3067</f>
        <v>0</v>
      </c>
    </row>
    <row r="3068" customFormat="false" ht="12.75" hidden="false" customHeight="false" outlineLevel="0" collapsed="false">
      <c r="U3068" s="1" t="n">
        <f aca="false">+H3068-T3068</f>
        <v>0</v>
      </c>
    </row>
    <row r="3069" customFormat="false" ht="12.75" hidden="false" customHeight="false" outlineLevel="0" collapsed="false">
      <c r="U3069" s="1" t="n">
        <f aca="false">+H3069-T3069</f>
        <v>0</v>
      </c>
    </row>
    <row r="3070" customFormat="false" ht="12.75" hidden="false" customHeight="false" outlineLevel="0" collapsed="false">
      <c r="U3070" s="1" t="n">
        <f aca="false">+H3070-T3070</f>
        <v>0</v>
      </c>
    </row>
    <row r="3071" customFormat="false" ht="12.75" hidden="false" customHeight="false" outlineLevel="0" collapsed="false">
      <c r="U3071" s="1" t="n">
        <f aca="false">+H3071-T3071</f>
        <v>0</v>
      </c>
    </row>
    <row r="3072" customFormat="false" ht="12.75" hidden="false" customHeight="false" outlineLevel="0" collapsed="false">
      <c r="U3072" s="1" t="n">
        <f aca="false">+H3072-T3072</f>
        <v>0</v>
      </c>
    </row>
    <row r="3073" customFormat="false" ht="12.75" hidden="false" customHeight="false" outlineLevel="0" collapsed="false">
      <c r="U3073" s="1" t="n">
        <f aca="false">+H3073-T3073</f>
        <v>0</v>
      </c>
    </row>
    <row r="3074" customFormat="false" ht="12.75" hidden="false" customHeight="false" outlineLevel="0" collapsed="false">
      <c r="U3074" s="1" t="n">
        <f aca="false">+H3074-T3074</f>
        <v>0</v>
      </c>
    </row>
    <row r="3075" customFormat="false" ht="12.75" hidden="false" customHeight="false" outlineLevel="0" collapsed="false">
      <c r="U3075" s="1" t="n">
        <f aca="false">+H3075-T3075</f>
        <v>0</v>
      </c>
    </row>
    <row r="3076" customFormat="false" ht="12.75" hidden="false" customHeight="false" outlineLevel="0" collapsed="false">
      <c r="U3076" s="1" t="n">
        <f aca="false">+H3076-T3076</f>
        <v>0</v>
      </c>
    </row>
    <row r="3077" customFormat="false" ht="12.75" hidden="false" customHeight="false" outlineLevel="0" collapsed="false">
      <c r="U3077" s="1" t="n">
        <f aca="false">+H3077-T3077</f>
        <v>0</v>
      </c>
    </row>
    <row r="3078" customFormat="false" ht="12.75" hidden="false" customHeight="false" outlineLevel="0" collapsed="false">
      <c r="U3078" s="1" t="n">
        <f aca="false">+H3078-T3078</f>
        <v>0</v>
      </c>
    </row>
    <row r="3079" customFormat="false" ht="12.75" hidden="false" customHeight="false" outlineLevel="0" collapsed="false">
      <c r="U3079" s="1" t="n">
        <f aca="false">+H3079-T3079</f>
        <v>0</v>
      </c>
    </row>
    <row r="3080" customFormat="false" ht="12.75" hidden="false" customHeight="false" outlineLevel="0" collapsed="false">
      <c r="U3080" s="1" t="n">
        <f aca="false">+H3080-T3080</f>
        <v>0</v>
      </c>
    </row>
    <row r="3081" customFormat="false" ht="12.75" hidden="false" customHeight="false" outlineLevel="0" collapsed="false">
      <c r="U3081" s="1" t="n">
        <f aca="false">+H3081-T3081</f>
        <v>0</v>
      </c>
    </row>
    <row r="3082" customFormat="false" ht="12.75" hidden="false" customHeight="false" outlineLevel="0" collapsed="false">
      <c r="U3082" s="1" t="n">
        <f aca="false">+H3082-T3082</f>
        <v>0</v>
      </c>
    </row>
    <row r="3083" customFormat="false" ht="12.75" hidden="false" customHeight="false" outlineLevel="0" collapsed="false">
      <c r="U3083" s="1" t="n">
        <f aca="false">+H3083-T3083</f>
        <v>0</v>
      </c>
    </row>
    <row r="3084" customFormat="false" ht="12.75" hidden="false" customHeight="false" outlineLevel="0" collapsed="false">
      <c r="U3084" s="1" t="n">
        <f aca="false">+H3084-T3084</f>
        <v>0</v>
      </c>
    </row>
    <row r="3085" customFormat="false" ht="12.75" hidden="false" customHeight="false" outlineLevel="0" collapsed="false">
      <c r="U3085" s="1" t="n">
        <f aca="false">+H3085-T3085</f>
        <v>0</v>
      </c>
    </row>
    <row r="3086" customFormat="false" ht="12.75" hidden="false" customHeight="false" outlineLevel="0" collapsed="false">
      <c r="U3086" s="1" t="n">
        <f aca="false">+H3086-T3086</f>
        <v>0</v>
      </c>
    </row>
    <row r="3087" customFormat="false" ht="12.75" hidden="false" customHeight="false" outlineLevel="0" collapsed="false">
      <c r="U3087" s="1" t="n">
        <f aca="false">+H3087-T3087</f>
        <v>0</v>
      </c>
    </row>
    <row r="3088" customFormat="false" ht="12.75" hidden="false" customHeight="false" outlineLevel="0" collapsed="false">
      <c r="U3088" s="1" t="n">
        <f aca="false">+H3088-T3088</f>
        <v>0</v>
      </c>
    </row>
    <row r="3089" customFormat="false" ht="12.75" hidden="false" customHeight="false" outlineLevel="0" collapsed="false">
      <c r="U3089" s="1" t="n">
        <f aca="false">+H3089-T3089</f>
        <v>0</v>
      </c>
    </row>
    <row r="3090" customFormat="false" ht="12.75" hidden="false" customHeight="false" outlineLevel="0" collapsed="false">
      <c r="U3090" s="1" t="n">
        <f aca="false">+H3090-T3090</f>
        <v>0</v>
      </c>
    </row>
    <row r="3091" customFormat="false" ht="12.75" hidden="false" customHeight="false" outlineLevel="0" collapsed="false">
      <c r="U3091" s="1" t="n">
        <f aca="false">+H3091-T3091</f>
        <v>0</v>
      </c>
    </row>
    <row r="3092" customFormat="false" ht="12.75" hidden="false" customHeight="false" outlineLevel="0" collapsed="false">
      <c r="U3092" s="1" t="n">
        <f aca="false">+H3092-T3092</f>
        <v>0</v>
      </c>
    </row>
    <row r="3093" customFormat="false" ht="12.75" hidden="false" customHeight="false" outlineLevel="0" collapsed="false">
      <c r="U3093" s="1" t="n">
        <f aca="false">+H3093-T3093</f>
        <v>0</v>
      </c>
    </row>
    <row r="3094" customFormat="false" ht="12.75" hidden="false" customHeight="false" outlineLevel="0" collapsed="false">
      <c r="U3094" s="1" t="n">
        <f aca="false">+H3094-T3094</f>
        <v>0</v>
      </c>
    </row>
    <row r="3095" customFormat="false" ht="12.75" hidden="false" customHeight="false" outlineLevel="0" collapsed="false">
      <c r="U3095" s="1" t="n">
        <f aca="false">+H3095-T3095</f>
        <v>0</v>
      </c>
    </row>
    <row r="3096" customFormat="false" ht="12.75" hidden="false" customHeight="false" outlineLevel="0" collapsed="false">
      <c r="U3096" s="1" t="n">
        <f aca="false">+H3096-T3096</f>
        <v>0</v>
      </c>
    </row>
    <row r="3097" customFormat="false" ht="12.75" hidden="false" customHeight="false" outlineLevel="0" collapsed="false">
      <c r="U3097" s="1" t="n">
        <f aca="false">+H3097-T3097</f>
        <v>0</v>
      </c>
    </row>
    <row r="3098" customFormat="false" ht="12.75" hidden="false" customHeight="false" outlineLevel="0" collapsed="false">
      <c r="U3098" s="1" t="n">
        <f aca="false">+H3098-T3098</f>
        <v>0</v>
      </c>
    </row>
    <row r="3099" customFormat="false" ht="12.75" hidden="false" customHeight="false" outlineLevel="0" collapsed="false">
      <c r="U3099" s="1" t="n">
        <f aca="false">+H3099-T3099</f>
        <v>0</v>
      </c>
    </row>
    <row r="3100" customFormat="false" ht="12.75" hidden="false" customHeight="false" outlineLevel="0" collapsed="false">
      <c r="U3100" s="1" t="n">
        <f aca="false">+H3100-T3100</f>
        <v>0</v>
      </c>
    </row>
    <row r="3101" customFormat="false" ht="12.75" hidden="false" customHeight="false" outlineLevel="0" collapsed="false">
      <c r="U3101" s="1" t="n">
        <f aca="false">+H3101-T3101</f>
        <v>0</v>
      </c>
    </row>
    <row r="3102" customFormat="false" ht="12.75" hidden="false" customHeight="false" outlineLevel="0" collapsed="false">
      <c r="U3102" s="1" t="n">
        <f aca="false">+H3102-T3102</f>
        <v>0</v>
      </c>
    </row>
    <row r="3103" customFormat="false" ht="12.75" hidden="false" customHeight="false" outlineLevel="0" collapsed="false">
      <c r="U3103" s="1" t="n">
        <f aca="false">+H3103-T3103</f>
        <v>0</v>
      </c>
    </row>
    <row r="3104" customFormat="false" ht="12.75" hidden="false" customHeight="false" outlineLevel="0" collapsed="false">
      <c r="U3104" s="1" t="n">
        <f aca="false">+H3104-T3104</f>
        <v>0</v>
      </c>
    </row>
    <row r="3105" customFormat="false" ht="12.75" hidden="false" customHeight="false" outlineLevel="0" collapsed="false">
      <c r="U3105" s="1" t="n">
        <f aca="false">+H3105-T3105</f>
        <v>0</v>
      </c>
    </row>
    <row r="3106" customFormat="false" ht="12.75" hidden="false" customHeight="false" outlineLevel="0" collapsed="false">
      <c r="U3106" s="1" t="n">
        <f aca="false">+H3106-T3106</f>
        <v>0</v>
      </c>
    </row>
    <row r="3107" customFormat="false" ht="12.75" hidden="false" customHeight="false" outlineLevel="0" collapsed="false">
      <c r="U3107" s="1" t="n">
        <f aca="false">+H3107-T3107</f>
        <v>0</v>
      </c>
    </row>
    <row r="3108" customFormat="false" ht="12.75" hidden="false" customHeight="false" outlineLevel="0" collapsed="false">
      <c r="U3108" s="1" t="n">
        <f aca="false">+H3108-T3108</f>
        <v>0</v>
      </c>
    </row>
    <row r="3109" customFormat="false" ht="12.75" hidden="false" customHeight="false" outlineLevel="0" collapsed="false">
      <c r="U3109" s="1" t="n">
        <f aca="false">+H3109-T3109</f>
        <v>0</v>
      </c>
    </row>
    <row r="3110" customFormat="false" ht="12.75" hidden="false" customHeight="false" outlineLevel="0" collapsed="false">
      <c r="U3110" s="1" t="n">
        <f aca="false">+H3110-T3110</f>
        <v>0</v>
      </c>
    </row>
    <row r="3111" customFormat="false" ht="12.75" hidden="false" customHeight="false" outlineLevel="0" collapsed="false">
      <c r="U3111" s="1" t="n">
        <f aca="false">+H3111-T3111</f>
        <v>0</v>
      </c>
    </row>
    <row r="3112" customFormat="false" ht="12.75" hidden="false" customHeight="false" outlineLevel="0" collapsed="false">
      <c r="U3112" s="1" t="n">
        <f aca="false">+H3112-T3112</f>
        <v>0</v>
      </c>
    </row>
    <row r="3113" customFormat="false" ht="12.75" hidden="false" customHeight="false" outlineLevel="0" collapsed="false">
      <c r="U3113" s="1" t="n">
        <f aca="false">+H3113-T3113</f>
        <v>0</v>
      </c>
    </row>
    <row r="3114" customFormat="false" ht="12.75" hidden="false" customHeight="false" outlineLevel="0" collapsed="false">
      <c r="U3114" s="1" t="n">
        <f aca="false">+H3114-T3114</f>
        <v>0</v>
      </c>
    </row>
    <row r="3115" customFormat="false" ht="12.75" hidden="false" customHeight="false" outlineLevel="0" collapsed="false">
      <c r="U3115" s="1" t="n">
        <f aca="false">+H3115-T3115</f>
        <v>0</v>
      </c>
    </row>
    <row r="3116" customFormat="false" ht="12.75" hidden="false" customHeight="false" outlineLevel="0" collapsed="false">
      <c r="U3116" s="1" t="n">
        <f aca="false">+H3116-T3116</f>
        <v>0</v>
      </c>
    </row>
    <row r="3117" customFormat="false" ht="12.75" hidden="false" customHeight="false" outlineLevel="0" collapsed="false">
      <c r="U3117" s="1" t="n">
        <f aca="false">+H3117-T3117</f>
        <v>0</v>
      </c>
    </row>
    <row r="3118" customFormat="false" ht="12.75" hidden="false" customHeight="false" outlineLevel="0" collapsed="false">
      <c r="U3118" s="1" t="n">
        <f aca="false">+H3118-T3118</f>
        <v>0</v>
      </c>
    </row>
    <row r="3119" customFormat="false" ht="12.75" hidden="false" customHeight="false" outlineLevel="0" collapsed="false">
      <c r="U3119" s="1" t="n">
        <f aca="false">+H3119-T3119</f>
        <v>0</v>
      </c>
    </row>
    <row r="3120" customFormat="false" ht="12.75" hidden="false" customHeight="false" outlineLevel="0" collapsed="false">
      <c r="U3120" s="1" t="n">
        <f aca="false">+H3120-T3120</f>
        <v>0</v>
      </c>
    </row>
    <row r="3121" customFormat="false" ht="12.75" hidden="false" customHeight="false" outlineLevel="0" collapsed="false">
      <c r="U3121" s="1" t="n">
        <f aca="false">+H3121-T3121</f>
        <v>0</v>
      </c>
    </row>
    <row r="3122" customFormat="false" ht="12.75" hidden="false" customHeight="false" outlineLevel="0" collapsed="false">
      <c r="U3122" s="1" t="n">
        <f aca="false">+H3122-T3122</f>
        <v>0</v>
      </c>
    </row>
    <row r="3123" customFormat="false" ht="12.75" hidden="false" customHeight="false" outlineLevel="0" collapsed="false">
      <c r="U3123" s="1" t="n">
        <f aca="false">+H3123-T3123</f>
        <v>0</v>
      </c>
    </row>
    <row r="3124" customFormat="false" ht="12.75" hidden="false" customHeight="false" outlineLevel="0" collapsed="false">
      <c r="U3124" s="1" t="n">
        <f aca="false">+H3124-T3124</f>
        <v>0</v>
      </c>
    </row>
    <row r="3125" customFormat="false" ht="12.75" hidden="false" customHeight="false" outlineLevel="0" collapsed="false">
      <c r="U3125" s="1" t="n">
        <f aca="false">+H3125-T3125</f>
        <v>0</v>
      </c>
    </row>
    <row r="3126" customFormat="false" ht="12.75" hidden="false" customHeight="false" outlineLevel="0" collapsed="false">
      <c r="U3126" s="1" t="n">
        <f aca="false">+H3126-T3126</f>
        <v>0</v>
      </c>
    </row>
    <row r="3127" customFormat="false" ht="12.75" hidden="false" customHeight="false" outlineLevel="0" collapsed="false">
      <c r="U3127" s="1" t="n">
        <f aca="false">+H3127-T3127</f>
        <v>0</v>
      </c>
    </row>
    <row r="3128" customFormat="false" ht="12.75" hidden="false" customHeight="false" outlineLevel="0" collapsed="false">
      <c r="U3128" s="1" t="n">
        <f aca="false">+H3128-T3128</f>
        <v>0</v>
      </c>
    </row>
    <row r="3129" customFormat="false" ht="12.75" hidden="false" customHeight="false" outlineLevel="0" collapsed="false">
      <c r="U3129" s="1" t="n">
        <f aca="false">+H3129-T3129</f>
        <v>0</v>
      </c>
    </row>
    <row r="3130" customFormat="false" ht="12.75" hidden="false" customHeight="false" outlineLevel="0" collapsed="false">
      <c r="U3130" s="1" t="n">
        <f aca="false">+H3130-T3130</f>
        <v>0</v>
      </c>
    </row>
    <row r="3131" customFormat="false" ht="12.75" hidden="false" customHeight="false" outlineLevel="0" collapsed="false">
      <c r="U3131" s="1" t="n">
        <f aca="false">+H3131-T3131</f>
        <v>0</v>
      </c>
    </row>
    <row r="3132" customFormat="false" ht="12.75" hidden="false" customHeight="false" outlineLevel="0" collapsed="false">
      <c r="U3132" s="1" t="n">
        <f aca="false">+H3132-T3132</f>
        <v>0</v>
      </c>
    </row>
    <row r="3133" customFormat="false" ht="12.75" hidden="false" customHeight="false" outlineLevel="0" collapsed="false">
      <c r="U3133" s="1" t="n">
        <f aca="false">+H3133-T3133</f>
        <v>0</v>
      </c>
    </row>
    <row r="3134" customFormat="false" ht="12.75" hidden="false" customHeight="false" outlineLevel="0" collapsed="false">
      <c r="U3134" s="1" t="n">
        <f aca="false">+H3134-T3134</f>
        <v>0</v>
      </c>
    </row>
    <row r="3135" customFormat="false" ht="12.75" hidden="false" customHeight="false" outlineLevel="0" collapsed="false">
      <c r="U3135" s="1" t="n">
        <f aca="false">+H3135-T3135</f>
        <v>0</v>
      </c>
    </row>
    <row r="3136" customFormat="false" ht="12.75" hidden="false" customHeight="false" outlineLevel="0" collapsed="false">
      <c r="U3136" s="1" t="n">
        <f aca="false">+H3136-T3136</f>
        <v>0</v>
      </c>
    </row>
    <row r="3137" customFormat="false" ht="12.75" hidden="false" customHeight="false" outlineLevel="0" collapsed="false">
      <c r="U3137" s="1" t="n">
        <f aca="false">+H3137-T3137</f>
        <v>0</v>
      </c>
    </row>
    <row r="3138" customFormat="false" ht="12.75" hidden="false" customHeight="false" outlineLevel="0" collapsed="false">
      <c r="U3138" s="1" t="n">
        <f aca="false">+H3138-T3138</f>
        <v>0</v>
      </c>
    </row>
    <row r="3139" customFormat="false" ht="12.75" hidden="false" customHeight="false" outlineLevel="0" collapsed="false">
      <c r="U3139" s="1" t="n">
        <f aca="false">+H3139-T3139</f>
        <v>0</v>
      </c>
    </row>
    <row r="3140" customFormat="false" ht="12.75" hidden="false" customHeight="false" outlineLevel="0" collapsed="false">
      <c r="U3140" s="1" t="n">
        <f aca="false">+H3140-T3140</f>
        <v>0</v>
      </c>
    </row>
    <row r="3141" customFormat="false" ht="12.75" hidden="false" customHeight="false" outlineLevel="0" collapsed="false">
      <c r="U3141" s="1" t="n">
        <f aca="false">+H3141-T3141</f>
        <v>0</v>
      </c>
    </row>
    <row r="3142" customFormat="false" ht="12.75" hidden="false" customHeight="false" outlineLevel="0" collapsed="false">
      <c r="U3142" s="1" t="n">
        <f aca="false">+H3142-T3142</f>
        <v>0</v>
      </c>
    </row>
    <row r="3143" customFormat="false" ht="12.75" hidden="false" customHeight="false" outlineLevel="0" collapsed="false">
      <c r="U3143" s="1" t="n">
        <f aca="false">+H3143-T3143</f>
        <v>0</v>
      </c>
    </row>
    <row r="3144" customFormat="false" ht="12.75" hidden="false" customHeight="false" outlineLevel="0" collapsed="false">
      <c r="U3144" s="1" t="n">
        <f aca="false">+H3144-T3144</f>
        <v>0</v>
      </c>
    </row>
    <row r="3145" customFormat="false" ht="12.75" hidden="false" customHeight="false" outlineLevel="0" collapsed="false">
      <c r="U3145" s="1" t="n">
        <f aca="false">+H3145-T3145</f>
        <v>0</v>
      </c>
    </row>
    <row r="3146" customFormat="false" ht="12.75" hidden="false" customHeight="false" outlineLevel="0" collapsed="false">
      <c r="U3146" s="1" t="n">
        <f aca="false">+H3146-T3146</f>
        <v>0</v>
      </c>
    </row>
    <row r="3147" customFormat="false" ht="12.75" hidden="false" customHeight="false" outlineLevel="0" collapsed="false">
      <c r="U3147" s="1" t="n">
        <f aca="false">+H3147-T3147</f>
        <v>0</v>
      </c>
    </row>
    <row r="3148" customFormat="false" ht="12.75" hidden="false" customHeight="false" outlineLevel="0" collapsed="false">
      <c r="U3148" s="1" t="n">
        <f aca="false">+H3148-T3148</f>
        <v>0</v>
      </c>
    </row>
    <row r="3149" customFormat="false" ht="12.75" hidden="false" customHeight="false" outlineLevel="0" collapsed="false">
      <c r="U3149" s="1" t="n">
        <f aca="false">+H3149-T3149</f>
        <v>0</v>
      </c>
    </row>
    <row r="3150" customFormat="false" ht="12.75" hidden="false" customHeight="false" outlineLevel="0" collapsed="false">
      <c r="U3150" s="1" t="n">
        <f aca="false">+H3150-T3150</f>
        <v>0</v>
      </c>
    </row>
    <row r="3151" customFormat="false" ht="12.75" hidden="false" customHeight="false" outlineLevel="0" collapsed="false">
      <c r="U3151" s="1" t="n">
        <f aca="false">+H3151-T3151</f>
        <v>0</v>
      </c>
    </row>
    <row r="3152" customFormat="false" ht="12.75" hidden="false" customHeight="false" outlineLevel="0" collapsed="false">
      <c r="U3152" s="1" t="n">
        <f aca="false">+H3152-T3152</f>
        <v>0</v>
      </c>
    </row>
    <row r="3153" customFormat="false" ht="12.75" hidden="false" customHeight="false" outlineLevel="0" collapsed="false">
      <c r="U3153" s="1" t="n">
        <f aca="false">+H3153-T3153</f>
        <v>0</v>
      </c>
    </row>
    <row r="3154" customFormat="false" ht="12.75" hidden="false" customHeight="false" outlineLevel="0" collapsed="false">
      <c r="U3154" s="1" t="n">
        <f aca="false">+H3154-T3154</f>
        <v>0</v>
      </c>
    </row>
    <row r="3155" customFormat="false" ht="12.75" hidden="false" customHeight="false" outlineLevel="0" collapsed="false">
      <c r="U3155" s="1" t="n">
        <f aca="false">+H3155-T3155</f>
        <v>0</v>
      </c>
    </row>
    <row r="3156" customFormat="false" ht="12.75" hidden="false" customHeight="false" outlineLevel="0" collapsed="false">
      <c r="U3156" s="1" t="n">
        <f aca="false">+H3156-T3156</f>
        <v>0</v>
      </c>
    </row>
    <row r="3157" customFormat="false" ht="12.75" hidden="false" customHeight="false" outlineLevel="0" collapsed="false">
      <c r="U3157" s="1" t="n">
        <f aca="false">+H3157-T3157</f>
        <v>0</v>
      </c>
    </row>
    <row r="3158" customFormat="false" ht="12.75" hidden="false" customHeight="false" outlineLevel="0" collapsed="false">
      <c r="U3158" s="1" t="n">
        <f aca="false">+H3158-T3158</f>
        <v>0</v>
      </c>
    </row>
    <row r="3159" customFormat="false" ht="12.75" hidden="false" customHeight="false" outlineLevel="0" collapsed="false">
      <c r="U3159" s="1" t="n">
        <f aca="false">+H3159-T3159</f>
        <v>0</v>
      </c>
    </row>
    <row r="3160" customFormat="false" ht="12.75" hidden="false" customHeight="false" outlineLevel="0" collapsed="false">
      <c r="U3160" s="1" t="n">
        <f aca="false">+H3160-T3160</f>
        <v>0</v>
      </c>
    </row>
    <row r="3161" customFormat="false" ht="12.75" hidden="false" customHeight="false" outlineLevel="0" collapsed="false">
      <c r="U3161" s="1" t="n">
        <f aca="false">+H3161-T3161</f>
        <v>0</v>
      </c>
    </row>
    <row r="3162" customFormat="false" ht="12.75" hidden="false" customHeight="false" outlineLevel="0" collapsed="false">
      <c r="U3162" s="1" t="n">
        <f aca="false">+H3162-T3162</f>
        <v>0</v>
      </c>
    </row>
    <row r="3163" customFormat="false" ht="12.75" hidden="false" customHeight="false" outlineLevel="0" collapsed="false">
      <c r="U3163" s="1" t="n">
        <f aca="false">+H3163-T3163</f>
        <v>0</v>
      </c>
    </row>
    <row r="3164" customFormat="false" ht="12.75" hidden="false" customHeight="false" outlineLevel="0" collapsed="false">
      <c r="U3164" s="1" t="n">
        <f aca="false">+H3164-T3164</f>
        <v>0</v>
      </c>
    </row>
    <row r="3165" customFormat="false" ht="12.75" hidden="false" customHeight="false" outlineLevel="0" collapsed="false">
      <c r="U3165" s="1" t="n">
        <f aca="false">+H3165-T3165</f>
        <v>0</v>
      </c>
    </row>
    <row r="3166" customFormat="false" ht="12.75" hidden="false" customHeight="false" outlineLevel="0" collapsed="false">
      <c r="U3166" s="1" t="n">
        <f aca="false">+H3166-T3166</f>
        <v>0</v>
      </c>
    </row>
    <row r="3167" customFormat="false" ht="12.75" hidden="false" customHeight="false" outlineLevel="0" collapsed="false">
      <c r="U3167" s="1" t="n">
        <f aca="false">+H3167-T3167</f>
        <v>0</v>
      </c>
    </row>
    <row r="3168" customFormat="false" ht="12.75" hidden="false" customHeight="false" outlineLevel="0" collapsed="false">
      <c r="U3168" s="1" t="n">
        <f aca="false">+H3168-T3168</f>
        <v>0</v>
      </c>
    </row>
    <row r="3169" customFormat="false" ht="12.75" hidden="false" customHeight="false" outlineLevel="0" collapsed="false">
      <c r="U3169" s="1" t="n">
        <f aca="false">+H3169-T3169</f>
        <v>0</v>
      </c>
    </row>
    <row r="3170" customFormat="false" ht="12.75" hidden="false" customHeight="false" outlineLevel="0" collapsed="false">
      <c r="U3170" s="1" t="n">
        <f aca="false">+H3170-T3170</f>
        <v>0</v>
      </c>
    </row>
    <row r="3171" customFormat="false" ht="12.75" hidden="false" customHeight="false" outlineLevel="0" collapsed="false">
      <c r="U3171" s="1" t="n">
        <f aca="false">+H3171-T3171</f>
        <v>0</v>
      </c>
    </row>
    <row r="3172" customFormat="false" ht="12.75" hidden="false" customHeight="false" outlineLevel="0" collapsed="false">
      <c r="U3172" s="1" t="n">
        <f aca="false">+H3172-T3172</f>
        <v>0</v>
      </c>
    </row>
    <row r="3173" customFormat="false" ht="12.75" hidden="false" customHeight="false" outlineLevel="0" collapsed="false">
      <c r="U3173" s="1" t="n">
        <f aca="false">+H3173-T3173</f>
        <v>0</v>
      </c>
    </row>
    <row r="3174" customFormat="false" ht="12.75" hidden="false" customHeight="false" outlineLevel="0" collapsed="false">
      <c r="U3174" s="1" t="n">
        <f aca="false">+H3174-T3174</f>
        <v>0</v>
      </c>
    </row>
    <row r="3175" customFormat="false" ht="12.75" hidden="false" customHeight="false" outlineLevel="0" collapsed="false">
      <c r="U3175" s="1" t="n">
        <f aca="false">+H3175-T3175</f>
        <v>0</v>
      </c>
    </row>
    <row r="3176" customFormat="false" ht="12.75" hidden="false" customHeight="false" outlineLevel="0" collapsed="false">
      <c r="U3176" s="1" t="n">
        <f aca="false">+H3176-T3176</f>
        <v>0</v>
      </c>
    </row>
    <row r="3177" customFormat="false" ht="12.75" hidden="false" customHeight="false" outlineLevel="0" collapsed="false">
      <c r="U3177" s="1" t="n">
        <f aca="false">+H3177-T3177</f>
        <v>0</v>
      </c>
    </row>
    <row r="3178" customFormat="false" ht="12.75" hidden="false" customHeight="false" outlineLevel="0" collapsed="false">
      <c r="U3178" s="1" t="n">
        <f aca="false">+H3178-T3178</f>
        <v>0</v>
      </c>
    </row>
    <row r="3179" customFormat="false" ht="12.75" hidden="false" customHeight="false" outlineLevel="0" collapsed="false">
      <c r="U3179" s="1" t="n">
        <f aca="false">+H3179-T3179</f>
        <v>0</v>
      </c>
    </row>
    <row r="3180" customFormat="false" ht="12.75" hidden="false" customHeight="false" outlineLevel="0" collapsed="false">
      <c r="U3180" s="1" t="n">
        <f aca="false">+H3180-T3180</f>
        <v>0</v>
      </c>
    </row>
    <row r="3181" customFormat="false" ht="12.75" hidden="false" customHeight="false" outlineLevel="0" collapsed="false">
      <c r="U3181" s="1" t="n">
        <f aca="false">+H3181-T3181</f>
        <v>0</v>
      </c>
    </row>
    <row r="3182" customFormat="false" ht="12.75" hidden="false" customHeight="false" outlineLevel="0" collapsed="false">
      <c r="U3182" s="1" t="n">
        <f aca="false">+H3182-T3182</f>
        <v>0</v>
      </c>
    </row>
    <row r="3183" customFormat="false" ht="12.75" hidden="false" customHeight="false" outlineLevel="0" collapsed="false">
      <c r="U3183" s="1" t="n">
        <f aca="false">+H3183-T3183</f>
        <v>0</v>
      </c>
    </row>
    <row r="3184" customFormat="false" ht="12.75" hidden="false" customHeight="false" outlineLevel="0" collapsed="false">
      <c r="U3184" s="1" t="n">
        <f aca="false">+H3184-T3184</f>
        <v>0</v>
      </c>
    </row>
    <row r="3185" customFormat="false" ht="12.75" hidden="false" customHeight="false" outlineLevel="0" collapsed="false">
      <c r="U3185" s="1" t="n">
        <f aca="false">+H3185-T3185</f>
        <v>0</v>
      </c>
    </row>
    <row r="3186" customFormat="false" ht="12.75" hidden="false" customHeight="false" outlineLevel="0" collapsed="false">
      <c r="U3186" s="1" t="n">
        <f aca="false">+H3186-T3186</f>
        <v>0</v>
      </c>
    </row>
    <row r="3187" customFormat="false" ht="12.75" hidden="false" customHeight="false" outlineLevel="0" collapsed="false">
      <c r="U3187" s="1" t="n">
        <f aca="false">+H3187-T3187</f>
        <v>0</v>
      </c>
    </row>
    <row r="3188" customFormat="false" ht="12.75" hidden="false" customHeight="false" outlineLevel="0" collapsed="false">
      <c r="U3188" s="1" t="n">
        <f aca="false">+H3188-T3188</f>
        <v>0</v>
      </c>
    </row>
    <row r="3189" customFormat="false" ht="12.75" hidden="false" customHeight="false" outlineLevel="0" collapsed="false">
      <c r="U3189" s="1" t="n">
        <f aca="false">+H3189-T3189</f>
        <v>0</v>
      </c>
    </row>
    <row r="3190" customFormat="false" ht="12.75" hidden="false" customHeight="false" outlineLevel="0" collapsed="false">
      <c r="U3190" s="1" t="n">
        <f aca="false">+H3190-T3190</f>
        <v>0</v>
      </c>
    </row>
    <row r="3191" customFormat="false" ht="12.75" hidden="false" customHeight="false" outlineLevel="0" collapsed="false">
      <c r="U3191" s="1" t="n">
        <f aca="false">+H3191-T3191</f>
        <v>0</v>
      </c>
    </row>
    <row r="3192" customFormat="false" ht="12.75" hidden="false" customHeight="false" outlineLevel="0" collapsed="false">
      <c r="U3192" s="1" t="n">
        <f aca="false">+H3192-T3192</f>
        <v>0</v>
      </c>
    </row>
    <row r="3193" customFormat="false" ht="12.75" hidden="false" customHeight="false" outlineLevel="0" collapsed="false">
      <c r="U3193" s="1" t="n">
        <f aca="false">+H3193-T3193</f>
        <v>0</v>
      </c>
    </row>
    <row r="3194" customFormat="false" ht="12.75" hidden="false" customHeight="false" outlineLevel="0" collapsed="false">
      <c r="U3194" s="1" t="n">
        <f aca="false">+H3194-T3194</f>
        <v>0</v>
      </c>
    </row>
    <row r="3195" customFormat="false" ht="12.75" hidden="false" customHeight="false" outlineLevel="0" collapsed="false">
      <c r="U3195" s="1" t="n">
        <f aca="false">+H3195-T3195</f>
        <v>0</v>
      </c>
    </row>
    <row r="3196" customFormat="false" ht="12.75" hidden="false" customHeight="false" outlineLevel="0" collapsed="false">
      <c r="U3196" s="1" t="n">
        <f aca="false">+H3196-T3196</f>
        <v>0</v>
      </c>
    </row>
    <row r="3197" customFormat="false" ht="12.75" hidden="false" customHeight="false" outlineLevel="0" collapsed="false">
      <c r="U3197" s="1" t="n">
        <f aca="false">+H3197-T3197</f>
        <v>0</v>
      </c>
    </row>
    <row r="3198" customFormat="false" ht="12.75" hidden="false" customHeight="false" outlineLevel="0" collapsed="false">
      <c r="U3198" s="1" t="n">
        <f aca="false">+H3198-T3198</f>
        <v>0</v>
      </c>
    </row>
    <row r="3199" customFormat="false" ht="12.75" hidden="false" customHeight="false" outlineLevel="0" collapsed="false">
      <c r="U3199" s="1" t="n">
        <f aca="false">+H3199-T3199</f>
        <v>0</v>
      </c>
    </row>
    <row r="3200" customFormat="false" ht="12.75" hidden="false" customHeight="false" outlineLevel="0" collapsed="false">
      <c r="U3200" s="1" t="n">
        <f aca="false">+H3200-T3200</f>
        <v>0</v>
      </c>
    </row>
    <row r="3201" customFormat="false" ht="12.75" hidden="false" customHeight="false" outlineLevel="0" collapsed="false">
      <c r="U3201" s="1" t="n">
        <f aca="false">+H3201-T3201</f>
        <v>0</v>
      </c>
    </row>
    <row r="3202" customFormat="false" ht="12.75" hidden="false" customHeight="false" outlineLevel="0" collapsed="false">
      <c r="U3202" s="1" t="n">
        <f aca="false">+H3202-T3202</f>
        <v>0</v>
      </c>
    </row>
    <row r="3203" customFormat="false" ht="12.75" hidden="false" customHeight="false" outlineLevel="0" collapsed="false">
      <c r="U3203" s="1" t="n">
        <f aca="false">+H3203-T3203</f>
        <v>0</v>
      </c>
    </row>
    <row r="3204" customFormat="false" ht="12.75" hidden="false" customHeight="false" outlineLevel="0" collapsed="false">
      <c r="U3204" s="1" t="n">
        <f aca="false">+H3204-T3204</f>
        <v>0</v>
      </c>
    </row>
    <row r="3205" customFormat="false" ht="12.75" hidden="false" customHeight="false" outlineLevel="0" collapsed="false">
      <c r="U3205" s="1" t="n">
        <f aca="false">+H3205-T3205</f>
        <v>0</v>
      </c>
    </row>
    <row r="3206" customFormat="false" ht="12.75" hidden="false" customHeight="false" outlineLevel="0" collapsed="false">
      <c r="U3206" s="1" t="n">
        <f aca="false">+H3206-T3206</f>
        <v>0</v>
      </c>
    </row>
    <row r="3207" customFormat="false" ht="12.75" hidden="false" customHeight="false" outlineLevel="0" collapsed="false">
      <c r="U3207" s="1" t="n">
        <f aca="false">+H3207-T3207</f>
        <v>0</v>
      </c>
    </row>
    <row r="3208" customFormat="false" ht="12.75" hidden="false" customHeight="false" outlineLevel="0" collapsed="false">
      <c r="U3208" s="1" t="n">
        <f aca="false">+H3208-T3208</f>
        <v>0</v>
      </c>
    </row>
    <row r="3209" customFormat="false" ht="12.75" hidden="false" customHeight="false" outlineLevel="0" collapsed="false">
      <c r="U3209" s="1" t="n">
        <f aca="false">+H3209-T3209</f>
        <v>0</v>
      </c>
    </row>
    <row r="3210" customFormat="false" ht="12.75" hidden="false" customHeight="false" outlineLevel="0" collapsed="false">
      <c r="U3210" s="1" t="n">
        <f aca="false">+H3210-T3210</f>
        <v>0</v>
      </c>
    </row>
    <row r="3211" customFormat="false" ht="12.75" hidden="false" customHeight="false" outlineLevel="0" collapsed="false">
      <c r="U3211" s="1" t="n">
        <f aca="false">+H3211-T3211</f>
        <v>0</v>
      </c>
    </row>
    <row r="3212" customFormat="false" ht="12.75" hidden="false" customHeight="false" outlineLevel="0" collapsed="false">
      <c r="U3212" s="1" t="n">
        <f aca="false">+H3212-T3212</f>
        <v>0</v>
      </c>
    </row>
    <row r="3213" customFormat="false" ht="12.75" hidden="false" customHeight="false" outlineLevel="0" collapsed="false">
      <c r="U3213" s="1" t="n">
        <f aca="false">+H3213-T3213</f>
        <v>0</v>
      </c>
    </row>
    <row r="3214" customFormat="false" ht="12.75" hidden="false" customHeight="false" outlineLevel="0" collapsed="false">
      <c r="U3214" s="1" t="n">
        <f aca="false">+H3214-T3214</f>
        <v>0</v>
      </c>
    </row>
    <row r="3215" customFormat="false" ht="12.75" hidden="false" customHeight="false" outlineLevel="0" collapsed="false">
      <c r="U3215" s="1" t="n">
        <f aca="false">+H3215-T3215</f>
        <v>0</v>
      </c>
    </row>
    <row r="3216" customFormat="false" ht="12.75" hidden="false" customHeight="false" outlineLevel="0" collapsed="false">
      <c r="U3216" s="1" t="n">
        <f aca="false">+H3216-T3216</f>
        <v>0</v>
      </c>
    </row>
    <row r="3217" customFormat="false" ht="12.75" hidden="false" customHeight="false" outlineLevel="0" collapsed="false">
      <c r="U3217" s="1" t="n">
        <f aca="false">+H3217-T3217</f>
        <v>0</v>
      </c>
    </row>
    <row r="3218" customFormat="false" ht="12.75" hidden="false" customHeight="false" outlineLevel="0" collapsed="false">
      <c r="U3218" s="1" t="n">
        <f aca="false">+H3218-T3218</f>
        <v>0</v>
      </c>
    </row>
    <row r="3219" customFormat="false" ht="12.75" hidden="false" customHeight="false" outlineLevel="0" collapsed="false">
      <c r="U3219" s="1" t="n">
        <f aca="false">+H3219-T3219</f>
        <v>0</v>
      </c>
    </row>
    <row r="3220" customFormat="false" ht="12.75" hidden="false" customHeight="false" outlineLevel="0" collapsed="false">
      <c r="U3220" s="1" t="n">
        <f aca="false">+H3220-T3220</f>
        <v>0</v>
      </c>
    </row>
    <row r="3221" customFormat="false" ht="12.75" hidden="false" customHeight="false" outlineLevel="0" collapsed="false">
      <c r="U3221" s="1" t="n">
        <f aca="false">+H3221-T3221</f>
        <v>0</v>
      </c>
    </row>
    <row r="3222" customFormat="false" ht="12.75" hidden="false" customHeight="false" outlineLevel="0" collapsed="false">
      <c r="U3222" s="1" t="n">
        <f aca="false">+H3222-T3222</f>
        <v>0</v>
      </c>
    </row>
    <row r="3223" customFormat="false" ht="12.75" hidden="false" customHeight="false" outlineLevel="0" collapsed="false">
      <c r="U3223" s="1" t="n">
        <f aca="false">+H3223-T3223</f>
        <v>0</v>
      </c>
    </row>
    <row r="3224" customFormat="false" ht="12.75" hidden="false" customHeight="false" outlineLevel="0" collapsed="false">
      <c r="U3224" s="1" t="n">
        <f aca="false">+H3224-T3224</f>
        <v>0</v>
      </c>
    </row>
    <row r="3225" customFormat="false" ht="12.75" hidden="false" customHeight="false" outlineLevel="0" collapsed="false">
      <c r="U3225" s="1" t="n">
        <f aca="false">+H3225-T3225</f>
        <v>0</v>
      </c>
    </row>
    <row r="3226" customFormat="false" ht="12.75" hidden="false" customHeight="false" outlineLevel="0" collapsed="false">
      <c r="U3226" s="1" t="n">
        <f aca="false">+H3226-T3226</f>
        <v>0</v>
      </c>
    </row>
    <row r="3227" customFormat="false" ht="12.75" hidden="false" customHeight="false" outlineLevel="0" collapsed="false">
      <c r="U3227" s="1" t="n">
        <f aca="false">+H3227-T3227</f>
        <v>0</v>
      </c>
    </row>
    <row r="3228" customFormat="false" ht="12.75" hidden="false" customHeight="false" outlineLevel="0" collapsed="false">
      <c r="U3228" s="1" t="n">
        <f aca="false">+H3228-T3228</f>
        <v>0</v>
      </c>
    </row>
    <row r="3229" customFormat="false" ht="12.75" hidden="false" customHeight="false" outlineLevel="0" collapsed="false">
      <c r="U3229" s="1" t="n">
        <f aca="false">+H3229-T3229</f>
        <v>0</v>
      </c>
    </row>
    <row r="3230" customFormat="false" ht="12.75" hidden="false" customHeight="false" outlineLevel="0" collapsed="false">
      <c r="U3230" s="1" t="n">
        <f aca="false">+H3230-T3230</f>
        <v>0</v>
      </c>
    </row>
    <row r="3231" customFormat="false" ht="12.75" hidden="false" customHeight="false" outlineLevel="0" collapsed="false">
      <c r="U3231" s="1" t="n">
        <f aca="false">+H3231-T3231</f>
        <v>0</v>
      </c>
    </row>
    <row r="3232" customFormat="false" ht="12.75" hidden="false" customHeight="false" outlineLevel="0" collapsed="false">
      <c r="U3232" s="1" t="n">
        <f aca="false">+H3232-T3232</f>
        <v>0</v>
      </c>
    </row>
    <row r="3233" customFormat="false" ht="12.75" hidden="false" customHeight="false" outlineLevel="0" collapsed="false">
      <c r="U3233" s="1" t="n">
        <f aca="false">+H3233-T3233</f>
        <v>0</v>
      </c>
    </row>
    <row r="3234" customFormat="false" ht="12.75" hidden="false" customHeight="false" outlineLevel="0" collapsed="false">
      <c r="U3234" s="1" t="n">
        <f aca="false">+H3234-T3234</f>
        <v>0</v>
      </c>
    </row>
    <row r="3235" customFormat="false" ht="12.75" hidden="false" customHeight="false" outlineLevel="0" collapsed="false">
      <c r="U3235" s="1" t="n">
        <f aca="false">+H3235-T3235</f>
        <v>0</v>
      </c>
    </row>
    <row r="3236" customFormat="false" ht="12.75" hidden="false" customHeight="false" outlineLevel="0" collapsed="false">
      <c r="U3236" s="1" t="n">
        <f aca="false">+H3236-T3236</f>
        <v>0</v>
      </c>
    </row>
    <row r="3237" customFormat="false" ht="12.75" hidden="false" customHeight="false" outlineLevel="0" collapsed="false">
      <c r="U3237" s="1" t="n">
        <f aca="false">+H3237-T3237</f>
        <v>0</v>
      </c>
    </row>
    <row r="3238" customFormat="false" ht="12.75" hidden="false" customHeight="false" outlineLevel="0" collapsed="false">
      <c r="U3238" s="1" t="n">
        <f aca="false">+H3238-T3238</f>
        <v>0</v>
      </c>
    </row>
    <row r="3239" customFormat="false" ht="12.75" hidden="false" customHeight="false" outlineLevel="0" collapsed="false">
      <c r="U3239" s="1" t="n">
        <f aca="false">+H3239-T3239</f>
        <v>0</v>
      </c>
    </row>
    <row r="3240" customFormat="false" ht="12.75" hidden="false" customHeight="false" outlineLevel="0" collapsed="false">
      <c r="U3240" s="1" t="n">
        <f aca="false">+H3240-T3240</f>
        <v>0</v>
      </c>
    </row>
    <row r="3241" customFormat="false" ht="12.75" hidden="false" customHeight="false" outlineLevel="0" collapsed="false">
      <c r="U3241" s="1" t="n">
        <f aca="false">+H3241-T3241</f>
        <v>0</v>
      </c>
    </row>
    <row r="3242" customFormat="false" ht="12.75" hidden="false" customHeight="false" outlineLevel="0" collapsed="false">
      <c r="U3242" s="1" t="n">
        <f aca="false">+H3242-T3242</f>
        <v>0</v>
      </c>
    </row>
    <row r="3243" customFormat="false" ht="12.75" hidden="false" customHeight="false" outlineLevel="0" collapsed="false">
      <c r="U3243" s="1" t="n">
        <f aca="false">+H3243-T3243</f>
        <v>0</v>
      </c>
    </row>
    <row r="3244" customFormat="false" ht="12.75" hidden="false" customHeight="false" outlineLevel="0" collapsed="false">
      <c r="U3244" s="1" t="n">
        <f aca="false">+H3244-T3244</f>
        <v>0</v>
      </c>
    </row>
    <row r="3245" customFormat="false" ht="12.75" hidden="false" customHeight="false" outlineLevel="0" collapsed="false">
      <c r="U3245" s="1" t="n">
        <f aca="false">+H3245-T3245</f>
        <v>0</v>
      </c>
    </row>
    <row r="3246" customFormat="false" ht="12.75" hidden="false" customHeight="false" outlineLevel="0" collapsed="false">
      <c r="U3246" s="1" t="n">
        <f aca="false">+H3246-T3246</f>
        <v>0</v>
      </c>
    </row>
    <row r="3247" customFormat="false" ht="12.75" hidden="false" customHeight="false" outlineLevel="0" collapsed="false">
      <c r="U3247" s="1" t="n">
        <f aca="false">+H3247-T3247</f>
        <v>0</v>
      </c>
    </row>
    <row r="3248" customFormat="false" ht="12.75" hidden="false" customHeight="false" outlineLevel="0" collapsed="false">
      <c r="U3248" s="1" t="n">
        <f aca="false">+H3248-T3248</f>
        <v>0</v>
      </c>
    </row>
    <row r="3249" customFormat="false" ht="12.75" hidden="false" customHeight="false" outlineLevel="0" collapsed="false">
      <c r="U3249" s="1" t="n">
        <f aca="false">+H3249-T3249</f>
        <v>0</v>
      </c>
    </row>
    <row r="3250" customFormat="false" ht="12.75" hidden="false" customHeight="false" outlineLevel="0" collapsed="false">
      <c r="U3250" s="1" t="n">
        <f aca="false">+H3250-T3250</f>
        <v>0</v>
      </c>
    </row>
    <row r="3251" customFormat="false" ht="12.75" hidden="false" customHeight="false" outlineLevel="0" collapsed="false">
      <c r="U3251" s="1" t="n">
        <f aca="false">+H3251-T3251</f>
        <v>0</v>
      </c>
    </row>
    <row r="3252" customFormat="false" ht="12.75" hidden="false" customHeight="false" outlineLevel="0" collapsed="false">
      <c r="U3252" s="1" t="n">
        <f aca="false">+H3252-T3252</f>
        <v>0</v>
      </c>
    </row>
    <row r="3253" customFormat="false" ht="12.75" hidden="false" customHeight="false" outlineLevel="0" collapsed="false">
      <c r="U3253" s="1" t="n">
        <f aca="false">+H3253-T3253</f>
        <v>0</v>
      </c>
    </row>
    <row r="3254" customFormat="false" ht="12.75" hidden="false" customHeight="false" outlineLevel="0" collapsed="false">
      <c r="U3254" s="1" t="n">
        <f aca="false">+H3254-T3254</f>
        <v>0</v>
      </c>
    </row>
    <row r="3255" customFormat="false" ht="12.75" hidden="false" customHeight="false" outlineLevel="0" collapsed="false">
      <c r="U3255" s="1" t="n">
        <f aca="false">+H3255-T3255</f>
        <v>0</v>
      </c>
    </row>
    <row r="3256" customFormat="false" ht="12.75" hidden="false" customHeight="false" outlineLevel="0" collapsed="false">
      <c r="U3256" s="1" t="n">
        <f aca="false">+H3256-T3256</f>
        <v>0</v>
      </c>
    </row>
    <row r="3257" customFormat="false" ht="12.75" hidden="false" customHeight="false" outlineLevel="0" collapsed="false">
      <c r="U3257" s="1" t="n">
        <f aca="false">+H3257-T3257</f>
        <v>0</v>
      </c>
    </row>
    <row r="3258" customFormat="false" ht="12.75" hidden="false" customHeight="false" outlineLevel="0" collapsed="false">
      <c r="U3258" s="1" t="n">
        <f aca="false">+H3258-T3258</f>
        <v>0</v>
      </c>
    </row>
    <row r="3259" customFormat="false" ht="12.75" hidden="false" customHeight="false" outlineLevel="0" collapsed="false">
      <c r="U3259" s="1" t="n">
        <f aca="false">+H3259-T3259</f>
        <v>0</v>
      </c>
    </row>
    <row r="3260" customFormat="false" ht="12.75" hidden="false" customHeight="false" outlineLevel="0" collapsed="false">
      <c r="U3260" s="1" t="n">
        <f aca="false">+H3260-T3260</f>
        <v>0</v>
      </c>
    </row>
    <row r="3261" customFormat="false" ht="12.75" hidden="false" customHeight="false" outlineLevel="0" collapsed="false">
      <c r="U3261" s="1" t="n">
        <f aca="false">+H3261-T3261</f>
        <v>0</v>
      </c>
    </row>
    <row r="3262" customFormat="false" ht="12.75" hidden="false" customHeight="false" outlineLevel="0" collapsed="false">
      <c r="U3262" s="1" t="n">
        <f aca="false">+H3262-T3262</f>
        <v>0</v>
      </c>
    </row>
    <row r="3263" customFormat="false" ht="12.75" hidden="false" customHeight="false" outlineLevel="0" collapsed="false">
      <c r="U3263" s="1" t="n">
        <f aca="false">+H3263-T3263</f>
        <v>0</v>
      </c>
    </row>
    <row r="3264" customFormat="false" ht="12.75" hidden="false" customHeight="false" outlineLevel="0" collapsed="false">
      <c r="U3264" s="1" t="n">
        <f aca="false">+H3264-T3264</f>
        <v>0</v>
      </c>
    </row>
    <row r="3265" customFormat="false" ht="12.75" hidden="false" customHeight="false" outlineLevel="0" collapsed="false">
      <c r="U3265" s="1" t="n">
        <f aca="false">+H3265-T3265</f>
        <v>0</v>
      </c>
    </row>
    <row r="3266" customFormat="false" ht="12.75" hidden="false" customHeight="false" outlineLevel="0" collapsed="false">
      <c r="U3266" s="1" t="n">
        <f aca="false">+H3266-T3266</f>
        <v>0</v>
      </c>
    </row>
    <row r="3267" customFormat="false" ht="12.75" hidden="false" customHeight="false" outlineLevel="0" collapsed="false">
      <c r="U3267" s="1" t="n">
        <f aca="false">+H3267-T3267</f>
        <v>0</v>
      </c>
    </row>
    <row r="3268" customFormat="false" ht="12.75" hidden="false" customHeight="false" outlineLevel="0" collapsed="false">
      <c r="U3268" s="1" t="n">
        <f aca="false">+H3268-T3268</f>
        <v>0</v>
      </c>
    </row>
    <row r="3269" customFormat="false" ht="12.75" hidden="false" customHeight="false" outlineLevel="0" collapsed="false">
      <c r="U3269" s="1" t="n">
        <f aca="false">+H3269-T3269</f>
        <v>0</v>
      </c>
    </row>
    <row r="3270" customFormat="false" ht="12.75" hidden="false" customHeight="false" outlineLevel="0" collapsed="false">
      <c r="U3270" s="1" t="n">
        <f aca="false">+H3270-T3270</f>
        <v>0</v>
      </c>
    </row>
    <row r="3271" customFormat="false" ht="12.75" hidden="false" customHeight="false" outlineLevel="0" collapsed="false">
      <c r="U3271" s="1" t="n">
        <f aca="false">+H3271-T3271</f>
        <v>0</v>
      </c>
    </row>
    <row r="3272" customFormat="false" ht="12.75" hidden="false" customHeight="false" outlineLevel="0" collapsed="false">
      <c r="U3272" s="1" t="n">
        <f aca="false">+H3272-T3272</f>
        <v>0</v>
      </c>
    </row>
    <row r="3273" customFormat="false" ht="12.75" hidden="false" customHeight="false" outlineLevel="0" collapsed="false">
      <c r="U3273" s="1" t="n">
        <f aca="false">+H3273-T3273</f>
        <v>0</v>
      </c>
    </row>
    <row r="3274" customFormat="false" ht="12.75" hidden="false" customHeight="false" outlineLevel="0" collapsed="false">
      <c r="U3274" s="1" t="n">
        <f aca="false">+H3274-T3274</f>
        <v>0</v>
      </c>
    </row>
    <row r="3275" customFormat="false" ht="12.75" hidden="false" customHeight="false" outlineLevel="0" collapsed="false">
      <c r="U3275" s="1" t="n">
        <f aca="false">+H3275-T3275</f>
        <v>0</v>
      </c>
    </row>
    <row r="3276" customFormat="false" ht="12.75" hidden="false" customHeight="false" outlineLevel="0" collapsed="false">
      <c r="U3276" s="1" t="n">
        <f aca="false">+H3276-T3276</f>
        <v>0</v>
      </c>
    </row>
    <row r="3277" customFormat="false" ht="12.75" hidden="false" customHeight="false" outlineLevel="0" collapsed="false">
      <c r="U3277" s="1" t="n">
        <f aca="false">+H3277-T3277</f>
        <v>0</v>
      </c>
    </row>
    <row r="3278" customFormat="false" ht="12.75" hidden="false" customHeight="false" outlineLevel="0" collapsed="false">
      <c r="U3278" s="1" t="n">
        <f aca="false">+H3278-T3278</f>
        <v>0</v>
      </c>
    </row>
    <row r="3279" customFormat="false" ht="12.75" hidden="false" customHeight="false" outlineLevel="0" collapsed="false">
      <c r="U3279" s="1" t="n">
        <f aca="false">+H3279-T3279</f>
        <v>0</v>
      </c>
    </row>
    <row r="3280" customFormat="false" ht="12.75" hidden="false" customHeight="false" outlineLevel="0" collapsed="false">
      <c r="U3280" s="1" t="n">
        <f aca="false">+H3280-T3280</f>
        <v>0</v>
      </c>
    </row>
    <row r="3281" customFormat="false" ht="12.75" hidden="false" customHeight="false" outlineLevel="0" collapsed="false">
      <c r="U3281" s="1" t="n">
        <f aca="false">+H3281-T3281</f>
        <v>0</v>
      </c>
    </row>
    <row r="3282" customFormat="false" ht="12.75" hidden="false" customHeight="false" outlineLevel="0" collapsed="false">
      <c r="U3282" s="1" t="n">
        <f aca="false">+H3282-T3282</f>
        <v>0</v>
      </c>
    </row>
    <row r="3283" customFormat="false" ht="12.75" hidden="false" customHeight="false" outlineLevel="0" collapsed="false">
      <c r="U3283" s="1" t="n">
        <f aca="false">+H3283-T3283</f>
        <v>0</v>
      </c>
    </row>
    <row r="3284" customFormat="false" ht="12.75" hidden="false" customHeight="false" outlineLevel="0" collapsed="false">
      <c r="U3284" s="1" t="n">
        <f aca="false">+H3284-T3284</f>
        <v>0</v>
      </c>
    </row>
    <row r="3285" customFormat="false" ht="12.75" hidden="false" customHeight="false" outlineLevel="0" collapsed="false">
      <c r="U3285" s="1" t="n">
        <f aca="false">+H3285-T3285</f>
        <v>0</v>
      </c>
    </row>
    <row r="3286" customFormat="false" ht="12.75" hidden="false" customHeight="false" outlineLevel="0" collapsed="false">
      <c r="U3286" s="1" t="n">
        <f aca="false">+H3286-T3286</f>
        <v>0</v>
      </c>
    </row>
    <row r="3287" customFormat="false" ht="12.75" hidden="false" customHeight="false" outlineLevel="0" collapsed="false">
      <c r="U3287" s="1" t="n">
        <f aca="false">+H3287-T3287</f>
        <v>0</v>
      </c>
    </row>
    <row r="3288" customFormat="false" ht="12.75" hidden="false" customHeight="false" outlineLevel="0" collapsed="false">
      <c r="U3288" s="1" t="n">
        <f aca="false">+H3288-T3288</f>
        <v>0</v>
      </c>
    </row>
    <row r="3289" customFormat="false" ht="12.75" hidden="false" customHeight="false" outlineLevel="0" collapsed="false">
      <c r="U3289" s="1" t="n">
        <f aca="false">+H3289-T3289</f>
        <v>0</v>
      </c>
    </row>
    <row r="3290" customFormat="false" ht="12.75" hidden="false" customHeight="false" outlineLevel="0" collapsed="false">
      <c r="U3290" s="1" t="n">
        <f aca="false">+H3290-T3290</f>
        <v>0</v>
      </c>
    </row>
    <row r="3291" customFormat="false" ht="12.75" hidden="false" customHeight="false" outlineLevel="0" collapsed="false">
      <c r="U3291" s="1" t="n">
        <f aca="false">+H3291-T3291</f>
        <v>0</v>
      </c>
    </row>
    <row r="3292" customFormat="false" ht="12.75" hidden="false" customHeight="false" outlineLevel="0" collapsed="false">
      <c r="U3292" s="1" t="n">
        <f aca="false">+H3292-T3292</f>
        <v>0</v>
      </c>
    </row>
    <row r="3293" customFormat="false" ht="12.75" hidden="false" customHeight="false" outlineLevel="0" collapsed="false">
      <c r="U3293" s="1" t="n">
        <f aca="false">+H3293-T3293</f>
        <v>0</v>
      </c>
    </row>
    <row r="3294" customFormat="false" ht="12.75" hidden="false" customHeight="false" outlineLevel="0" collapsed="false">
      <c r="U3294" s="1" t="n">
        <f aca="false">+H3294-T3294</f>
        <v>0</v>
      </c>
    </row>
    <row r="3295" customFormat="false" ht="12.75" hidden="false" customHeight="false" outlineLevel="0" collapsed="false">
      <c r="U3295" s="1" t="n">
        <f aca="false">+H3295-T3295</f>
        <v>0</v>
      </c>
    </row>
    <row r="3296" customFormat="false" ht="12.75" hidden="false" customHeight="false" outlineLevel="0" collapsed="false">
      <c r="U3296" s="1" t="n">
        <f aca="false">+H3296-T3296</f>
        <v>0</v>
      </c>
    </row>
    <row r="3297" customFormat="false" ht="12.75" hidden="false" customHeight="false" outlineLevel="0" collapsed="false">
      <c r="U3297" s="1" t="n">
        <f aca="false">+H3297-T3297</f>
        <v>0</v>
      </c>
    </row>
    <row r="3298" customFormat="false" ht="12.75" hidden="false" customHeight="false" outlineLevel="0" collapsed="false">
      <c r="U3298" s="1" t="n">
        <f aca="false">+H3298-T3298</f>
        <v>0</v>
      </c>
    </row>
    <row r="3299" customFormat="false" ht="12.75" hidden="false" customHeight="false" outlineLevel="0" collapsed="false">
      <c r="U3299" s="1" t="n">
        <f aca="false">+H3299-T3299</f>
        <v>0</v>
      </c>
    </row>
    <row r="3300" customFormat="false" ht="12.75" hidden="false" customHeight="false" outlineLevel="0" collapsed="false">
      <c r="U3300" s="1" t="n">
        <f aca="false">+H3300-T3300</f>
        <v>0</v>
      </c>
    </row>
    <row r="3301" customFormat="false" ht="12.75" hidden="false" customHeight="false" outlineLevel="0" collapsed="false">
      <c r="U3301" s="1" t="n">
        <f aca="false">+H3301-T3301</f>
        <v>0</v>
      </c>
    </row>
    <row r="3302" customFormat="false" ht="12.75" hidden="false" customHeight="false" outlineLevel="0" collapsed="false">
      <c r="U3302" s="1" t="n">
        <f aca="false">+H3302-T3302</f>
        <v>0</v>
      </c>
    </row>
    <row r="3303" customFormat="false" ht="12.75" hidden="false" customHeight="false" outlineLevel="0" collapsed="false">
      <c r="U3303" s="1" t="n">
        <f aca="false">+H3303-T3303</f>
        <v>0</v>
      </c>
    </row>
    <row r="3304" customFormat="false" ht="12.75" hidden="false" customHeight="false" outlineLevel="0" collapsed="false">
      <c r="U3304" s="1" t="n">
        <f aca="false">+H3304-T3304</f>
        <v>0</v>
      </c>
    </row>
    <row r="3305" customFormat="false" ht="12.75" hidden="false" customHeight="false" outlineLevel="0" collapsed="false">
      <c r="U3305" s="1" t="n">
        <f aca="false">+H3305-T3305</f>
        <v>0</v>
      </c>
    </row>
    <row r="3306" customFormat="false" ht="12.75" hidden="false" customHeight="false" outlineLevel="0" collapsed="false">
      <c r="U3306" s="1" t="n">
        <f aca="false">+H3306-T3306</f>
        <v>0</v>
      </c>
    </row>
    <row r="3307" customFormat="false" ht="12.75" hidden="false" customHeight="false" outlineLevel="0" collapsed="false">
      <c r="U3307" s="1" t="n">
        <f aca="false">+H3307-T3307</f>
        <v>0</v>
      </c>
    </row>
    <row r="3308" customFormat="false" ht="12.75" hidden="false" customHeight="false" outlineLevel="0" collapsed="false">
      <c r="U3308" s="1" t="n">
        <f aca="false">+H3308-T3308</f>
        <v>0</v>
      </c>
    </row>
    <row r="3309" customFormat="false" ht="12.75" hidden="false" customHeight="false" outlineLevel="0" collapsed="false">
      <c r="U3309" s="1" t="n">
        <f aca="false">+H3309-T3309</f>
        <v>0</v>
      </c>
    </row>
    <row r="3310" customFormat="false" ht="12.75" hidden="false" customHeight="false" outlineLevel="0" collapsed="false">
      <c r="U3310" s="1" t="n">
        <f aca="false">+H3310-T3310</f>
        <v>0</v>
      </c>
    </row>
    <row r="3311" customFormat="false" ht="12.75" hidden="false" customHeight="false" outlineLevel="0" collapsed="false">
      <c r="U3311" s="1" t="n">
        <f aca="false">+H3311-T3311</f>
        <v>0</v>
      </c>
    </row>
    <row r="3312" customFormat="false" ht="12.75" hidden="false" customHeight="false" outlineLevel="0" collapsed="false">
      <c r="U3312" s="1" t="n">
        <f aca="false">+H3312-T3312</f>
        <v>0</v>
      </c>
    </row>
    <row r="3313" customFormat="false" ht="12.75" hidden="false" customHeight="false" outlineLevel="0" collapsed="false">
      <c r="U3313" s="1" t="n">
        <f aca="false">+H3313-T3313</f>
        <v>0</v>
      </c>
    </row>
    <row r="3314" customFormat="false" ht="12.75" hidden="false" customHeight="false" outlineLevel="0" collapsed="false">
      <c r="U3314" s="1" t="n">
        <f aca="false">+H3314-T3314</f>
        <v>0</v>
      </c>
    </row>
    <row r="3315" customFormat="false" ht="12.75" hidden="false" customHeight="false" outlineLevel="0" collapsed="false">
      <c r="U3315" s="1" t="n">
        <f aca="false">+H3315-T3315</f>
        <v>0</v>
      </c>
    </row>
    <row r="3316" customFormat="false" ht="12.75" hidden="false" customHeight="false" outlineLevel="0" collapsed="false">
      <c r="U3316" s="1" t="n">
        <f aca="false">+H3316-T3316</f>
        <v>0</v>
      </c>
    </row>
    <row r="3317" customFormat="false" ht="12.75" hidden="false" customHeight="false" outlineLevel="0" collapsed="false">
      <c r="U3317" s="1" t="n">
        <f aca="false">+H3317-T3317</f>
        <v>0</v>
      </c>
    </row>
    <row r="3318" customFormat="false" ht="12.75" hidden="false" customHeight="false" outlineLevel="0" collapsed="false">
      <c r="U3318" s="1" t="n">
        <f aca="false">+H3318-T3318</f>
        <v>0</v>
      </c>
    </row>
    <row r="3319" customFormat="false" ht="12.75" hidden="false" customHeight="false" outlineLevel="0" collapsed="false">
      <c r="U3319" s="1" t="n">
        <f aca="false">+H3319-T3319</f>
        <v>0</v>
      </c>
    </row>
    <row r="3320" customFormat="false" ht="12.75" hidden="false" customHeight="false" outlineLevel="0" collapsed="false">
      <c r="U3320" s="1" t="n">
        <f aca="false">+H3320-T3320</f>
        <v>0</v>
      </c>
    </row>
    <row r="3321" customFormat="false" ht="12.75" hidden="false" customHeight="false" outlineLevel="0" collapsed="false">
      <c r="U3321" s="1" t="n">
        <f aca="false">+H3321-T3321</f>
        <v>0</v>
      </c>
    </row>
    <row r="3322" customFormat="false" ht="12.75" hidden="false" customHeight="false" outlineLevel="0" collapsed="false">
      <c r="U3322" s="1" t="n">
        <f aca="false">+H3322-T3322</f>
        <v>0</v>
      </c>
    </row>
    <row r="3323" customFormat="false" ht="12.75" hidden="false" customHeight="false" outlineLevel="0" collapsed="false">
      <c r="U3323" s="1" t="n">
        <f aca="false">+H3323-T3323</f>
        <v>0</v>
      </c>
    </row>
    <row r="3324" customFormat="false" ht="12.75" hidden="false" customHeight="false" outlineLevel="0" collapsed="false">
      <c r="U3324" s="1" t="n">
        <f aca="false">+H3324-T3324</f>
        <v>0</v>
      </c>
    </row>
    <row r="3325" customFormat="false" ht="12.75" hidden="false" customHeight="false" outlineLevel="0" collapsed="false">
      <c r="U3325" s="1" t="n">
        <f aca="false">+H3325-T3325</f>
        <v>0</v>
      </c>
    </row>
    <row r="3326" customFormat="false" ht="12.75" hidden="false" customHeight="false" outlineLevel="0" collapsed="false">
      <c r="U3326" s="1" t="n">
        <f aca="false">+H3326-T3326</f>
        <v>0</v>
      </c>
    </row>
    <row r="3327" customFormat="false" ht="12.75" hidden="false" customHeight="false" outlineLevel="0" collapsed="false">
      <c r="U3327" s="1" t="n">
        <f aca="false">+H3327-T3327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U353"/>
  <sheetViews>
    <sheetView showFormulas="false" showGridLines="true" showRowColHeaders="true" showZeros="true" rightToLeft="false" tabSelected="false" showOutlineSymbols="true" defaultGridColor="true" view="normal" topLeftCell="B70" colorId="64" zoomScale="100" zoomScaleNormal="100" zoomScalePageLayoutView="100" workbookViewId="0">
      <selection pane="topLeft" activeCell="F63" activeCellId="2" sqref="AA9 A1 F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4" width="30.99"/>
    <col collapsed="false" customWidth="true" hidden="false" outlineLevel="0" max="4" min="4" style="4" width="10.85"/>
    <col collapsed="false" customWidth="true" hidden="false" outlineLevel="0" max="5" min="5" style="4" width="19.85"/>
    <col collapsed="false" customWidth="true" hidden="false" outlineLevel="0" max="7" min="6" style="4" width="17.28"/>
    <col collapsed="false" customWidth="true" hidden="false" outlineLevel="0" max="8" min="8" style="4" width="15.41"/>
    <col collapsed="false" customWidth="true" hidden="false" outlineLevel="0" max="9" min="9" style="4" width="17.85"/>
    <col collapsed="false" customWidth="true" hidden="false" outlineLevel="0" max="10" min="10" style="4" width="16.13"/>
    <col collapsed="false" customWidth="true" hidden="false" outlineLevel="0" max="11" min="11" style="4" width="17.7"/>
    <col collapsed="false" customWidth="true" hidden="false" outlineLevel="0" max="12" min="12" style="4" width="16.56"/>
    <col collapsed="false" customWidth="true" hidden="false" outlineLevel="0" max="13" min="13" style="4" width="13.41"/>
    <col collapsed="false" customWidth="true" hidden="false" outlineLevel="0" max="15" min="14" style="4" width="14.99"/>
    <col collapsed="false" customWidth="true" hidden="false" outlineLevel="0" max="16" min="16" style="4" width="18.7"/>
    <col collapsed="false" customWidth="true" hidden="false" outlineLevel="0" max="17" min="17" style="4" width="17.42"/>
    <col collapsed="false" customWidth="true" hidden="false" outlineLevel="0" max="18" min="18" style="4" width="15.7"/>
    <col collapsed="false" customWidth="true" hidden="false" outlineLevel="0" max="19" min="19" style="4" width="11.42"/>
    <col collapsed="false" customWidth="true" hidden="false" outlineLevel="0" max="20" min="20" style="4" width="11.7"/>
    <col collapsed="false" customWidth="true" hidden="false" outlineLevel="0" max="21" min="21" style="4" width="11.85"/>
  </cols>
  <sheetData>
    <row r="4" customFormat="false" ht="12.75" hidden="false" customHeight="false" outlineLevel="0" collapsed="false">
      <c r="D4" s="2" t="s">
        <v>26</v>
      </c>
      <c r="G4" s="4" t="s">
        <v>207</v>
      </c>
    </row>
    <row r="5" customFormat="false" ht="12.75" hidden="false" customHeight="false" outlineLevel="0" collapsed="false">
      <c r="C5" s="2" t="s">
        <v>208</v>
      </c>
      <c r="T5" s="9" t="s">
        <v>209</v>
      </c>
      <c r="U5" s="9"/>
    </row>
    <row r="6" customFormat="false" ht="12.75" hidden="false" customHeight="false" outlineLevel="0" collapsed="false">
      <c r="E6" s="2" t="s">
        <v>210</v>
      </c>
      <c r="F6" s="2" t="s">
        <v>211</v>
      </c>
      <c r="G6" s="2" t="s">
        <v>212</v>
      </c>
      <c r="H6" s="2" t="s">
        <v>213</v>
      </c>
      <c r="I6" s="2" t="s">
        <v>3</v>
      </c>
      <c r="J6" s="2" t="s">
        <v>4</v>
      </c>
      <c r="K6" s="2" t="s">
        <v>209</v>
      </c>
      <c r="L6" s="2" t="s">
        <v>214</v>
      </c>
      <c r="M6" s="2" t="s">
        <v>215</v>
      </c>
      <c r="N6" s="2" t="s">
        <v>216</v>
      </c>
      <c r="O6" s="2" t="s">
        <v>217</v>
      </c>
      <c r="P6" s="2" t="s">
        <v>30</v>
      </c>
      <c r="Q6" s="2" t="s">
        <v>218</v>
      </c>
      <c r="R6" s="2" t="s">
        <v>214</v>
      </c>
      <c r="S6" s="2" t="s">
        <v>219</v>
      </c>
      <c r="T6" s="2" t="s">
        <v>219</v>
      </c>
      <c r="U6" s="2" t="s">
        <v>214</v>
      </c>
    </row>
    <row r="7" customFormat="false" ht="12.75" hidden="false" customHeight="false" outlineLevel="0" collapsed="false">
      <c r="C7" s="9" t="s">
        <v>45</v>
      </c>
      <c r="D7" s="4" t="s">
        <v>220</v>
      </c>
      <c r="E7" s="1" t="n">
        <v>9796000</v>
      </c>
      <c r="F7" s="1" t="n">
        <v>818000</v>
      </c>
      <c r="G7" s="1" t="n">
        <v>222000</v>
      </c>
      <c r="H7" s="1" t="n">
        <v>188000</v>
      </c>
      <c r="I7" s="1" t="n">
        <v>74000</v>
      </c>
      <c r="J7" s="1" t="n">
        <f aca="false">SUM(E7:I7)</f>
        <v>11098000</v>
      </c>
      <c r="K7" s="1" t="n">
        <v>11110000</v>
      </c>
      <c r="L7" s="1" t="n">
        <f aca="false">+J7-K7</f>
        <v>-12000</v>
      </c>
      <c r="M7" s="1" t="n">
        <f aca="false">+J7/S7</f>
        <v>94050.8474576271</v>
      </c>
      <c r="N7" s="1" t="n">
        <v>700000</v>
      </c>
      <c r="O7" s="1" t="n">
        <v>0</v>
      </c>
      <c r="P7" s="1" t="n">
        <f aca="false">+J7-N7-O7</f>
        <v>10398000</v>
      </c>
      <c r="Q7" s="1" t="n">
        <v>10410000</v>
      </c>
      <c r="R7" s="1" t="n">
        <f aca="false">+P7-Q7</f>
        <v>-12000</v>
      </c>
      <c r="S7" s="21" t="n">
        <v>118</v>
      </c>
      <c r="T7" s="21" t="n">
        <v>118</v>
      </c>
      <c r="U7" s="21" t="n">
        <f aca="false">+S7-T7</f>
        <v>0</v>
      </c>
    </row>
    <row r="8" customFormat="false" ht="12.75" hidden="false" customHeight="false" outlineLevel="0" collapsed="false">
      <c r="C8" s="9" t="s">
        <v>46</v>
      </c>
      <c r="D8" s="4" t="s">
        <v>220</v>
      </c>
      <c r="E8" s="1" t="n">
        <v>2600000</v>
      </c>
      <c r="F8" s="1" t="n">
        <v>89000</v>
      </c>
      <c r="G8" s="1" t="n">
        <v>43000</v>
      </c>
      <c r="H8" s="1" t="n">
        <v>764000</v>
      </c>
      <c r="I8" s="1" t="n">
        <v>0</v>
      </c>
      <c r="J8" s="1" t="n">
        <f aca="false">SUM(E8:I8)</f>
        <v>3496000</v>
      </c>
      <c r="K8" s="1" t="n">
        <v>2370000</v>
      </c>
      <c r="L8" s="1" t="n">
        <f aca="false">+J8-K8</f>
        <v>1126000</v>
      </c>
      <c r="M8" s="1" t="n">
        <f aca="false">+J8/S8</f>
        <v>233066.666666667</v>
      </c>
      <c r="N8" s="1" t="n">
        <v>1500000</v>
      </c>
      <c r="O8" s="1" t="n">
        <v>0</v>
      </c>
      <c r="P8" s="1" t="n">
        <f aca="false">+J8-N8-O8</f>
        <v>1996000</v>
      </c>
      <c r="Q8" s="1" t="n">
        <v>2070000</v>
      </c>
      <c r="R8" s="1" t="n">
        <f aca="false">+P8-Q8</f>
        <v>-74000</v>
      </c>
      <c r="S8" s="21" t="n">
        <v>15</v>
      </c>
      <c r="T8" s="21" t="n">
        <v>11</v>
      </c>
      <c r="U8" s="21" t="n">
        <f aca="false">+S8-T8</f>
        <v>4</v>
      </c>
    </row>
    <row r="9" customFormat="false" ht="12.75" hidden="false" customHeight="false" outlineLevel="0" collapsed="false">
      <c r="C9" s="9" t="s">
        <v>47</v>
      </c>
      <c r="D9" s="4" t="s">
        <v>221</v>
      </c>
      <c r="E9" s="1" t="n">
        <v>34369000</v>
      </c>
      <c r="F9" s="1" t="n">
        <v>4407000</v>
      </c>
      <c r="G9" s="1" t="n">
        <v>6735000</v>
      </c>
      <c r="H9" s="1" t="n">
        <v>1977000</v>
      </c>
      <c r="I9" s="1" t="n">
        <v>-1550000</v>
      </c>
      <c r="J9" s="1" t="n">
        <f aca="false">SUM(E9:I9)</f>
        <v>45938000</v>
      </c>
      <c r="K9" s="1" t="n">
        <v>41978000</v>
      </c>
      <c r="L9" s="1" t="n">
        <f aca="false">+J9-K9</f>
        <v>3960000</v>
      </c>
      <c r="M9" s="1" t="n">
        <f aca="false">+J9/S9</f>
        <v>111230.024213075</v>
      </c>
      <c r="N9" s="1" t="n">
        <v>5364000</v>
      </c>
      <c r="O9" s="1" t="n">
        <v>0</v>
      </c>
      <c r="P9" s="1" t="n">
        <f aca="false">+J9-N9-O9</f>
        <v>40574000</v>
      </c>
      <c r="Q9" s="1" t="n">
        <v>37178000</v>
      </c>
      <c r="R9" s="1" t="n">
        <f aca="false">+P9-Q9</f>
        <v>3396000</v>
      </c>
      <c r="S9" s="21" t="n">
        <v>413</v>
      </c>
      <c r="T9" s="21" t="n">
        <v>455</v>
      </c>
      <c r="U9" s="21" t="n">
        <f aca="false">+S9-T9</f>
        <v>-42</v>
      </c>
    </row>
    <row r="10" customFormat="false" ht="12.75" hidden="false" customHeight="false" outlineLevel="0" collapsed="false">
      <c r="C10" s="9" t="s">
        <v>48</v>
      </c>
      <c r="D10" s="4" t="s">
        <v>222</v>
      </c>
      <c r="E10" s="1" t="n">
        <v>6581000</v>
      </c>
      <c r="F10" s="1" t="n">
        <v>552000</v>
      </c>
      <c r="G10" s="1" t="n">
        <v>210000</v>
      </c>
      <c r="H10" s="1" t="n">
        <v>756000</v>
      </c>
      <c r="I10" s="1" t="n">
        <f aca="false">1537000-1509000</f>
        <v>28000</v>
      </c>
      <c r="J10" s="1" t="n">
        <f aca="false">SUM(E10:I10)</f>
        <v>8127000</v>
      </c>
      <c r="K10" s="1" t="n">
        <v>4430000</v>
      </c>
      <c r="L10" s="1" t="n">
        <f aca="false">+J10-K10</f>
        <v>3697000</v>
      </c>
      <c r="M10" s="1" t="n">
        <f aca="false">+J10/S10</f>
        <v>117782.608695652</v>
      </c>
      <c r="N10" s="1" t="n">
        <v>3311000</v>
      </c>
      <c r="O10" s="1" t="n">
        <v>0</v>
      </c>
      <c r="P10" s="1" t="n">
        <f aca="false">+J10-N10-O10</f>
        <v>4816000</v>
      </c>
      <c r="Q10" s="1" t="n">
        <v>2330000</v>
      </c>
      <c r="R10" s="1" t="n">
        <f aca="false">+P10-Q10</f>
        <v>2486000</v>
      </c>
      <c r="S10" s="21" t="n">
        <v>69</v>
      </c>
      <c r="T10" s="21" t="n">
        <v>41</v>
      </c>
      <c r="U10" s="21" t="n">
        <f aca="false">+S10-T10</f>
        <v>28</v>
      </c>
    </row>
    <row r="11" customFormat="false" ht="12.75" hidden="false" customHeight="false" outlineLevel="0" collapsed="false">
      <c r="C11" s="9" t="s">
        <v>49</v>
      </c>
      <c r="D11" s="4" t="s">
        <v>223</v>
      </c>
      <c r="E11" s="1" t="n">
        <v>14836000</v>
      </c>
      <c r="F11" s="1" t="n">
        <v>1307000</v>
      </c>
      <c r="G11" s="1" t="n">
        <v>167000</v>
      </c>
      <c r="H11" s="1" t="n">
        <v>17971000</v>
      </c>
      <c r="I11" s="1" t="n">
        <f aca="false">2214000-2200000</f>
        <v>14000</v>
      </c>
      <c r="J11" s="1" t="n">
        <f aca="false">SUM(E11:I11)</f>
        <v>34295000</v>
      </c>
      <c r="K11" s="1" t="n">
        <v>38024000</v>
      </c>
      <c r="L11" s="1" t="n">
        <f aca="false">+J11-K11</f>
        <v>-3729000</v>
      </c>
      <c r="M11" s="1" t="n">
        <f aca="false">+J11/S11</f>
        <v>376868.131868132</v>
      </c>
      <c r="N11" s="1" t="n">
        <f aca="false">9597000+14385000</f>
        <v>23982000</v>
      </c>
      <c r="O11" s="1" t="n">
        <v>0</v>
      </c>
      <c r="P11" s="1" t="n">
        <f aca="false">+J11-N11-O11</f>
        <v>10313000</v>
      </c>
      <c r="Q11" s="1" t="n">
        <v>15328000</v>
      </c>
      <c r="R11" s="1" t="n">
        <f aca="false">+P11-Q11</f>
        <v>-5015000</v>
      </c>
      <c r="S11" s="21" t="n">
        <v>91</v>
      </c>
      <c r="T11" s="21" t="n">
        <v>96</v>
      </c>
      <c r="U11" s="21" t="n">
        <f aca="false">+S11-T11</f>
        <v>-5</v>
      </c>
    </row>
    <row r="12" customFormat="false" ht="12.75" hidden="false" customHeight="false" outlineLevel="0" collapsed="false">
      <c r="C12" s="9" t="s">
        <v>50</v>
      </c>
      <c r="D12" s="4" t="s">
        <v>224</v>
      </c>
      <c r="E12" s="1" t="n">
        <v>965000</v>
      </c>
      <c r="F12" s="1" t="n">
        <v>1329000</v>
      </c>
      <c r="G12" s="1" t="n">
        <v>24000</v>
      </c>
      <c r="H12" s="1" t="n">
        <v>169000</v>
      </c>
      <c r="I12" s="1" t="n">
        <f aca="false">271000-271000</f>
        <v>0</v>
      </c>
      <c r="J12" s="1" t="n">
        <f aca="false">SUM(E12:I12)</f>
        <v>2487000</v>
      </c>
      <c r="K12" s="1" t="n">
        <v>2407000</v>
      </c>
      <c r="L12" s="1" t="n">
        <f aca="false">+J12-K12</f>
        <v>80000</v>
      </c>
      <c r="M12" s="1" t="n">
        <f aca="false">+J12/S12</f>
        <v>276333.333333333</v>
      </c>
      <c r="N12" s="1" t="n">
        <v>916000</v>
      </c>
      <c r="O12" s="1" t="n">
        <v>0</v>
      </c>
      <c r="P12" s="1" t="n">
        <f aca="false">+J12-N12-O12</f>
        <v>1571000</v>
      </c>
      <c r="Q12" s="1" t="n">
        <v>2407000</v>
      </c>
      <c r="R12" s="1" t="n">
        <f aca="false">+P12-Q12</f>
        <v>-836000</v>
      </c>
      <c r="S12" s="21" t="n">
        <v>9</v>
      </c>
      <c r="T12" s="21" t="n">
        <v>9</v>
      </c>
      <c r="U12" s="21" t="n">
        <f aca="false">+S12-T12</f>
        <v>0</v>
      </c>
    </row>
    <row r="13" customFormat="false" ht="12.75" hidden="false" customHeight="false" outlineLevel="0" collapsed="false">
      <c r="C13" s="9" t="s">
        <v>51</v>
      </c>
      <c r="D13" s="4" t="s">
        <v>225</v>
      </c>
      <c r="E13" s="1" t="n">
        <v>3938000</v>
      </c>
      <c r="F13" s="1" t="n">
        <v>330000</v>
      </c>
      <c r="G13" s="1" t="n">
        <v>122000</v>
      </c>
      <c r="H13" s="1" t="n">
        <v>954000</v>
      </c>
      <c r="I13" s="1" t="n">
        <f aca="false">1054000-1021000</f>
        <v>33000</v>
      </c>
      <c r="J13" s="1" t="n">
        <f aca="false">SUM(E13:I13)</f>
        <v>5377000</v>
      </c>
      <c r="K13" s="1" t="n">
        <v>5269000</v>
      </c>
      <c r="L13" s="1" t="n">
        <f aca="false">+J13-K13</f>
        <v>108000</v>
      </c>
      <c r="M13" s="1" t="n">
        <f aca="false">+J13/S13</f>
        <v>141500</v>
      </c>
      <c r="N13" s="1" t="n">
        <f aca="false">2519000+524000</f>
        <v>3043000</v>
      </c>
      <c r="O13" s="1" t="n">
        <v>0</v>
      </c>
      <c r="P13" s="1" t="n">
        <f aca="false">+J13-N13-O13</f>
        <v>2334000</v>
      </c>
      <c r="Q13" s="1" t="n">
        <v>3512000</v>
      </c>
      <c r="R13" s="1" t="n">
        <f aca="false">+P13-Q13</f>
        <v>-1178000</v>
      </c>
      <c r="S13" s="21" t="n">
        <v>38</v>
      </c>
      <c r="T13" s="21" t="n">
        <v>32</v>
      </c>
      <c r="U13" s="21" t="n">
        <f aca="false">+S13-T13</f>
        <v>6</v>
      </c>
    </row>
    <row r="14" customFormat="false" ht="12.75" hidden="false" customHeight="false" outlineLevel="0" collapsed="false">
      <c r="C14" s="9" t="s">
        <v>52</v>
      </c>
      <c r="D14" s="4" t="s">
        <v>226</v>
      </c>
      <c r="E14" s="1" t="n">
        <v>8511000</v>
      </c>
      <c r="F14" s="1" t="n">
        <v>692000</v>
      </c>
      <c r="G14" s="1" t="n">
        <v>509000</v>
      </c>
      <c r="H14" s="1" t="n">
        <v>458000</v>
      </c>
      <c r="I14" s="1" t="n">
        <v>267000</v>
      </c>
      <c r="J14" s="1" t="n">
        <f aca="false">SUM(E14:I14)</f>
        <v>10437000</v>
      </c>
      <c r="K14" s="1" t="n">
        <v>3802000</v>
      </c>
      <c r="L14" s="1" t="n">
        <f aca="false">+J14-K14</f>
        <v>6635000</v>
      </c>
      <c r="M14" s="1" t="n">
        <f aca="false">+J14/S14</f>
        <v>173950</v>
      </c>
      <c r="N14" s="1" t="n">
        <v>8238000</v>
      </c>
      <c r="O14" s="1" t="n">
        <v>0</v>
      </c>
      <c r="P14" s="1" t="n">
        <f aca="false">+J14-N14-O14</f>
        <v>2199000</v>
      </c>
      <c r="Q14" s="1" t="n">
        <v>2402000</v>
      </c>
      <c r="R14" s="1" t="n">
        <f aca="false">+P14-Q14</f>
        <v>-203000</v>
      </c>
      <c r="S14" s="21" t="n">
        <v>60</v>
      </c>
      <c r="T14" s="21" t="n">
        <v>42</v>
      </c>
      <c r="U14" s="21" t="n">
        <f aca="false">+S14-T14</f>
        <v>18</v>
      </c>
    </row>
    <row r="15" customFormat="false" ht="12.75" hidden="false" customHeight="false" outlineLevel="0" collapsed="false">
      <c r="C15" s="9" t="s">
        <v>227</v>
      </c>
      <c r="D15" s="4" t="s">
        <v>228</v>
      </c>
      <c r="E15" s="1" t="n">
        <v>3219000</v>
      </c>
      <c r="F15" s="1" t="n">
        <v>716000</v>
      </c>
      <c r="G15" s="1" t="n">
        <v>416000</v>
      </c>
      <c r="H15" s="1" t="n">
        <v>554000</v>
      </c>
      <c r="I15" s="1" t="n">
        <v>50000</v>
      </c>
      <c r="J15" s="1" t="n">
        <f aca="false">SUM(E15:I15)</f>
        <v>4955000</v>
      </c>
      <c r="K15" s="1" t="n">
        <v>3324000</v>
      </c>
      <c r="L15" s="1" t="n">
        <f aca="false">+J15-K15</f>
        <v>1631000</v>
      </c>
      <c r="M15" s="1" t="n">
        <f aca="false">+J15/S15</f>
        <v>154843.75</v>
      </c>
      <c r="N15" s="1" t="n">
        <v>4162000</v>
      </c>
      <c r="O15" s="1" t="n">
        <v>0</v>
      </c>
      <c r="P15" s="1" t="n">
        <f aca="false">+J15-N15-O15</f>
        <v>793000</v>
      </c>
      <c r="Q15" s="1" t="n">
        <v>3324000</v>
      </c>
      <c r="R15" s="1" t="n">
        <f aca="false">+P15-Q15</f>
        <v>-2531000</v>
      </c>
      <c r="S15" s="21" t="n">
        <v>32</v>
      </c>
      <c r="T15" s="21" t="n">
        <v>16</v>
      </c>
      <c r="U15" s="21" t="n">
        <f aca="false">+S15-T15</f>
        <v>16</v>
      </c>
    </row>
    <row r="16" customFormat="false" ht="12.75" hidden="false" customHeight="false" outlineLevel="0" collapsed="false">
      <c r="C16" s="9" t="s">
        <v>54</v>
      </c>
      <c r="D16" s="4" t="s">
        <v>168</v>
      </c>
      <c r="E16" s="1" t="n">
        <v>5100000</v>
      </c>
      <c r="F16" s="1" t="n">
        <v>469000</v>
      </c>
      <c r="G16" s="1" t="n">
        <v>94000</v>
      </c>
      <c r="H16" s="1" t="n">
        <v>12000</v>
      </c>
      <c r="I16" s="1" t="n">
        <v>0</v>
      </c>
      <c r="J16" s="1" t="n">
        <f aca="false">SUM(E16:I16)</f>
        <v>5675000</v>
      </c>
      <c r="K16" s="1" t="n">
        <v>2961000</v>
      </c>
      <c r="L16" s="1" t="n">
        <f aca="false">+J16-K16</f>
        <v>2714000</v>
      </c>
      <c r="M16" s="1" t="n">
        <f aca="false">+J16/S16</f>
        <v>218269.230769231</v>
      </c>
      <c r="N16" s="1" t="n">
        <v>0</v>
      </c>
      <c r="O16" s="1" t="n">
        <v>0</v>
      </c>
      <c r="P16" s="1" t="n">
        <f aca="false">+J16-N16-O16</f>
        <v>5675000</v>
      </c>
      <c r="Q16" s="1" t="n">
        <v>2961000</v>
      </c>
      <c r="R16" s="1" t="n">
        <f aca="false">+P16-Q16</f>
        <v>2714000</v>
      </c>
      <c r="S16" s="21" t="n">
        <v>26</v>
      </c>
      <c r="T16" s="21" t="n">
        <v>11</v>
      </c>
      <c r="U16" s="21" t="n">
        <f aca="false">+S16-T16</f>
        <v>15</v>
      </c>
    </row>
    <row r="17" customFormat="false" ht="12.75" hidden="false" customHeight="false" outlineLevel="0" collapsed="false">
      <c r="A17" s="9"/>
      <c r="B17" s="9"/>
      <c r="C17" s="2" t="s">
        <v>55</v>
      </c>
      <c r="D17" s="6" t="s">
        <v>229</v>
      </c>
      <c r="E17" s="5" t="n">
        <v>3258000</v>
      </c>
      <c r="F17" s="5" t="n">
        <v>263000</v>
      </c>
      <c r="G17" s="5" t="n">
        <v>42000</v>
      </c>
      <c r="H17" s="5" t="n">
        <v>0</v>
      </c>
      <c r="I17" s="5" t="n">
        <v>0</v>
      </c>
      <c r="J17" s="5" t="n">
        <f aca="false">SUM(E17:I17)</f>
        <v>3563000</v>
      </c>
      <c r="K17" s="5" t="n">
        <v>3075000</v>
      </c>
      <c r="L17" s="5" t="n">
        <f aca="false">+J17-K17</f>
        <v>488000</v>
      </c>
      <c r="M17" s="5" t="n">
        <f aca="false">+J17/S17</f>
        <v>154913.043478261</v>
      </c>
      <c r="N17" s="5" t="n">
        <v>809000</v>
      </c>
      <c r="O17" s="5" t="n">
        <v>0</v>
      </c>
      <c r="P17" s="5" t="n">
        <f aca="false">+J17-N17-O17</f>
        <v>2754000</v>
      </c>
      <c r="Q17" s="5" t="n">
        <v>3075000</v>
      </c>
      <c r="R17" s="5" t="n">
        <f aca="false">+P17-Q17</f>
        <v>-321000</v>
      </c>
      <c r="S17" s="22" t="n">
        <v>23</v>
      </c>
      <c r="T17" s="22" t="n">
        <v>15</v>
      </c>
      <c r="U17" s="22" t="n">
        <f aca="false">+S17-T17</f>
        <v>8</v>
      </c>
    </row>
    <row r="18" customFormat="false" ht="12.75" hidden="false" customHeight="false" outlineLevel="0" collapsed="false">
      <c r="C18" s="9" t="s">
        <v>135</v>
      </c>
      <c r="E18" s="1" t="n">
        <f aca="false">SUM(E7:E17)</f>
        <v>93173000</v>
      </c>
      <c r="F18" s="1" t="n">
        <f aca="false">SUM(F7:F17)</f>
        <v>10972000</v>
      </c>
      <c r="G18" s="1" t="n">
        <f aca="false">SUM(G7:G17)</f>
        <v>8584000</v>
      </c>
      <c r="H18" s="1" t="n">
        <f aca="false">SUM(H7:H17)</f>
        <v>23803000</v>
      </c>
      <c r="I18" s="1" t="n">
        <f aca="false">SUM(I7:I17)</f>
        <v>-1084000</v>
      </c>
      <c r="J18" s="1" t="n">
        <f aca="false">SUM(E18:I18)</f>
        <v>135448000</v>
      </c>
      <c r="K18" s="1" t="n">
        <f aca="false">SUM(K7:K17)</f>
        <v>118750000</v>
      </c>
      <c r="L18" s="1" t="n">
        <f aca="false">+J18-K18</f>
        <v>16698000</v>
      </c>
      <c r="M18" s="1" t="n">
        <f aca="false">+J18/S18</f>
        <v>151507.829977629</v>
      </c>
      <c r="N18" s="1" t="n">
        <f aca="false">SUM(N7:N17)</f>
        <v>52025000</v>
      </c>
      <c r="O18" s="1" t="n">
        <f aca="false">SUM(O7:O17)</f>
        <v>0</v>
      </c>
      <c r="P18" s="1" t="n">
        <f aca="false">+J18-N18-O18</f>
        <v>83423000</v>
      </c>
      <c r="Q18" s="1" t="n">
        <f aca="false">SUM(Q7:Q17)</f>
        <v>84997000</v>
      </c>
      <c r="R18" s="1" t="n">
        <f aca="false">+P18-Q18</f>
        <v>-1574000</v>
      </c>
      <c r="S18" s="21" t="n">
        <f aca="false">SUM(S7:S17)</f>
        <v>894</v>
      </c>
      <c r="T18" s="21" t="n">
        <f aca="false">SUM(T7:T17)</f>
        <v>846</v>
      </c>
      <c r="U18" s="21" t="n">
        <f aca="false">SUM(U7:U17)</f>
        <v>48</v>
      </c>
    </row>
    <row r="19" customFormat="false" ht="12.75" hidden="false" customHeight="false" outlineLevel="0" collapsed="false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1"/>
      <c r="T19" s="21"/>
      <c r="U19" s="21"/>
    </row>
    <row r="20" customFormat="false" ht="12.75" hidden="false" customHeight="false" outlineLevel="0" collapsed="false">
      <c r="E20" s="1"/>
      <c r="F20" s="1"/>
      <c r="G20" s="1"/>
      <c r="H20" s="1"/>
      <c r="I20" s="1"/>
      <c r="S20" s="21"/>
      <c r="T20" s="21"/>
      <c r="U20" s="21"/>
    </row>
    <row r="21" customFormat="false" ht="12.75" hidden="false" customHeight="false" outlineLevel="0" collapsed="false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1"/>
      <c r="T21" s="21"/>
      <c r="U21" s="21"/>
    </row>
    <row r="22" customFormat="false" ht="12.75" hidden="false" customHeight="false" outlineLevel="0" collapsed="false">
      <c r="E22" s="23" t="s">
        <v>98</v>
      </c>
      <c r="F22" s="10" t="s">
        <v>209</v>
      </c>
      <c r="G22" s="10"/>
      <c r="H22" s="10" t="s">
        <v>98</v>
      </c>
      <c r="I22" s="10" t="s">
        <v>209</v>
      </c>
      <c r="J22" s="10"/>
      <c r="K22" s="1"/>
      <c r="L22" s="1"/>
      <c r="M22" s="1"/>
      <c r="N22" s="1"/>
      <c r="O22" s="1"/>
      <c r="P22" s="1"/>
      <c r="Q22" s="1"/>
      <c r="R22" s="1"/>
      <c r="S22" s="21"/>
      <c r="T22" s="21"/>
      <c r="U22" s="21"/>
    </row>
    <row r="23" customFormat="false" ht="15" hidden="false" customHeight="false" outlineLevel="0" collapsed="false">
      <c r="C23" s="2" t="s">
        <v>230</v>
      </c>
      <c r="E23" s="3" t="s">
        <v>231</v>
      </c>
      <c r="F23" s="3" t="s">
        <v>231</v>
      </c>
      <c r="G23" s="3" t="s">
        <v>214</v>
      </c>
      <c r="H23" s="3" t="s">
        <v>92</v>
      </c>
      <c r="I23" s="3" t="s">
        <v>92</v>
      </c>
      <c r="J23" s="3" t="s">
        <v>214</v>
      </c>
      <c r="K23" s="1"/>
      <c r="L23" s="1"/>
      <c r="M23" s="1"/>
      <c r="N23" s="1"/>
      <c r="O23" s="1"/>
      <c r="P23" s="1"/>
      <c r="Q23" s="1"/>
      <c r="R23" s="1"/>
      <c r="S23" s="21"/>
      <c r="T23" s="21"/>
      <c r="U23" s="21"/>
    </row>
    <row r="24" customFormat="false" ht="15" hidden="false" customHeight="false" outlineLevel="0" collapsed="false">
      <c r="E24" s="3"/>
      <c r="F24" s="3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1"/>
      <c r="S24" s="21"/>
      <c r="T24" s="21"/>
      <c r="U24" s="21"/>
    </row>
    <row r="25" customFormat="false" ht="15" hidden="false" customHeight="false" outlineLevel="0" collapsed="false">
      <c r="C25" s="2" t="s">
        <v>58</v>
      </c>
      <c r="E25" s="3"/>
      <c r="F25" s="3"/>
      <c r="G25" s="3"/>
      <c r="H25" s="3"/>
      <c r="I25" s="3"/>
      <c r="J25" s="3"/>
      <c r="K25" s="1"/>
      <c r="L25" s="1"/>
      <c r="M25" s="1"/>
      <c r="N25" s="1"/>
      <c r="O25" s="1"/>
      <c r="P25" s="1"/>
      <c r="Q25" s="1"/>
      <c r="R25" s="1"/>
      <c r="S25" s="21"/>
      <c r="T25" s="21"/>
      <c r="U25" s="21"/>
    </row>
    <row r="26" customFormat="false" ht="15" hidden="false" customHeight="false" outlineLevel="0" collapsed="false">
      <c r="C26" s="7" t="s">
        <v>232</v>
      </c>
      <c r="E26" s="16" t="n">
        <v>0</v>
      </c>
      <c r="F26" s="16" t="n">
        <v>3100000</v>
      </c>
      <c r="G26" s="16" t="n">
        <f aca="false">+E26-F26</f>
        <v>-3100000</v>
      </c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21"/>
      <c r="T26" s="21"/>
      <c r="U26" s="21"/>
    </row>
    <row r="27" customFormat="false" ht="15" hidden="false" customHeight="false" outlineLevel="0" collapsed="false">
      <c r="C27" s="4" t="s">
        <v>233</v>
      </c>
      <c r="E27" s="16" t="n">
        <v>500000</v>
      </c>
      <c r="F27" s="16" t="n">
        <v>600000</v>
      </c>
      <c r="G27" s="16" t="n">
        <f aca="false">+E27-F27</f>
        <v>-100000</v>
      </c>
      <c r="H27" s="3"/>
      <c r="I27" s="3"/>
      <c r="J27" s="3"/>
      <c r="K27" s="1"/>
      <c r="L27" s="1"/>
      <c r="M27" s="1"/>
      <c r="N27" s="1"/>
      <c r="O27" s="1"/>
      <c r="P27" s="1"/>
      <c r="Q27" s="1"/>
      <c r="R27" s="1"/>
      <c r="S27" s="21"/>
      <c r="T27" s="21"/>
      <c r="U27" s="21"/>
    </row>
    <row r="28" customFormat="false" ht="12.75" hidden="false" customHeight="false" outlineLevel="0" collapsed="false">
      <c r="C28" s="4" t="s">
        <v>234</v>
      </c>
      <c r="E28" s="1" t="n">
        <v>7500000</v>
      </c>
      <c r="F28" s="1" t="n">
        <v>8800000</v>
      </c>
      <c r="G28" s="1" t="n">
        <f aca="false">+E28-F28</f>
        <v>-1300000</v>
      </c>
      <c r="H28" s="1" t="s">
        <v>13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21"/>
      <c r="T28" s="21"/>
      <c r="U28" s="21"/>
    </row>
    <row r="29" customFormat="false" ht="12.75" hidden="false" customHeight="false" outlineLevel="0" collapsed="false">
      <c r="C29" s="4" t="s">
        <v>235</v>
      </c>
      <c r="E29" s="1" t="n">
        <v>3500000</v>
      </c>
      <c r="F29" s="1" t="n">
        <v>6300000</v>
      </c>
      <c r="G29" s="1" t="n">
        <f aca="false">+E29-F29</f>
        <v>-2800000</v>
      </c>
      <c r="H29" s="1" t="s">
        <v>13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21"/>
      <c r="T29" s="21"/>
      <c r="U29" s="21"/>
    </row>
    <row r="30" customFormat="false" ht="12.75" hidden="false" customHeight="false" outlineLevel="0" collapsed="false">
      <c r="C30" s="4" t="s">
        <v>236</v>
      </c>
      <c r="E30" s="1" t="n">
        <v>400000</v>
      </c>
      <c r="F30" s="1" t="n">
        <v>220000</v>
      </c>
      <c r="G30" s="1" t="n">
        <f aca="false">+E30-F30</f>
        <v>180000</v>
      </c>
      <c r="H30" s="1" t="s">
        <v>13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21"/>
      <c r="T30" s="21"/>
      <c r="U30" s="21"/>
    </row>
    <row r="31" customFormat="false" ht="12.75" hidden="false" customHeight="false" outlineLevel="0" collapsed="false">
      <c r="C31" s="4" t="s">
        <v>237</v>
      </c>
      <c r="E31" s="1" t="n">
        <v>6700000</v>
      </c>
      <c r="F31" s="1" t="n">
        <v>3300000</v>
      </c>
      <c r="G31" s="1" t="n">
        <f aca="false">+E31-F31</f>
        <v>3400000</v>
      </c>
      <c r="H31" s="1" t="s">
        <v>13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21"/>
      <c r="T31" s="21"/>
      <c r="U31" s="21"/>
    </row>
    <row r="32" customFormat="false" ht="12.75" hidden="false" customHeight="false" outlineLevel="0" collapsed="false">
      <c r="C32" s="4" t="s">
        <v>238</v>
      </c>
      <c r="E32" s="1" t="n">
        <v>6700000</v>
      </c>
      <c r="F32" s="1" t="n">
        <v>2900000</v>
      </c>
      <c r="G32" s="1" t="n">
        <f aca="false">+E32-F32</f>
        <v>3800000</v>
      </c>
      <c r="H32" s="1" t="s">
        <v>13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21"/>
      <c r="T32" s="21"/>
      <c r="U32" s="21"/>
    </row>
    <row r="33" customFormat="false" ht="15" hidden="false" customHeight="false" outlineLevel="0" collapsed="false">
      <c r="C33" s="4" t="s">
        <v>239</v>
      </c>
      <c r="E33" s="5" t="n">
        <v>0</v>
      </c>
      <c r="F33" s="5" t="n">
        <v>0</v>
      </c>
      <c r="G33" s="5" t="n">
        <f aca="false">+E33-F33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1"/>
      <c r="T33" s="21"/>
      <c r="U33" s="21"/>
    </row>
    <row r="34" customFormat="false" ht="12.75" hidden="false" customHeight="false" outlineLevel="0" collapsed="false">
      <c r="C34" s="4" t="s">
        <v>4</v>
      </c>
      <c r="E34" s="1" t="n">
        <f aca="false">SUM(E26:E33)</f>
        <v>25300000</v>
      </c>
      <c r="F34" s="1" t="n">
        <f aca="false">SUM(F26:F33)</f>
        <v>25220000</v>
      </c>
      <c r="G34" s="1" t="n">
        <f aca="false">SUM(G26:G33)</f>
        <v>80000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1"/>
      <c r="T34" s="21"/>
      <c r="U34" s="21"/>
    </row>
    <row r="35" customFormat="false" ht="12" hidden="false" customHeight="true" outlineLevel="0" collapsed="false">
      <c r="C35" s="4" t="s">
        <v>13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1"/>
      <c r="T35" s="21"/>
      <c r="U35" s="21"/>
    </row>
    <row r="36" customFormat="false" ht="12.75" hidden="false" customHeight="false" outlineLevel="0" collapsed="false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1"/>
      <c r="T36" s="21"/>
      <c r="U36" s="21"/>
    </row>
    <row r="37" customFormat="false" ht="12.75" hidden="false" customHeight="false" outlineLevel="0" collapsed="false">
      <c r="C37" s="7" t="s">
        <v>240</v>
      </c>
      <c r="E37" s="1" t="n">
        <v>18800000</v>
      </c>
      <c r="F37" s="1" t="n">
        <v>6600000</v>
      </c>
      <c r="G37" s="1" t="n">
        <f aca="false">+E37-F37</f>
        <v>12200000</v>
      </c>
      <c r="H37" s="1" t="s">
        <v>13</v>
      </c>
      <c r="I37" s="1" t="s">
        <v>13</v>
      </c>
      <c r="J37" s="1" t="s">
        <v>13</v>
      </c>
      <c r="K37" s="1"/>
      <c r="L37" s="1"/>
      <c r="M37" s="1"/>
      <c r="N37" s="1"/>
      <c r="O37" s="1"/>
      <c r="P37" s="1"/>
      <c r="Q37" s="1"/>
      <c r="R37" s="1"/>
      <c r="S37" s="21"/>
      <c r="T37" s="21"/>
      <c r="U37" s="21"/>
    </row>
    <row r="38" customFormat="false" ht="12.75" hidden="false" customHeight="false" outlineLevel="0" collapsed="false">
      <c r="C38" s="4" t="s">
        <v>241</v>
      </c>
      <c r="E38" s="1" t="n">
        <v>15500000</v>
      </c>
      <c r="F38" s="1" t="n">
        <v>16600000</v>
      </c>
      <c r="G38" s="1" t="n">
        <f aca="false">+E38-F38</f>
        <v>-1100000</v>
      </c>
      <c r="H38" s="1" t="s">
        <v>13</v>
      </c>
      <c r="I38" s="1" t="s">
        <v>13</v>
      </c>
      <c r="J38" s="1" t="s">
        <v>13</v>
      </c>
      <c r="K38" s="1"/>
      <c r="L38" s="1"/>
      <c r="M38" s="1"/>
      <c r="N38" s="1"/>
      <c r="O38" s="1"/>
      <c r="P38" s="1"/>
      <c r="Q38" s="1"/>
      <c r="R38" s="1"/>
      <c r="S38" s="21"/>
      <c r="T38" s="21"/>
      <c r="U38" s="21"/>
    </row>
    <row r="39" customFormat="false" ht="12.75" hidden="false" customHeight="false" outlineLevel="0" collapsed="false">
      <c r="C39" s="9" t="s">
        <v>13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1"/>
      <c r="T39" s="21"/>
      <c r="U39" s="21"/>
    </row>
    <row r="40" customFormat="false" ht="12.75" hidden="false" customHeight="false" outlineLevel="0" collapsed="false">
      <c r="C40" s="6" t="s">
        <v>61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1"/>
      <c r="T40" s="21"/>
      <c r="U40" s="21"/>
    </row>
    <row r="41" customFormat="false" ht="12.75" hidden="false" customHeight="false" outlineLevel="0" collapsed="false">
      <c r="C41" s="4" t="s">
        <v>242</v>
      </c>
      <c r="E41" s="1" t="n">
        <v>21200000</v>
      </c>
      <c r="F41" s="1" t="n">
        <v>22800000</v>
      </c>
      <c r="G41" s="1" t="n">
        <f aca="false">+E41-F41</f>
        <v>-1600000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1"/>
      <c r="T41" s="21"/>
      <c r="U41" s="21"/>
    </row>
    <row r="42" customFormat="false" ht="12.75" hidden="false" customHeight="false" outlineLevel="0" collapsed="false">
      <c r="C42" s="4" t="s">
        <v>243</v>
      </c>
      <c r="E42" s="1" t="n">
        <v>4500000</v>
      </c>
      <c r="F42" s="1" t="n">
        <v>0</v>
      </c>
      <c r="G42" s="1" t="n">
        <f aca="false">+E42-F42</f>
        <v>4500000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1"/>
      <c r="T42" s="21"/>
      <c r="U42" s="21"/>
    </row>
    <row r="43" customFormat="false" ht="12.75" hidden="false" customHeight="false" outlineLevel="0" collapsed="false">
      <c r="C43" s="4" t="s">
        <v>244</v>
      </c>
      <c r="E43" s="1" t="n">
        <v>3900000</v>
      </c>
      <c r="F43" s="1" t="n">
        <v>2400000</v>
      </c>
      <c r="G43" s="1" t="n">
        <f aca="false">+E43-F43</f>
        <v>1500000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1"/>
      <c r="T43" s="21"/>
      <c r="U43" s="21"/>
    </row>
    <row r="44" customFormat="false" ht="12.75" hidden="false" customHeight="false" outlineLevel="0" collapsed="false">
      <c r="C44" s="4" t="s">
        <v>245</v>
      </c>
      <c r="E44" s="1" t="n">
        <v>1000000</v>
      </c>
      <c r="F44" s="1" t="n">
        <v>1100000</v>
      </c>
      <c r="G44" s="1" t="n">
        <f aca="false">+E44-F44</f>
        <v>-100000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1"/>
      <c r="T44" s="21"/>
      <c r="U44" s="21"/>
    </row>
    <row r="45" customFormat="false" ht="12.75" hidden="false" customHeight="false" outlineLevel="0" collapsed="false">
      <c r="C45" s="4" t="s">
        <v>246</v>
      </c>
      <c r="E45" s="1" t="n">
        <v>1000000</v>
      </c>
      <c r="F45" s="1" t="n">
        <v>1000000</v>
      </c>
      <c r="G45" s="1" t="n">
        <f aca="false">+E45-F45</f>
        <v>0</v>
      </c>
      <c r="H45" s="1"/>
      <c r="I45" s="1"/>
      <c r="S45" s="21"/>
      <c r="T45" s="21"/>
      <c r="U45" s="21"/>
    </row>
    <row r="46" customFormat="false" ht="12.75" hidden="false" customHeight="false" outlineLevel="0" collapsed="false">
      <c r="C46" s="4" t="s">
        <v>247</v>
      </c>
      <c r="E46" s="1" t="n">
        <v>800000</v>
      </c>
      <c r="F46" s="1" t="n">
        <v>800000</v>
      </c>
      <c r="G46" s="1" t="n">
        <f aca="false">+E46-F46</f>
        <v>0</v>
      </c>
      <c r="H46" s="1"/>
      <c r="I46" s="1"/>
      <c r="S46" s="21"/>
      <c r="T46" s="21"/>
      <c r="U46" s="21"/>
    </row>
    <row r="47" customFormat="false" ht="15" hidden="false" customHeight="false" outlineLevel="0" collapsed="false">
      <c r="C47" s="4" t="s">
        <v>248</v>
      </c>
      <c r="E47" s="5" t="n">
        <v>300000</v>
      </c>
      <c r="F47" s="5" t="n">
        <v>2200000</v>
      </c>
      <c r="G47" s="5" t="n">
        <f aca="false">+E47-F47</f>
        <v>-1900000</v>
      </c>
      <c r="H47" s="1"/>
      <c r="I47" s="1"/>
      <c r="S47" s="21"/>
      <c r="T47" s="21"/>
      <c r="U47" s="21"/>
    </row>
    <row r="48" customFormat="false" ht="12.75" hidden="false" customHeight="false" outlineLevel="0" collapsed="false">
      <c r="C48" s="4" t="s">
        <v>4</v>
      </c>
      <c r="E48" s="1" t="n">
        <f aca="false">SUM(E41:E47)</f>
        <v>32700000</v>
      </c>
      <c r="F48" s="1" t="n">
        <f aca="false">SUM(F41:F47)</f>
        <v>30300000</v>
      </c>
      <c r="G48" s="1" t="n">
        <f aca="false">+E48-F48</f>
        <v>2400000</v>
      </c>
      <c r="H48" s="1"/>
      <c r="I48" s="1"/>
      <c r="S48" s="21"/>
      <c r="T48" s="21"/>
      <c r="U48" s="21"/>
    </row>
    <row r="49" customFormat="false" ht="12.75" hidden="false" customHeight="false" outlineLevel="0" collapsed="false">
      <c r="E49" s="1"/>
      <c r="F49" s="1"/>
      <c r="G49" s="1"/>
      <c r="H49" s="1"/>
      <c r="I49" s="1"/>
      <c r="S49" s="21"/>
      <c r="T49" s="21"/>
      <c r="U49" s="21"/>
    </row>
    <row r="50" customFormat="false" ht="12.75" hidden="false" customHeight="false" outlineLevel="0" collapsed="false">
      <c r="C50" s="4" t="s">
        <v>249</v>
      </c>
      <c r="E50" s="1" t="n">
        <f aca="false">+E48+E38+E37+E34</f>
        <v>92300000</v>
      </c>
      <c r="F50" s="1" t="n">
        <f aca="false">+F48+F38+F37+F34</f>
        <v>78720000</v>
      </c>
      <c r="G50" s="1" t="n">
        <f aca="false">+E50-F50</f>
        <v>13580000</v>
      </c>
      <c r="H50" s="1"/>
      <c r="I50" s="1"/>
      <c r="S50" s="21"/>
      <c r="T50" s="21"/>
      <c r="U50" s="21"/>
    </row>
    <row r="51" customFormat="false" ht="12.75" hidden="false" customHeight="false" outlineLevel="0" collapsed="false">
      <c r="E51" s="1"/>
      <c r="F51" s="1"/>
      <c r="G51" s="1"/>
      <c r="H51" s="1"/>
      <c r="I51" s="1"/>
      <c r="S51" s="21"/>
      <c r="T51" s="21"/>
      <c r="U51" s="21"/>
    </row>
    <row r="52" customFormat="false" ht="12.75" hidden="false" customHeight="false" outlineLevel="0" collapsed="false">
      <c r="E52" s="1"/>
      <c r="F52" s="1"/>
      <c r="G52" s="1"/>
      <c r="H52" s="1"/>
      <c r="I52" s="1"/>
      <c r="S52" s="21"/>
      <c r="T52" s="21"/>
      <c r="U52" s="21"/>
    </row>
    <row r="53" customFormat="false" ht="12.75" hidden="false" customHeight="false" outlineLevel="0" collapsed="false">
      <c r="C53" s="2" t="s">
        <v>250</v>
      </c>
      <c r="E53" s="1"/>
      <c r="F53" s="1"/>
      <c r="G53" s="1"/>
      <c r="H53" s="1"/>
      <c r="I53" s="1"/>
      <c r="S53" s="21"/>
      <c r="T53" s="21"/>
      <c r="U53" s="21"/>
    </row>
    <row r="54" customFormat="false" ht="12.75" hidden="false" customHeight="false" outlineLevel="0" collapsed="false">
      <c r="E54" s="1"/>
      <c r="F54" s="1"/>
      <c r="G54" s="1"/>
      <c r="H54" s="1"/>
      <c r="I54" s="1"/>
      <c r="S54" s="21"/>
      <c r="T54" s="21"/>
      <c r="U54" s="21"/>
    </row>
    <row r="55" customFormat="false" ht="15" hidden="false" customHeight="false" outlineLevel="0" collapsed="false">
      <c r="C55" s="6" t="s">
        <v>62</v>
      </c>
      <c r="E55" s="3" t="s">
        <v>27</v>
      </c>
      <c r="F55" s="3" t="s">
        <v>209</v>
      </c>
      <c r="G55" s="3" t="s">
        <v>214</v>
      </c>
      <c r="H55" s="1"/>
      <c r="I55" s="1"/>
      <c r="S55" s="21"/>
      <c r="T55" s="21"/>
      <c r="U55" s="21"/>
    </row>
    <row r="56" customFormat="false" ht="12.75" hidden="false" customHeight="false" outlineLevel="0" collapsed="false">
      <c r="C56" s="4" t="s">
        <v>63</v>
      </c>
      <c r="D56" s="4" t="s">
        <v>220</v>
      </c>
      <c r="E56" s="1" t="n">
        <v>4991000</v>
      </c>
      <c r="F56" s="1" t="n">
        <v>3938000</v>
      </c>
      <c r="G56" s="1" t="n">
        <f aca="false">+E56-F56</f>
        <v>1053000</v>
      </c>
      <c r="H56" s="1"/>
      <c r="I56" s="1"/>
      <c r="S56" s="21"/>
      <c r="T56" s="21"/>
      <c r="U56" s="21"/>
    </row>
    <row r="57" customFormat="false" ht="12.75" hidden="false" customHeight="false" outlineLevel="0" collapsed="false">
      <c r="C57" s="4" t="s">
        <v>64</v>
      </c>
      <c r="D57" s="4" t="s">
        <v>220</v>
      </c>
      <c r="E57" s="1" t="n">
        <v>5114000</v>
      </c>
      <c r="F57" s="1" t="n">
        <v>4500000</v>
      </c>
      <c r="G57" s="1" t="n">
        <f aca="false">+E57-F57</f>
        <v>614000</v>
      </c>
      <c r="H57" s="1"/>
      <c r="I57" s="1"/>
      <c r="S57" s="21"/>
      <c r="T57" s="21"/>
      <c r="U57" s="21"/>
    </row>
    <row r="58" customFormat="false" ht="12.75" hidden="false" customHeight="false" outlineLevel="0" collapsed="false">
      <c r="C58" s="4" t="s">
        <v>65</v>
      </c>
      <c r="D58" s="4" t="s">
        <v>220</v>
      </c>
      <c r="E58" s="1" t="n">
        <v>3700000</v>
      </c>
      <c r="F58" s="1" t="n">
        <v>3950000</v>
      </c>
      <c r="G58" s="1" t="n">
        <f aca="false">+E58-F58</f>
        <v>-250000</v>
      </c>
      <c r="H58" s="1"/>
      <c r="I58" s="1"/>
      <c r="S58" s="21"/>
      <c r="T58" s="21"/>
      <c r="U58" s="21"/>
    </row>
    <row r="59" customFormat="false" ht="12.75" hidden="false" customHeight="false" outlineLevel="0" collapsed="false">
      <c r="C59" s="4" t="s">
        <v>66</v>
      </c>
      <c r="D59" s="4" t="s">
        <v>251</v>
      </c>
      <c r="E59" s="1" t="n">
        <v>1382000</v>
      </c>
      <c r="F59" s="1" t="n">
        <v>0</v>
      </c>
      <c r="G59" s="1" t="n">
        <f aca="false">+E59-F59</f>
        <v>1382000</v>
      </c>
      <c r="H59" s="1"/>
      <c r="I59" s="1"/>
      <c r="S59" s="21"/>
      <c r="T59" s="21"/>
      <c r="U59" s="21"/>
    </row>
    <row r="60" customFormat="false" ht="12.75" hidden="false" customHeight="false" outlineLevel="0" collapsed="false">
      <c r="C60" s="4" t="s">
        <v>67</v>
      </c>
      <c r="D60" s="4" t="s">
        <v>220</v>
      </c>
      <c r="E60" s="1" t="n">
        <v>3302000</v>
      </c>
      <c r="F60" s="1" t="n">
        <v>3883000</v>
      </c>
      <c r="G60" s="1" t="n">
        <f aca="false">+E60-F60</f>
        <v>-581000</v>
      </c>
      <c r="H60" s="1"/>
      <c r="I60" s="1"/>
      <c r="S60" s="21"/>
      <c r="T60" s="21"/>
      <c r="U60" s="21"/>
    </row>
    <row r="61" customFormat="false" ht="12.75" hidden="false" customHeight="false" outlineLevel="0" collapsed="false">
      <c r="C61" s="4" t="s">
        <v>68</v>
      </c>
      <c r="D61" s="4" t="s">
        <v>223</v>
      </c>
      <c r="E61" s="1" t="n">
        <v>2020000</v>
      </c>
      <c r="F61" s="1" t="n">
        <v>2000000</v>
      </c>
      <c r="G61" s="1" t="n">
        <f aca="false">+E61-F61</f>
        <v>20000</v>
      </c>
      <c r="H61" s="1"/>
      <c r="I61" s="1"/>
      <c r="S61" s="21"/>
      <c r="T61" s="21"/>
      <c r="U61" s="21"/>
    </row>
    <row r="62" customFormat="false" ht="12.75" hidden="false" customHeight="false" outlineLevel="0" collapsed="false">
      <c r="C62" s="4" t="s">
        <v>69</v>
      </c>
      <c r="D62" s="4" t="s">
        <v>225</v>
      </c>
      <c r="E62" s="1" t="n">
        <v>1021000</v>
      </c>
      <c r="F62" s="1" t="n">
        <v>700000</v>
      </c>
      <c r="G62" s="1" t="n">
        <f aca="false">+E62-F62</f>
        <v>321000</v>
      </c>
      <c r="H62" s="1"/>
      <c r="I62" s="1"/>
      <c r="S62" s="21"/>
      <c r="T62" s="21"/>
      <c r="U62" s="21"/>
    </row>
    <row r="63" customFormat="false" ht="12.75" hidden="false" customHeight="false" outlineLevel="0" collapsed="false">
      <c r="C63" s="4" t="s">
        <v>70</v>
      </c>
      <c r="D63" s="4" t="s">
        <v>222</v>
      </c>
      <c r="E63" s="1" t="n">
        <v>1509000</v>
      </c>
      <c r="F63" s="1" t="n">
        <v>4200000</v>
      </c>
      <c r="G63" s="1" t="n">
        <f aca="false">+E63-F63</f>
        <v>-2691000</v>
      </c>
      <c r="H63" s="1"/>
      <c r="I63" s="1"/>
      <c r="S63" s="21"/>
      <c r="T63" s="21"/>
      <c r="U63" s="21"/>
    </row>
    <row r="64" customFormat="false" ht="15" hidden="false" customHeight="false" outlineLevel="0" collapsed="false">
      <c r="C64" s="4" t="s">
        <v>71</v>
      </c>
      <c r="D64" s="4" t="s">
        <v>224</v>
      </c>
      <c r="E64" s="5" t="n">
        <v>273000</v>
      </c>
      <c r="F64" s="5" t="n">
        <v>200000</v>
      </c>
      <c r="G64" s="5" t="n">
        <f aca="false">+E64-F64</f>
        <v>73000</v>
      </c>
      <c r="H64" s="1"/>
      <c r="I64" s="1"/>
      <c r="S64" s="21"/>
      <c r="T64" s="21"/>
      <c r="U64" s="21"/>
    </row>
    <row r="65" customFormat="false" ht="12.75" hidden="false" customHeight="false" outlineLevel="0" collapsed="false">
      <c r="C65" s="4" t="s">
        <v>72</v>
      </c>
      <c r="E65" s="1" t="n">
        <f aca="false">SUM(E56:E64)</f>
        <v>23312000</v>
      </c>
      <c r="F65" s="1" t="n">
        <f aca="false">SUM(F56:F64)</f>
        <v>23371000</v>
      </c>
      <c r="G65" s="1" t="n">
        <f aca="false">+E65-F65</f>
        <v>-59000</v>
      </c>
      <c r="H65" s="1"/>
      <c r="I65" s="1"/>
      <c r="S65" s="21"/>
      <c r="T65" s="21"/>
      <c r="U65" s="21"/>
    </row>
    <row r="66" customFormat="false" ht="12.75" hidden="false" customHeight="false" outlineLevel="0" collapsed="false">
      <c r="E66" s="1"/>
      <c r="F66" s="1"/>
      <c r="G66" s="1"/>
      <c r="H66" s="1"/>
      <c r="I66" s="1"/>
      <c r="S66" s="21"/>
      <c r="T66" s="21"/>
      <c r="U66" s="21"/>
    </row>
    <row r="67" customFormat="false" ht="12.75" hidden="false" customHeight="false" outlineLevel="0" collapsed="false">
      <c r="C67" s="4" t="s">
        <v>73</v>
      </c>
      <c r="D67" s="4" t="s">
        <v>220</v>
      </c>
      <c r="E67" s="1" t="n">
        <v>13077000</v>
      </c>
      <c r="F67" s="1" t="n">
        <v>11499000</v>
      </c>
      <c r="G67" s="1" t="n">
        <f aca="false">+E67-F67</f>
        <v>1578000</v>
      </c>
      <c r="H67" s="1"/>
      <c r="I67" s="1"/>
      <c r="S67" s="21"/>
      <c r="T67" s="21"/>
      <c r="U67" s="21"/>
    </row>
    <row r="68" customFormat="false" ht="12.75" hidden="false" customHeight="false" outlineLevel="0" collapsed="false">
      <c r="E68" s="1"/>
      <c r="F68" s="1"/>
      <c r="G68" s="1"/>
      <c r="H68" s="1"/>
      <c r="I68" s="1"/>
      <c r="S68" s="21"/>
      <c r="T68" s="21"/>
      <c r="U68" s="21"/>
    </row>
    <row r="69" customFormat="false" ht="12.75" hidden="false" customHeight="false" outlineLevel="0" collapsed="false">
      <c r="C69" s="4" t="s">
        <v>74</v>
      </c>
      <c r="D69" s="4" t="s">
        <v>220</v>
      </c>
      <c r="E69" s="1" t="n">
        <v>3500000</v>
      </c>
      <c r="F69" s="1" t="n">
        <v>5122000</v>
      </c>
      <c r="G69" s="1" t="n">
        <f aca="false">+E69-F69</f>
        <v>-1622000</v>
      </c>
      <c r="H69" s="1"/>
      <c r="I69" s="1"/>
      <c r="S69" s="21"/>
      <c r="T69" s="21"/>
      <c r="U69" s="21"/>
    </row>
    <row r="70" customFormat="false" ht="12.75" hidden="false" customHeight="false" outlineLevel="0" collapsed="false">
      <c r="E70" s="1"/>
      <c r="F70" s="1"/>
      <c r="G70" s="1"/>
      <c r="H70" s="1"/>
      <c r="I70" s="1"/>
      <c r="S70" s="21"/>
      <c r="T70" s="21"/>
      <c r="U70" s="21"/>
    </row>
    <row r="71" customFormat="false" ht="12.75" hidden="false" customHeight="false" outlineLevel="0" collapsed="false">
      <c r="C71" s="4" t="s">
        <v>75</v>
      </c>
      <c r="D71" s="4" t="s">
        <v>220</v>
      </c>
      <c r="E71" s="1" t="n">
        <v>9040000</v>
      </c>
      <c r="F71" s="1" t="n">
        <v>9874000</v>
      </c>
      <c r="G71" s="1" t="n">
        <f aca="false">+E71-F71</f>
        <v>-834000</v>
      </c>
      <c r="H71" s="1"/>
      <c r="I71" s="1"/>
      <c r="S71" s="21"/>
      <c r="T71" s="21"/>
      <c r="U71" s="21"/>
    </row>
    <row r="72" customFormat="false" ht="12.75" hidden="false" customHeight="false" outlineLevel="0" collapsed="false">
      <c r="E72" s="1"/>
      <c r="F72" s="1"/>
      <c r="G72" s="1"/>
      <c r="H72" s="1"/>
      <c r="I72" s="1"/>
      <c r="S72" s="21"/>
      <c r="T72" s="21"/>
      <c r="U72" s="21"/>
    </row>
    <row r="73" customFormat="false" ht="12.75" hidden="false" customHeight="false" outlineLevel="0" collapsed="false">
      <c r="C73" s="6" t="s">
        <v>252</v>
      </c>
      <c r="D73" s="6" t="s">
        <v>220</v>
      </c>
      <c r="E73" s="5" t="n">
        <v>870000</v>
      </c>
      <c r="F73" s="5" t="n">
        <v>1253000</v>
      </c>
      <c r="G73" s="5" t="n">
        <f aca="false">+E73-F73</f>
        <v>-383000</v>
      </c>
      <c r="H73" s="1"/>
      <c r="I73" s="1"/>
      <c r="S73" s="21"/>
      <c r="T73" s="21"/>
      <c r="U73" s="21"/>
    </row>
    <row r="74" customFormat="false" ht="12.75" hidden="false" customHeight="false" outlineLevel="0" collapsed="false">
      <c r="E74" s="1"/>
      <c r="F74" s="1"/>
      <c r="G74" s="1"/>
      <c r="H74" s="1"/>
      <c r="I74" s="1"/>
      <c r="S74" s="21"/>
      <c r="T74" s="21"/>
      <c r="U74" s="21"/>
    </row>
    <row r="75" customFormat="false" ht="12.75" hidden="false" customHeight="false" outlineLevel="0" collapsed="false">
      <c r="C75" s="9" t="s">
        <v>253</v>
      </c>
      <c r="D75" s="9"/>
      <c r="E75" s="10" t="n">
        <f aca="false">+E65+E67+E69+E71+E73</f>
        <v>49799000</v>
      </c>
      <c r="F75" s="10" t="n">
        <f aca="false">+F65+F67+F69+F71+F73</f>
        <v>51119000</v>
      </c>
      <c r="G75" s="10" t="n">
        <f aca="false">+G65+G67+G69+G71+G73</f>
        <v>-1320000</v>
      </c>
      <c r="H75" s="1"/>
      <c r="I75" s="1"/>
      <c r="S75" s="21"/>
      <c r="T75" s="21"/>
      <c r="U75" s="21"/>
    </row>
    <row r="76" customFormat="false" ht="12.75" hidden="false" customHeight="false" outlineLevel="0" collapsed="false">
      <c r="E76" s="1"/>
      <c r="F76" s="1"/>
      <c r="G76" s="1"/>
      <c r="H76" s="1"/>
      <c r="I76" s="1"/>
      <c r="S76" s="21"/>
      <c r="T76" s="21"/>
      <c r="U76" s="21"/>
    </row>
    <row r="77" customFormat="false" ht="12.75" hidden="false" customHeight="false" outlineLevel="0" collapsed="false">
      <c r="E77" s="1"/>
      <c r="F77" s="1"/>
      <c r="G77" s="1"/>
      <c r="H77" s="1"/>
      <c r="I77" s="1"/>
      <c r="S77" s="21"/>
      <c r="T77" s="21"/>
      <c r="U77" s="21"/>
    </row>
    <row r="78" customFormat="false" ht="12.75" hidden="false" customHeight="false" outlineLevel="0" collapsed="false">
      <c r="C78" s="2" t="s">
        <v>76</v>
      </c>
      <c r="E78" s="1"/>
      <c r="F78" s="1"/>
      <c r="G78" s="1"/>
      <c r="H78" s="1"/>
      <c r="I78" s="1"/>
      <c r="S78" s="21"/>
      <c r="T78" s="21"/>
      <c r="U78" s="21"/>
    </row>
    <row r="79" customFormat="false" ht="15" hidden="false" customHeight="false" outlineLevel="0" collapsed="false">
      <c r="E79" s="3" t="s">
        <v>27</v>
      </c>
      <c r="F79" s="3" t="s">
        <v>254</v>
      </c>
      <c r="G79" s="3" t="s">
        <v>214</v>
      </c>
      <c r="H79" s="1"/>
      <c r="I79" s="1"/>
      <c r="S79" s="21"/>
      <c r="T79" s="21"/>
      <c r="U79" s="21"/>
    </row>
    <row r="80" customFormat="false" ht="12.75" hidden="false" customHeight="false" outlineLevel="0" collapsed="false">
      <c r="C80" s="4" t="s">
        <v>77</v>
      </c>
      <c r="E80" s="1" t="n">
        <v>100000000</v>
      </c>
      <c r="F80" s="1" t="n">
        <v>130535000</v>
      </c>
      <c r="G80" s="1" t="n">
        <f aca="false">+E80-F80</f>
        <v>-30535000</v>
      </c>
      <c r="H80" s="1"/>
      <c r="I80" s="1"/>
      <c r="S80" s="21"/>
      <c r="T80" s="21"/>
      <c r="U80" s="21"/>
    </row>
    <row r="81" customFormat="false" ht="12.75" hidden="false" customHeight="false" outlineLevel="0" collapsed="false">
      <c r="C81" s="4" t="s">
        <v>78</v>
      </c>
      <c r="E81" s="1" t="n">
        <v>5747000</v>
      </c>
      <c r="F81" s="1" t="n">
        <v>6405000</v>
      </c>
      <c r="G81" s="1" t="n">
        <f aca="false">+E81-F81</f>
        <v>-658000</v>
      </c>
      <c r="H81" s="1"/>
      <c r="I81" s="1"/>
      <c r="S81" s="21"/>
      <c r="T81" s="21"/>
      <c r="U81" s="21"/>
    </row>
    <row r="82" customFormat="false" ht="12.75" hidden="false" customHeight="false" outlineLevel="0" collapsed="false">
      <c r="C82" s="4" t="s">
        <v>79</v>
      </c>
      <c r="E82" s="1" t="n">
        <v>14586000</v>
      </c>
      <c r="F82" s="1" t="n">
        <v>4136000</v>
      </c>
      <c r="G82" s="1" t="n">
        <f aca="false">+E82-F82</f>
        <v>10450000</v>
      </c>
      <c r="H82" s="1"/>
      <c r="I82" s="1"/>
      <c r="S82" s="21"/>
      <c r="T82" s="21"/>
      <c r="U82" s="21"/>
    </row>
    <row r="83" customFormat="false" ht="12.75" hidden="false" customHeight="false" outlineLevel="0" collapsed="false">
      <c r="C83" s="4" t="s">
        <v>80</v>
      </c>
      <c r="E83" s="1" t="n">
        <v>22259000</v>
      </c>
      <c r="F83" s="1" t="n">
        <v>17125000</v>
      </c>
      <c r="G83" s="1" t="n">
        <f aca="false">+E83-F83</f>
        <v>5134000</v>
      </c>
      <c r="H83" s="1"/>
      <c r="I83" s="1"/>
      <c r="S83" s="21"/>
      <c r="T83" s="21"/>
      <c r="U83" s="21"/>
    </row>
    <row r="84" customFormat="false" ht="15" hidden="false" customHeight="false" outlineLevel="0" collapsed="false">
      <c r="C84" s="4" t="s">
        <v>81</v>
      </c>
      <c r="E84" s="5" t="n">
        <v>159000</v>
      </c>
      <c r="F84" s="5" t="n">
        <v>397000</v>
      </c>
      <c r="G84" s="5" t="n">
        <f aca="false">+E84-F84</f>
        <v>-238000</v>
      </c>
      <c r="H84" s="1"/>
      <c r="I84" s="1"/>
      <c r="S84" s="21"/>
      <c r="T84" s="21"/>
      <c r="U84" s="21"/>
    </row>
    <row r="85" customFormat="false" ht="12.75" hidden="false" customHeight="false" outlineLevel="0" collapsed="false">
      <c r="C85" s="4" t="s">
        <v>4</v>
      </c>
      <c r="E85" s="1" t="n">
        <f aca="false">SUM(E80:E84)</f>
        <v>142751000</v>
      </c>
      <c r="F85" s="1" t="n">
        <f aca="false">SUM(F80:F84)</f>
        <v>158598000</v>
      </c>
      <c r="G85" s="1" t="n">
        <f aca="false">SUM(G80:G84)</f>
        <v>-15847000</v>
      </c>
      <c r="H85" s="1"/>
      <c r="I85" s="1"/>
      <c r="S85" s="21"/>
      <c r="T85" s="21"/>
      <c r="U85" s="21"/>
    </row>
    <row r="86" customFormat="false" ht="12.75" hidden="false" customHeight="false" outlineLevel="0" collapsed="false">
      <c r="E86" s="1"/>
      <c r="F86" s="1"/>
      <c r="G86" s="1"/>
      <c r="H86" s="1"/>
      <c r="I86" s="1"/>
      <c r="S86" s="21"/>
      <c r="T86" s="21"/>
      <c r="U86" s="21"/>
    </row>
    <row r="87" customFormat="false" ht="12.75" hidden="false" customHeight="false" outlineLevel="0" collapsed="false">
      <c r="E87" s="1"/>
      <c r="F87" s="1"/>
      <c r="G87" s="1"/>
      <c r="H87" s="1"/>
      <c r="I87" s="1"/>
      <c r="S87" s="21"/>
      <c r="T87" s="21"/>
      <c r="U87" s="21"/>
    </row>
    <row r="88" customFormat="false" ht="12.75" hidden="false" customHeight="false" outlineLevel="0" collapsed="false">
      <c r="E88" s="1"/>
      <c r="F88" s="1"/>
      <c r="G88" s="1"/>
      <c r="H88" s="1"/>
      <c r="I88" s="1"/>
      <c r="S88" s="21"/>
      <c r="T88" s="21"/>
      <c r="U88" s="21"/>
    </row>
    <row r="89" customFormat="false" ht="12.75" hidden="false" customHeight="false" outlineLevel="0" collapsed="false">
      <c r="E89" s="1"/>
      <c r="F89" s="1"/>
      <c r="G89" s="1"/>
      <c r="H89" s="1"/>
      <c r="I89" s="1"/>
      <c r="S89" s="21"/>
      <c r="T89" s="21"/>
      <c r="U89" s="21"/>
    </row>
    <row r="90" customFormat="false" ht="12.75" hidden="false" customHeight="false" outlineLevel="0" collapsed="false">
      <c r="E90" s="1"/>
      <c r="F90" s="1"/>
      <c r="G90" s="1"/>
      <c r="H90" s="1"/>
      <c r="I90" s="1"/>
      <c r="S90" s="21"/>
      <c r="T90" s="21"/>
      <c r="U90" s="21"/>
    </row>
    <row r="91" customFormat="false" ht="12.75" hidden="false" customHeight="false" outlineLevel="0" collapsed="false">
      <c r="E91" s="1"/>
      <c r="F91" s="1"/>
      <c r="G91" s="1"/>
      <c r="H91" s="1"/>
      <c r="I91" s="1"/>
      <c r="S91" s="21"/>
      <c r="T91" s="21"/>
      <c r="U91" s="21"/>
    </row>
    <row r="92" customFormat="false" ht="12.75" hidden="false" customHeight="false" outlineLevel="0" collapsed="false">
      <c r="E92" s="1"/>
      <c r="F92" s="1"/>
      <c r="G92" s="1"/>
      <c r="H92" s="1"/>
      <c r="I92" s="1"/>
      <c r="S92" s="21"/>
      <c r="T92" s="21"/>
      <c r="U92" s="21"/>
    </row>
    <row r="93" customFormat="false" ht="12.75" hidden="false" customHeight="false" outlineLevel="0" collapsed="false">
      <c r="E93" s="1"/>
      <c r="F93" s="1"/>
      <c r="G93" s="1"/>
      <c r="H93" s="1"/>
      <c r="I93" s="1"/>
      <c r="S93" s="21"/>
      <c r="T93" s="21"/>
      <c r="U93" s="21"/>
    </row>
    <row r="94" customFormat="false" ht="12.75" hidden="false" customHeight="false" outlineLevel="0" collapsed="false">
      <c r="E94" s="1"/>
      <c r="F94" s="1"/>
      <c r="G94" s="1"/>
      <c r="H94" s="1"/>
      <c r="I94" s="1"/>
      <c r="S94" s="21"/>
      <c r="T94" s="21"/>
      <c r="U94" s="21"/>
    </row>
    <row r="95" customFormat="false" ht="12.75" hidden="false" customHeight="false" outlineLevel="0" collapsed="false">
      <c r="E95" s="1"/>
      <c r="F95" s="1"/>
      <c r="G95" s="1"/>
      <c r="H95" s="1"/>
      <c r="I95" s="1"/>
      <c r="S95" s="21"/>
      <c r="T95" s="21"/>
      <c r="U95" s="21"/>
    </row>
    <row r="96" customFormat="false" ht="12.75" hidden="false" customHeight="false" outlineLevel="0" collapsed="false">
      <c r="E96" s="1"/>
      <c r="F96" s="1"/>
      <c r="G96" s="1"/>
      <c r="H96" s="1"/>
      <c r="I96" s="1"/>
      <c r="S96" s="21"/>
      <c r="T96" s="21"/>
      <c r="U96" s="21"/>
    </row>
    <row r="97" customFormat="false" ht="12.75" hidden="false" customHeight="false" outlineLevel="0" collapsed="false">
      <c r="E97" s="1"/>
      <c r="F97" s="1"/>
      <c r="G97" s="1"/>
      <c r="H97" s="1"/>
      <c r="I97" s="1"/>
      <c r="S97" s="21"/>
      <c r="T97" s="21"/>
      <c r="U97" s="21"/>
    </row>
    <row r="98" customFormat="false" ht="12.75" hidden="false" customHeight="false" outlineLevel="0" collapsed="false">
      <c r="E98" s="1"/>
      <c r="F98" s="1"/>
      <c r="G98" s="1"/>
      <c r="H98" s="1"/>
      <c r="I98" s="1"/>
      <c r="S98" s="21"/>
      <c r="T98" s="21"/>
      <c r="U98" s="21"/>
    </row>
    <row r="99" customFormat="false" ht="12.75" hidden="false" customHeight="false" outlineLevel="0" collapsed="false">
      <c r="E99" s="1"/>
      <c r="F99" s="1"/>
      <c r="G99" s="1"/>
      <c r="H99" s="1"/>
      <c r="I99" s="1"/>
      <c r="S99" s="21"/>
      <c r="T99" s="21"/>
      <c r="U99" s="21"/>
    </row>
    <row r="100" customFormat="false" ht="12.75" hidden="false" customHeight="false" outlineLevel="0" collapsed="false">
      <c r="E100" s="1"/>
      <c r="F100" s="1"/>
      <c r="G100" s="1"/>
      <c r="H100" s="1"/>
      <c r="I100" s="1"/>
      <c r="S100" s="21"/>
      <c r="T100" s="21"/>
      <c r="U100" s="21"/>
    </row>
    <row r="101" customFormat="false" ht="12.75" hidden="false" customHeight="false" outlineLevel="0" collapsed="false">
      <c r="E101" s="1"/>
      <c r="F101" s="1"/>
      <c r="G101" s="1"/>
      <c r="H101" s="1"/>
      <c r="I101" s="1"/>
      <c r="S101" s="21"/>
      <c r="T101" s="21"/>
      <c r="U101" s="21"/>
    </row>
    <row r="102" customFormat="false" ht="12.75" hidden="false" customHeight="false" outlineLevel="0" collapsed="false">
      <c r="E102" s="1"/>
      <c r="F102" s="1"/>
      <c r="G102" s="1"/>
      <c r="H102" s="1"/>
      <c r="I102" s="1"/>
      <c r="S102" s="21"/>
      <c r="T102" s="21"/>
      <c r="U102" s="21"/>
    </row>
    <row r="103" customFormat="false" ht="12.75" hidden="false" customHeight="false" outlineLevel="0" collapsed="false">
      <c r="E103" s="1"/>
      <c r="F103" s="1"/>
      <c r="G103" s="1"/>
      <c r="H103" s="1"/>
      <c r="I103" s="1"/>
      <c r="S103" s="21"/>
      <c r="T103" s="21"/>
      <c r="U103" s="21"/>
    </row>
    <row r="104" customFormat="false" ht="12.75" hidden="false" customHeight="false" outlineLevel="0" collapsed="false">
      <c r="E104" s="1"/>
      <c r="F104" s="1"/>
      <c r="G104" s="1"/>
      <c r="H104" s="1"/>
      <c r="I104" s="1"/>
      <c r="S104" s="21"/>
      <c r="T104" s="21"/>
      <c r="U104" s="21"/>
    </row>
    <row r="105" customFormat="false" ht="12.75" hidden="false" customHeight="false" outlineLevel="0" collapsed="false">
      <c r="E105" s="1"/>
      <c r="F105" s="1"/>
      <c r="G105" s="1"/>
      <c r="H105" s="1"/>
      <c r="I105" s="1"/>
      <c r="S105" s="21"/>
      <c r="T105" s="21"/>
      <c r="U105" s="21"/>
    </row>
    <row r="106" customFormat="false" ht="12.75" hidden="false" customHeight="false" outlineLevel="0" collapsed="false">
      <c r="E106" s="1"/>
      <c r="F106" s="1"/>
      <c r="G106" s="1"/>
      <c r="H106" s="1"/>
      <c r="I106" s="1"/>
      <c r="S106" s="21"/>
      <c r="T106" s="21"/>
      <c r="U106" s="21"/>
    </row>
    <row r="107" customFormat="false" ht="12.75" hidden="false" customHeight="false" outlineLevel="0" collapsed="false">
      <c r="E107" s="1"/>
      <c r="F107" s="1"/>
      <c r="G107" s="1"/>
      <c r="H107" s="1"/>
      <c r="I107" s="1"/>
      <c r="S107" s="21"/>
      <c r="T107" s="21"/>
      <c r="U107" s="21"/>
    </row>
    <row r="108" customFormat="false" ht="12.75" hidden="false" customHeight="false" outlineLevel="0" collapsed="false">
      <c r="E108" s="1"/>
      <c r="F108" s="1"/>
      <c r="G108" s="1"/>
      <c r="H108" s="1"/>
      <c r="I108" s="1"/>
      <c r="S108" s="21"/>
      <c r="T108" s="21"/>
      <c r="U108" s="21"/>
    </row>
    <row r="109" customFormat="false" ht="12.75" hidden="false" customHeight="false" outlineLevel="0" collapsed="false">
      <c r="E109" s="1"/>
      <c r="F109" s="1"/>
      <c r="G109" s="1"/>
      <c r="H109" s="1"/>
      <c r="I109" s="1"/>
      <c r="S109" s="21"/>
      <c r="T109" s="21"/>
      <c r="U109" s="21"/>
    </row>
    <row r="110" customFormat="false" ht="12.75" hidden="false" customHeight="false" outlineLevel="0" collapsed="false">
      <c r="E110" s="1"/>
      <c r="F110" s="1"/>
      <c r="G110" s="1"/>
      <c r="H110" s="1"/>
      <c r="I110" s="1"/>
      <c r="S110" s="21"/>
      <c r="T110" s="21"/>
      <c r="U110" s="21"/>
    </row>
    <row r="111" customFormat="false" ht="12.75" hidden="false" customHeight="false" outlineLevel="0" collapsed="false">
      <c r="E111" s="1"/>
      <c r="F111" s="1"/>
      <c r="G111" s="1"/>
      <c r="H111" s="1"/>
      <c r="I111" s="1"/>
      <c r="S111" s="21"/>
      <c r="T111" s="21"/>
      <c r="U111" s="21"/>
    </row>
    <row r="112" customFormat="false" ht="12.75" hidden="false" customHeight="false" outlineLevel="0" collapsed="false">
      <c r="E112" s="1"/>
      <c r="F112" s="1"/>
      <c r="G112" s="1"/>
      <c r="H112" s="1"/>
      <c r="I112" s="1"/>
      <c r="S112" s="21"/>
      <c r="T112" s="21"/>
      <c r="U112" s="21"/>
    </row>
    <row r="113" customFormat="false" ht="12.75" hidden="false" customHeight="false" outlineLevel="0" collapsed="false">
      <c r="E113" s="1"/>
      <c r="F113" s="1"/>
      <c r="G113" s="1"/>
      <c r="H113" s="1"/>
      <c r="I113" s="1"/>
      <c r="S113" s="21"/>
      <c r="T113" s="21"/>
      <c r="U113" s="21"/>
    </row>
    <row r="114" customFormat="false" ht="12.75" hidden="false" customHeight="false" outlineLevel="0" collapsed="false">
      <c r="E114" s="1"/>
      <c r="F114" s="1"/>
      <c r="G114" s="1"/>
      <c r="H114" s="1"/>
      <c r="I114" s="1"/>
      <c r="S114" s="21"/>
      <c r="T114" s="21"/>
      <c r="U114" s="21"/>
    </row>
    <row r="115" customFormat="false" ht="12.75" hidden="false" customHeight="false" outlineLevel="0" collapsed="false">
      <c r="E115" s="1"/>
      <c r="F115" s="1"/>
      <c r="G115" s="1"/>
      <c r="H115" s="1"/>
      <c r="I115" s="1"/>
      <c r="S115" s="21"/>
      <c r="T115" s="21"/>
      <c r="U115" s="21"/>
    </row>
    <row r="116" customFormat="false" ht="12.75" hidden="false" customHeight="false" outlineLevel="0" collapsed="false">
      <c r="E116" s="1"/>
      <c r="F116" s="1"/>
      <c r="G116" s="1"/>
      <c r="H116" s="1"/>
      <c r="I116" s="1"/>
      <c r="S116" s="21"/>
      <c r="T116" s="21"/>
      <c r="U116" s="21"/>
    </row>
    <row r="117" customFormat="false" ht="12.75" hidden="false" customHeight="false" outlineLevel="0" collapsed="false">
      <c r="E117" s="1"/>
      <c r="F117" s="1"/>
      <c r="G117" s="1"/>
      <c r="H117" s="1"/>
      <c r="I117" s="1"/>
      <c r="S117" s="21"/>
      <c r="T117" s="21"/>
      <c r="U117" s="21"/>
    </row>
    <row r="118" customFormat="false" ht="12.75" hidden="false" customHeight="false" outlineLevel="0" collapsed="false">
      <c r="E118" s="1"/>
      <c r="F118" s="1"/>
      <c r="G118" s="1"/>
      <c r="H118" s="1"/>
      <c r="I118" s="1"/>
      <c r="S118" s="21"/>
      <c r="T118" s="21"/>
      <c r="U118" s="21"/>
    </row>
    <row r="119" customFormat="false" ht="12.75" hidden="false" customHeight="false" outlineLevel="0" collapsed="false">
      <c r="E119" s="1"/>
      <c r="F119" s="1"/>
      <c r="G119" s="1"/>
      <c r="H119" s="1"/>
      <c r="I119" s="1"/>
      <c r="S119" s="21"/>
      <c r="T119" s="21"/>
      <c r="U119" s="21"/>
    </row>
    <row r="120" customFormat="false" ht="12.75" hidden="false" customHeight="false" outlineLevel="0" collapsed="false">
      <c r="E120" s="1"/>
      <c r="F120" s="1"/>
      <c r="G120" s="1"/>
      <c r="H120" s="1"/>
      <c r="I120" s="1"/>
      <c r="S120" s="21"/>
      <c r="T120" s="21"/>
      <c r="U120" s="21"/>
    </row>
    <row r="121" customFormat="false" ht="12.75" hidden="false" customHeight="false" outlineLevel="0" collapsed="false">
      <c r="E121" s="1"/>
      <c r="F121" s="1"/>
      <c r="G121" s="1"/>
      <c r="H121" s="1"/>
      <c r="I121" s="1"/>
      <c r="S121" s="21"/>
      <c r="T121" s="21"/>
      <c r="U121" s="21"/>
    </row>
    <row r="122" customFormat="false" ht="12.75" hidden="false" customHeight="false" outlineLevel="0" collapsed="false">
      <c r="E122" s="1"/>
      <c r="F122" s="1"/>
      <c r="G122" s="1"/>
      <c r="H122" s="1"/>
      <c r="I122" s="1"/>
      <c r="S122" s="21"/>
      <c r="T122" s="21"/>
      <c r="U122" s="21"/>
    </row>
    <row r="123" customFormat="false" ht="12.75" hidden="false" customHeight="false" outlineLevel="0" collapsed="false">
      <c r="E123" s="1"/>
      <c r="F123" s="1"/>
      <c r="G123" s="1"/>
      <c r="H123" s="1"/>
      <c r="I123" s="1"/>
      <c r="S123" s="21"/>
      <c r="T123" s="21"/>
      <c r="U123" s="21"/>
    </row>
    <row r="124" customFormat="false" ht="12.75" hidden="false" customHeight="false" outlineLevel="0" collapsed="false">
      <c r="E124" s="1"/>
      <c r="F124" s="1"/>
      <c r="G124" s="1"/>
      <c r="H124" s="1"/>
      <c r="I124" s="1"/>
      <c r="S124" s="21"/>
      <c r="T124" s="21"/>
      <c r="U124" s="21"/>
    </row>
    <row r="125" customFormat="false" ht="12.75" hidden="false" customHeight="false" outlineLevel="0" collapsed="false">
      <c r="E125" s="1"/>
      <c r="F125" s="1"/>
      <c r="G125" s="1"/>
      <c r="H125" s="1"/>
      <c r="I125" s="1"/>
      <c r="S125" s="21"/>
      <c r="T125" s="21"/>
      <c r="U125" s="21"/>
    </row>
    <row r="126" customFormat="false" ht="12.75" hidden="false" customHeight="false" outlineLevel="0" collapsed="false">
      <c r="E126" s="1"/>
      <c r="F126" s="1"/>
      <c r="G126" s="1"/>
      <c r="H126" s="1"/>
      <c r="I126" s="1"/>
      <c r="S126" s="21"/>
      <c r="T126" s="21"/>
      <c r="U126" s="21"/>
    </row>
    <row r="127" customFormat="false" ht="12.75" hidden="false" customHeight="false" outlineLevel="0" collapsed="false">
      <c r="E127" s="1"/>
      <c r="F127" s="1"/>
      <c r="G127" s="1"/>
      <c r="H127" s="1"/>
      <c r="I127" s="1"/>
      <c r="S127" s="21"/>
      <c r="T127" s="21"/>
      <c r="U127" s="21"/>
    </row>
    <row r="128" customFormat="false" ht="12.75" hidden="false" customHeight="false" outlineLevel="0" collapsed="false">
      <c r="E128" s="1"/>
      <c r="F128" s="1"/>
      <c r="G128" s="1"/>
      <c r="H128" s="1"/>
      <c r="I128" s="1"/>
      <c r="S128" s="21"/>
      <c r="T128" s="21"/>
      <c r="U128" s="21"/>
    </row>
    <row r="129" customFormat="false" ht="12.75" hidden="false" customHeight="false" outlineLevel="0" collapsed="false">
      <c r="E129" s="1"/>
      <c r="F129" s="1"/>
      <c r="G129" s="1"/>
      <c r="H129" s="1"/>
      <c r="I129" s="1"/>
      <c r="S129" s="21"/>
      <c r="T129" s="21"/>
      <c r="U129" s="21"/>
    </row>
    <row r="130" customFormat="false" ht="12.75" hidden="false" customHeight="false" outlineLevel="0" collapsed="false">
      <c r="E130" s="1"/>
      <c r="F130" s="1"/>
      <c r="G130" s="1"/>
      <c r="H130" s="1"/>
      <c r="I130" s="1"/>
      <c r="S130" s="21"/>
      <c r="T130" s="21"/>
      <c r="U130" s="21"/>
    </row>
    <row r="131" customFormat="false" ht="12.75" hidden="false" customHeight="false" outlineLevel="0" collapsed="false">
      <c r="E131" s="1"/>
      <c r="F131" s="1"/>
      <c r="G131" s="1"/>
      <c r="H131" s="1"/>
      <c r="I131" s="1"/>
      <c r="S131" s="21"/>
      <c r="T131" s="21"/>
      <c r="U131" s="21"/>
    </row>
    <row r="132" customFormat="false" ht="12.75" hidden="false" customHeight="false" outlineLevel="0" collapsed="false">
      <c r="E132" s="1"/>
      <c r="F132" s="1"/>
      <c r="G132" s="1"/>
      <c r="H132" s="1"/>
      <c r="I132" s="1"/>
      <c r="S132" s="21"/>
      <c r="T132" s="21"/>
      <c r="U132" s="21"/>
    </row>
    <row r="133" customFormat="false" ht="12.75" hidden="false" customHeight="false" outlineLevel="0" collapsed="false">
      <c r="E133" s="1"/>
      <c r="F133" s="1"/>
      <c r="G133" s="1"/>
      <c r="H133" s="1"/>
      <c r="I133" s="1"/>
      <c r="S133" s="21"/>
      <c r="T133" s="21"/>
      <c r="U133" s="21"/>
    </row>
    <row r="134" customFormat="false" ht="12.75" hidden="false" customHeight="false" outlineLevel="0" collapsed="false">
      <c r="E134" s="1"/>
      <c r="F134" s="1"/>
      <c r="G134" s="1"/>
      <c r="H134" s="1"/>
      <c r="I134" s="1"/>
      <c r="S134" s="21"/>
      <c r="T134" s="21"/>
      <c r="U134" s="21"/>
    </row>
    <row r="135" customFormat="false" ht="12.75" hidden="false" customHeight="false" outlineLevel="0" collapsed="false">
      <c r="E135" s="1"/>
      <c r="F135" s="1"/>
      <c r="G135" s="1"/>
      <c r="H135" s="1"/>
      <c r="I135" s="1"/>
      <c r="S135" s="21"/>
      <c r="T135" s="21"/>
      <c r="U135" s="21"/>
    </row>
    <row r="136" customFormat="false" ht="12.75" hidden="false" customHeight="false" outlineLevel="0" collapsed="false">
      <c r="E136" s="1"/>
      <c r="F136" s="1"/>
      <c r="G136" s="1"/>
      <c r="H136" s="1"/>
      <c r="I136" s="1"/>
      <c r="S136" s="21"/>
      <c r="T136" s="21"/>
      <c r="U136" s="21"/>
    </row>
    <row r="137" customFormat="false" ht="12.75" hidden="false" customHeight="false" outlineLevel="0" collapsed="false">
      <c r="E137" s="1"/>
      <c r="F137" s="1"/>
      <c r="G137" s="1"/>
      <c r="H137" s="1"/>
      <c r="I137" s="1"/>
      <c r="S137" s="21"/>
      <c r="T137" s="21"/>
      <c r="U137" s="21"/>
    </row>
    <row r="138" customFormat="false" ht="12.75" hidden="false" customHeight="false" outlineLevel="0" collapsed="false">
      <c r="E138" s="1"/>
      <c r="F138" s="1"/>
      <c r="G138" s="1"/>
      <c r="H138" s="1"/>
      <c r="I138" s="1"/>
      <c r="S138" s="21"/>
      <c r="T138" s="21"/>
      <c r="U138" s="21"/>
    </row>
    <row r="139" customFormat="false" ht="12.75" hidden="false" customHeight="false" outlineLevel="0" collapsed="false">
      <c r="E139" s="1"/>
      <c r="F139" s="1"/>
      <c r="G139" s="1"/>
      <c r="H139" s="1"/>
      <c r="I139" s="1"/>
      <c r="S139" s="21"/>
      <c r="T139" s="21"/>
      <c r="U139" s="21"/>
    </row>
    <row r="140" customFormat="false" ht="12.75" hidden="false" customHeight="false" outlineLevel="0" collapsed="false">
      <c r="E140" s="1"/>
      <c r="F140" s="1"/>
      <c r="G140" s="1"/>
      <c r="H140" s="1"/>
      <c r="I140" s="1"/>
      <c r="S140" s="21"/>
      <c r="T140" s="21"/>
      <c r="U140" s="21"/>
    </row>
    <row r="141" customFormat="false" ht="12.75" hidden="false" customHeight="false" outlineLevel="0" collapsed="false">
      <c r="E141" s="1"/>
      <c r="F141" s="1"/>
      <c r="G141" s="1"/>
      <c r="H141" s="1"/>
      <c r="I141" s="1"/>
      <c r="S141" s="21"/>
      <c r="T141" s="21"/>
      <c r="U141" s="21"/>
    </row>
    <row r="142" customFormat="false" ht="12.75" hidden="false" customHeight="false" outlineLevel="0" collapsed="false">
      <c r="E142" s="1"/>
      <c r="F142" s="1"/>
      <c r="G142" s="1"/>
      <c r="H142" s="1"/>
      <c r="I142" s="1"/>
      <c r="S142" s="21"/>
      <c r="T142" s="21"/>
      <c r="U142" s="21"/>
    </row>
    <row r="143" customFormat="false" ht="12.75" hidden="false" customHeight="false" outlineLevel="0" collapsed="false">
      <c r="E143" s="1"/>
      <c r="F143" s="1"/>
      <c r="G143" s="1"/>
      <c r="H143" s="1"/>
      <c r="I143" s="1"/>
      <c r="S143" s="21"/>
      <c r="T143" s="21"/>
      <c r="U143" s="21"/>
    </row>
    <row r="144" customFormat="false" ht="12.75" hidden="false" customHeight="false" outlineLevel="0" collapsed="false">
      <c r="E144" s="1"/>
      <c r="F144" s="1"/>
      <c r="G144" s="1"/>
      <c r="H144" s="1"/>
      <c r="I144" s="1"/>
      <c r="S144" s="21"/>
      <c r="T144" s="21"/>
      <c r="U144" s="21"/>
    </row>
    <row r="145" customFormat="false" ht="12.75" hidden="false" customHeight="false" outlineLevel="0" collapsed="false">
      <c r="E145" s="1"/>
      <c r="F145" s="1"/>
      <c r="G145" s="1"/>
      <c r="H145" s="1"/>
      <c r="I145" s="1"/>
      <c r="S145" s="21"/>
      <c r="T145" s="21"/>
      <c r="U145" s="21"/>
    </row>
    <row r="146" customFormat="false" ht="12.75" hidden="false" customHeight="false" outlineLevel="0" collapsed="false">
      <c r="E146" s="1"/>
      <c r="F146" s="1"/>
      <c r="G146" s="1"/>
      <c r="H146" s="1"/>
      <c r="I146" s="1"/>
      <c r="S146" s="21"/>
      <c r="T146" s="21"/>
      <c r="U146" s="21"/>
    </row>
    <row r="147" customFormat="false" ht="12.75" hidden="false" customHeight="false" outlineLevel="0" collapsed="false">
      <c r="E147" s="1"/>
      <c r="F147" s="1"/>
      <c r="G147" s="1"/>
      <c r="H147" s="1"/>
      <c r="I147" s="1"/>
      <c r="S147" s="21"/>
      <c r="T147" s="21"/>
      <c r="U147" s="21"/>
    </row>
    <row r="148" customFormat="false" ht="12.75" hidden="false" customHeight="false" outlineLevel="0" collapsed="false">
      <c r="E148" s="1"/>
      <c r="F148" s="1"/>
      <c r="G148" s="1"/>
      <c r="H148" s="1"/>
      <c r="I148" s="1"/>
      <c r="S148" s="21"/>
      <c r="T148" s="21"/>
      <c r="U148" s="21"/>
    </row>
    <row r="149" customFormat="false" ht="12.75" hidden="false" customHeight="false" outlineLevel="0" collapsed="false">
      <c r="E149" s="1"/>
      <c r="F149" s="1"/>
      <c r="G149" s="1"/>
      <c r="H149" s="1"/>
      <c r="I149" s="1"/>
      <c r="S149" s="21"/>
      <c r="T149" s="21"/>
      <c r="U149" s="21"/>
    </row>
    <row r="150" customFormat="false" ht="12.75" hidden="false" customHeight="false" outlineLevel="0" collapsed="false">
      <c r="E150" s="1"/>
      <c r="F150" s="1"/>
      <c r="G150" s="1"/>
      <c r="H150" s="1"/>
      <c r="I150" s="1"/>
      <c r="S150" s="21"/>
      <c r="T150" s="21"/>
      <c r="U150" s="21"/>
    </row>
    <row r="151" customFormat="false" ht="12.75" hidden="false" customHeight="false" outlineLevel="0" collapsed="false">
      <c r="E151" s="1"/>
      <c r="F151" s="1"/>
      <c r="G151" s="1"/>
      <c r="H151" s="1"/>
      <c r="I151" s="1"/>
      <c r="S151" s="21"/>
      <c r="T151" s="21"/>
      <c r="U151" s="21"/>
    </row>
    <row r="152" customFormat="false" ht="12.75" hidden="false" customHeight="false" outlineLevel="0" collapsed="false">
      <c r="E152" s="1"/>
      <c r="F152" s="1"/>
      <c r="G152" s="1"/>
      <c r="H152" s="1"/>
      <c r="I152" s="1"/>
      <c r="S152" s="21"/>
      <c r="T152" s="21"/>
      <c r="U152" s="21"/>
    </row>
    <row r="153" customFormat="false" ht="12.75" hidden="false" customHeight="false" outlineLevel="0" collapsed="false">
      <c r="E153" s="1"/>
      <c r="F153" s="1"/>
      <c r="G153" s="1"/>
      <c r="H153" s="1"/>
      <c r="I153" s="1"/>
      <c r="S153" s="21"/>
      <c r="T153" s="21"/>
      <c r="U153" s="21"/>
    </row>
    <row r="154" customFormat="false" ht="12.75" hidden="false" customHeight="false" outlineLevel="0" collapsed="false">
      <c r="E154" s="1"/>
      <c r="F154" s="1"/>
      <c r="G154" s="1"/>
      <c r="H154" s="1"/>
      <c r="I154" s="1"/>
      <c r="S154" s="21"/>
      <c r="T154" s="21"/>
      <c r="U154" s="21"/>
    </row>
    <row r="155" customFormat="false" ht="12.75" hidden="false" customHeight="false" outlineLevel="0" collapsed="false">
      <c r="E155" s="1"/>
      <c r="F155" s="1"/>
      <c r="G155" s="1"/>
      <c r="H155" s="1"/>
      <c r="I155" s="1"/>
      <c r="S155" s="21"/>
      <c r="T155" s="21"/>
      <c r="U155" s="21"/>
    </row>
    <row r="156" customFormat="false" ht="12.75" hidden="false" customHeight="false" outlineLevel="0" collapsed="false">
      <c r="E156" s="1"/>
      <c r="F156" s="1"/>
      <c r="G156" s="1"/>
      <c r="H156" s="1"/>
      <c r="I156" s="1"/>
      <c r="S156" s="21"/>
      <c r="T156" s="21"/>
      <c r="U156" s="21"/>
    </row>
    <row r="157" customFormat="false" ht="12.75" hidden="false" customHeight="false" outlineLevel="0" collapsed="false">
      <c r="E157" s="1"/>
      <c r="F157" s="1"/>
      <c r="G157" s="1"/>
      <c r="H157" s="1"/>
      <c r="I157" s="1"/>
      <c r="S157" s="21"/>
      <c r="T157" s="21"/>
      <c r="U157" s="21"/>
    </row>
    <row r="158" customFormat="false" ht="12.75" hidden="false" customHeight="false" outlineLevel="0" collapsed="false">
      <c r="E158" s="1"/>
      <c r="F158" s="1"/>
      <c r="G158" s="1"/>
      <c r="H158" s="1"/>
      <c r="I158" s="1"/>
      <c r="S158" s="21"/>
      <c r="T158" s="21"/>
      <c r="U158" s="21"/>
    </row>
    <row r="159" customFormat="false" ht="12.75" hidden="false" customHeight="false" outlineLevel="0" collapsed="false">
      <c r="E159" s="1"/>
      <c r="F159" s="1"/>
      <c r="G159" s="1"/>
      <c r="H159" s="1"/>
      <c r="I159" s="1"/>
      <c r="S159" s="21"/>
      <c r="T159" s="21"/>
      <c r="U159" s="21"/>
    </row>
    <row r="160" customFormat="false" ht="12.75" hidden="false" customHeight="false" outlineLevel="0" collapsed="false">
      <c r="E160" s="1"/>
      <c r="F160" s="1"/>
      <c r="G160" s="1"/>
      <c r="H160" s="1"/>
      <c r="I160" s="1"/>
      <c r="S160" s="21"/>
      <c r="T160" s="21"/>
      <c r="U160" s="21"/>
    </row>
    <row r="161" customFormat="false" ht="12.75" hidden="false" customHeight="false" outlineLevel="0" collapsed="false">
      <c r="E161" s="1"/>
      <c r="F161" s="1"/>
      <c r="G161" s="1"/>
      <c r="H161" s="1"/>
      <c r="I161" s="1"/>
      <c r="S161" s="21"/>
      <c r="T161" s="21"/>
      <c r="U161" s="21"/>
    </row>
    <row r="162" customFormat="false" ht="12.75" hidden="false" customHeight="false" outlineLevel="0" collapsed="false">
      <c r="E162" s="1"/>
      <c r="F162" s="1"/>
      <c r="G162" s="1"/>
      <c r="H162" s="1"/>
      <c r="I162" s="1"/>
      <c r="S162" s="21"/>
      <c r="T162" s="21"/>
      <c r="U162" s="21"/>
    </row>
    <row r="163" customFormat="false" ht="12.75" hidden="false" customHeight="false" outlineLevel="0" collapsed="false">
      <c r="E163" s="1"/>
      <c r="F163" s="1"/>
      <c r="G163" s="1"/>
      <c r="H163" s="1"/>
      <c r="I163" s="1"/>
      <c r="S163" s="21"/>
      <c r="T163" s="21"/>
      <c r="U163" s="21"/>
    </row>
    <row r="164" customFormat="false" ht="12.75" hidden="false" customHeight="false" outlineLevel="0" collapsed="false">
      <c r="E164" s="1"/>
      <c r="F164" s="1"/>
      <c r="G164" s="1"/>
      <c r="H164" s="1"/>
      <c r="I164" s="1"/>
      <c r="S164" s="21"/>
      <c r="T164" s="21"/>
      <c r="U164" s="21"/>
    </row>
    <row r="165" customFormat="false" ht="12.75" hidden="false" customHeight="false" outlineLevel="0" collapsed="false">
      <c r="E165" s="1"/>
      <c r="F165" s="1"/>
      <c r="G165" s="1"/>
      <c r="H165" s="1"/>
      <c r="I165" s="1"/>
      <c r="S165" s="21"/>
      <c r="T165" s="21"/>
      <c r="U165" s="21"/>
    </row>
    <row r="166" customFormat="false" ht="12.75" hidden="false" customHeight="false" outlineLevel="0" collapsed="false">
      <c r="E166" s="1"/>
      <c r="F166" s="1"/>
      <c r="G166" s="1"/>
      <c r="H166" s="1"/>
      <c r="I166" s="1"/>
      <c r="S166" s="21"/>
      <c r="T166" s="21"/>
      <c r="U166" s="21"/>
    </row>
    <row r="167" customFormat="false" ht="12.75" hidden="false" customHeight="false" outlineLevel="0" collapsed="false">
      <c r="E167" s="1"/>
      <c r="F167" s="1"/>
      <c r="G167" s="1"/>
      <c r="H167" s="1"/>
      <c r="I167" s="1"/>
      <c r="S167" s="21"/>
      <c r="T167" s="21"/>
      <c r="U167" s="21"/>
    </row>
    <row r="168" customFormat="false" ht="12.75" hidden="false" customHeight="false" outlineLevel="0" collapsed="false">
      <c r="E168" s="1"/>
      <c r="F168" s="1"/>
      <c r="G168" s="1"/>
      <c r="H168" s="1"/>
      <c r="I168" s="1"/>
      <c r="S168" s="21"/>
      <c r="T168" s="21"/>
      <c r="U168" s="21"/>
    </row>
    <row r="169" customFormat="false" ht="12.75" hidden="false" customHeight="false" outlineLevel="0" collapsed="false">
      <c r="E169" s="1"/>
      <c r="F169" s="1"/>
      <c r="G169" s="1"/>
      <c r="H169" s="1"/>
      <c r="I169" s="1"/>
      <c r="S169" s="21"/>
      <c r="T169" s="21"/>
      <c r="U169" s="21"/>
    </row>
    <row r="170" customFormat="false" ht="12.75" hidden="false" customHeight="false" outlineLevel="0" collapsed="false">
      <c r="E170" s="1"/>
      <c r="F170" s="1"/>
      <c r="G170" s="1"/>
      <c r="H170" s="1"/>
      <c r="I170" s="1"/>
      <c r="S170" s="21"/>
      <c r="T170" s="21"/>
      <c r="U170" s="21"/>
    </row>
    <row r="171" customFormat="false" ht="12.75" hidden="false" customHeight="false" outlineLevel="0" collapsed="false">
      <c r="E171" s="1"/>
      <c r="F171" s="1"/>
      <c r="G171" s="1"/>
      <c r="H171" s="1"/>
      <c r="I171" s="1"/>
      <c r="S171" s="21"/>
      <c r="T171" s="21"/>
      <c r="U171" s="21"/>
    </row>
    <row r="172" customFormat="false" ht="12.75" hidden="false" customHeight="false" outlineLevel="0" collapsed="false">
      <c r="E172" s="1"/>
      <c r="F172" s="1"/>
      <c r="G172" s="1"/>
      <c r="H172" s="1"/>
      <c r="I172" s="1"/>
      <c r="S172" s="21"/>
      <c r="T172" s="21"/>
      <c r="U172" s="21"/>
    </row>
    <row r="173" customFormat="false" ht="12.75" hidden="false" customHeight="false" outlineLevel="0" collapsed="false">
      <c r="E173" s="1"/>
      <c r="F173" s="1"/>
      <c r="G173" s="1"/>
      <c r="H173" s="1"/>
      <c r="I173" s="1"/>
      <c r="S173" s="21"/>
      <c r="T173" s="21"/>
      <c r="U173" s="21"/>
    </row>
    <row r="174" customFormat="false" ht="12.75" hidden="false" customHeight="false" outlineLevel="0" collapsed="false">
      <c r="E174" s="1"/>
      <c r="F174" s="1"/>
      <c r="G174" s="1"/>
      <c r="H174" s="1"/>
      <c r="I174" s="1"/>
      <c r="S174" s="21"/>
      <c r="T174" s="21"/>
      <c r="U174" s="21"/>
    </row>
    <row r="175" customFormat="false" ht="12.75" hidden="false" customHeight="false" outlineLevel="0" collapsed="false">
      <c r="E175" s="1"/>
      <c r="F175" s="1"/>
      <c r="G175" s="1"/>
      <c r="H175" s="1"/>
      <c r="I175" s="1"/>
      <c r="S175" s="21"/>
      <c r="T175" s="21"/>
      <c r="U175" s="21"/>
    </row>
    <row r="176" customFormat="false" ht="12.75" hidden="false" customHeight="false" outlineLevel="0" collapsed="false">
      <c r="E176" s="1"/>
      <c r="F176" s="1"/>
      <c r="G176" s="1"/>
      <c r="H176" s="1"/>
      <c r="I176" s="1"/>
      <c r="S176" s="21"/>
      <c r="T176" s="21"/>
      <c r="U176" s="21"/>
    </row>
    <row r="177" customFormat="false" ht="12.75" hidden="false" customHeight="false" outlineLevel="0" collapsed="false">
      <c r="E177" s="1"/>
      <c r="F177" s="1"/>
      <c r="G177" s="1"/>
      <c r="H177" s="1"/>
      <c r="I177" s="1"/>
      <c r="S177" s="21"/>
      <c r="T177" s="21"/>
      <c r="U177" s="21"/>
    </row>
    <row r="178" customFormat="false" ht="12.75" hidden="false" customHeight="false" outlineLevel="0" collapsed="false">
      <c r="E178" s="1"/>
      <c r="F178" s="1"/>
      <c r="G178" s="1"/>
      <c r="H178" s="1"/>
      <c r="I178" s="1"/>
      <c r="S178" s="21"/>
      <c r="T178" s="21"/>
      <c r="U178" s="21"/>
    </row>
    <row r="179" customFormat="false" ht="12.75" hidden="false" customHeight="false" outlineLevel="0" collapsed="false">
      <c r="E179" s="1"/>
      <c r="F179" s="1"/>
      <c r="G179" s="1"/>
      <c r="H179" s="1"/>
      <c r="I179" s="1"/>
      <c r="S179" s="21"/>
      <c r="T179" s="21"/>
      <c r="U179" s="21"/>
    </row>
    <row r="180" customFormat="false" ht="12.75" hidden="false" customHeight="false" outlineLevel="0" collapsed="false">
      <c r="E180" s="1"/>
      <c r="F180" s="1"/>
      <c r="G180" s="1"/>
      <c r="H180" s="1"/>
      <c r="I180" s="1"/>
      <c r="S180" s="21"/>
      <c r="T180" s="21"/>
      <c r="U180" s="21"/>
    </row>
    <row r="181" customFormat="false" ht="12.75" hidden="false" customHeight="false" outlineLevel="0" collapsed="false">
      <c r="E181" s="1"/>
      <c r="F181" s="1"/>
      <c r="G181" s="1"/>
      <c r="H181" s="1"/>
      <c r="I181" s="1"/>
      <c r="S181" s="21"/>
      <c r="T181" s="21"/>
      <c r="U181" s="21"/>
    </row>
    <row r="182" customFormat="false" ht="12.75" hidden="false" customHeight="false" outlineLevel="0" collapsed="false">
      <c r="E182" s="1"/>
      <c r="F182" s="1"/>
      <c r="G182" s="1"/>
      <c r="H182" s="1"/>
      <c r="I182" s="1"/>
      <c r="S182" s="21"/>
      <c r="T182" s="21"/>
      <c r="U182" s="21"/>
    </row>
    <row r="183" customFormat="false" ht="12.75" hidden="false" customHeight="false" outlineLevel="0" collapsed="false">
      <c r="E183" s="1"/>
      <c r="F183" s="1"/>
      <c r="G183" s="1"/>
      <c r="H183" s="1"/>
      <c r="I183" s="1"/>
      <c r="S183" s="21"/>
      <c r="T183" s="21"/>
      <c r="U183" s="21"/>
    </row>
    <row r="184" customFormat="false" ht="12.75" hidden="false" customHeight="false" outlineLevel="0" collapsed="false">
      <c r="E184" s="1"/>
      <c r="F184" s="1"/>
      <c r="G184" s="1"/>
      <c r="H184" s="1"/>
      <c r="I184" s="1"/>
      <c r="S184" s="21"/>
      <c r="T184" s="21"/>
      <c r="U184" s="21"/>
    </row>
    <row r="185" customFormat="false" ht="12.75" hidden="false" customHeight="false" outlineLevel="0" collapsed="false">
      <c r="E185" s="1"/>
      <c r="F185" s="1"/>
      <c r="G185" s="1"/>
      <c r="H185" s="1"/>
      <c r="I185" s="1"/>
      <c r="S185" s="21"/>
      <c r="T185" s="21"/>
      <c r="U185" s="21"/>
    </row>
    <row r="186" customFormat="false" ht="12.75" hidden="false" customHeight="false" outlineLevel="0" collapsed="false">
      <c r="E186" s="1"/>
      <c r="F186" s="1"/>
      <c r="G186" s="1"/>
      <c r="H186" s="1"/>
      <c r="I186" s="1"/>
      <c r="S186" s="21"/>
      <c r="T186" s="21"/>
      <c r="U186" s="21"/>
    </row>
    <row r="187" customFormat="false" ht="12.75" hidden="false" customHeight="false" outlineLevel="0" collapsed="false">
      <c r="E187" s="1"/>
      <c r="F187" s="1"/>
      <c r="G187" s="1"/>
      <c r="H187" s="1"/>
      <c r="I187" s="1"/>
      <c r="S187" s="21"/>
      <c r="T187" s="21"/>
      <c r="U187" s="21"/>
    </row>
    <row r="188" customFormat="false" ht="12.75" hidden="false" customHeight="false" outlineLevel="0" collapsed="false">
      <c r="E188" s="1"/>
      <c r="F188" s="1"/>
      <c r="G188" s="1"/>
      <c r="H188" s="1"/>
      <c r="I188" s="1"/>
      <c r="S188" s="21"/>
      <c r="T188" s="21"/>
      <c r="U188" s="21"/>
    </row>
    <row r="189" customFormat="false" ht="12.75" hidden="false" customHeight="false" outlineLevel="0" collapsed="false">
      <c r="E189" s="1"/>
      <c r="F189" s="1"/>
      <c r="G189" s="1"/>
      <c r="H189" s="1"/>
      <c r="I189" s="1"/>
      <c r="S189" s="21"/>
      <c r="T189" s="21"/>
      <c r="U189" s="21"/>
    </row>
    <row r="190" customFormat="false" ht="12.75" hidden="false" customHeight="false" outlineLevel="0" collapsed="false">
      <c r="E190" s="1"/>
      <c r="F190" s="1"/>
      <c r="G190" s="1"/>
      <c r="H190" s="1"/>
      <c r="I190" s="1"/>
      <c r="S190" s="21"/>
      <c r="T190" s="21"/>
      <c r="U190" s="21"/>
    </row>
    <row r="191" customFormat="false" ht="12.75" hidden="false" customHeight="false" outlineLevel="0" collapsed="false">
      <c r="E191" s="1"/>
      <c r="F191" s="1"/>
      <c r="G191" s="1"/>
      <c r="H191" s="1"/>
      <c r="I191" s="1"/>
      <c r="S191" s="21"/>
      <c r="T191" s="21"/>
      <c r="U191" s="21"/>
    </row>
    <row r="192" customFormat="false" ht="12.75" hidden="false" customHeight="false" outlineLevel="0" collapsed="false">
      <c r="E192" s="1"/>
      <c r="F192" s="1"/>
      <c r="G192" s="1"/>
      <c r="H192" s="1"/>
      <c r="I192" s="1"/>
      <c r="S192" s="21"/>
      <c r="T192" s="21"/>
      <c r="U192" s="21"/>
    </row>
    <row r="193" customFormat="false" ht="12.75" hidden="false" customHeight="false" outlineLevel="0" collapsed="false">
      <c r="E193" s="1"/>
      <c r="F193" s="1"/>
      <c r="G193" s="1"/>
      <c r="H193" s="1"/>
      <c r="I193" s="1"/>
      <c r="S193" s="21"/>
      <c r="T193" s="21"/>
      <c r="U193" s="21"/>
    </row>
    <row r="194" customFormat="false" ht="12.75" hidden="false" customHeight="false" outlineLevel="0" collapsed="false">
      <c r="E194" s="1"/>
      <c r="F194" s="1"/>
      <c r="G194" s="1"/>
      <c r="H194" s="1"/>
      <c r="I194" s="1"/>
      <c r="S194" s="21"/>
      <c r="T194" s="21"/>
      <c r="U194" s="21"/>
    </row>
    <row r="195" customFormat="false" ht="12.75" hidden="false" customHeight="false" outlineLevel="0" collapsed="false">
      <c r="E195" s="1"/>
      <c r="F195" s="1"/>
      <c r="G195" s="1"/>
      <c r="H195" s="1"/>
      <c r="I195" s="1"/>
      <c r="S195" s="21"/>
      <c r="T195" s="21"/>
      <c r="U195" s="21"/>
    </row>
    <row r="196" customFormat="false" ht="12.75" hidden="false" customHeight="false" outlineLevel="0" collapsed="false">
      <c r="E196" s="1"/>
      <c r="F196" s="1"/>
      <c r="G196" s="1"/>
      <c r="H196" s="1"/>
      <c r="I196" s="1"/>
      <c r="S196" s="21"/>
      <c r="T196" s="21"/>
      <c r="U196" s="21"/>
    </row>
    <row r="197" customFormat="false" ht="12.75" hidden="false" customHeight="false" outlineLevel="0" collapsed="false">
      <c r="E197" s="1"/>
      <c r="F197" s="1"/>
      <c r="G197" s="1"/>
      <c r="H197" s="1"/>
      <c r="I197" s="1"/>
      <c r="S197" s="21"/>
      <c r="T197" s="21"/>
      <c r="U197" s="21"/>
    </row>
    <row r="198" customFormat="false" ht="12.75" hidden="false" customHeight="false" outlineLevel="0" collapsed="false">
      <c r="E198" s="1"/>
      <c r="F198" s="1"/>
      <c r="G198" s="1"/>
      <c r="H198" s="1"/>
      <c r="I198" s="1"/>
      <c r="S198" s="21"/>
      <c r="T198" s="21"/>
      <c r="U198" s="21"/>
    </row>
    <row r="199" customFormat="false" ht="12.75" hidden="false" customHeight="false" outlineLevel="0" collapsed="false">
      <c r="E199" s="1"/>
      <c r="F199" s="1"/>
      <c r="G199" s="1"/>
      <c r="H199" s="1"/>
      <c r="I199" s="1"/>
      <c r="S199" s="21"/>
      <c r="T199" s="21"/>
      <c r="U199" s="21"/>
    </row>
    <row r="200" customFormat="false" ht="12.75" hidden="false" customHeight="false" outlineLevel="0" collapsed="false">
      <c r="E200" s="1"/>
      <c r="F200" s="1"/>
      <c r="G200" s="1"/>
      <c r="H200" s="1"/>
      <c r="I200" s="1"/>
      <c r="S200" s="21"/>
      <c r="T200" s="21"/>
      <c r="U200" s="21"/>
    </row>
    <row r="201" customFormat="false" ht="12.75" hidden="false" customHeight="false" outlineLevel="0" collapsed="false">
      <c r="E201" s="1"/>
      <c r="F201" s="1"/>
      <c r="G201" s="1"/>
      <c r="H201" s="1"/>
      <c r="I201" s="1"/>
      <c r="S201" s="21"/>
      <c r="T201" s="21"/>
      <c r="U201" s="21"/>
    </row>
    <row r="202" customFormat="false" ht="12.75" hidden="false" customHeight="false" outlineLevel="0" collapsed="false">
      <c r="E202" s="1"/>
      <c r="F202" s="1"/>
      <c r="G202" s="1"/>
      <c r="H202" s="1"/>
      <c r="I202" s="1"/>
      <c r="S202" s="21"/>
      <c r="T202" s="21"/>
      <c r="U202" s="21"/>
    </row>
    <row r="203" customFormat="false" ht="12.75" hidden="false" customHeight="false" outlineLevel="0" collapsed="false">
      <c r="E203" s="1"/>
      <c r="F203" s="1"/>
      <c r="G203" s="1"/>
      <c r="H203" s="1"/>
      <c r="I203" s="1"/>
      <c r="S203" s="21"/>
      <c r="T203" s="21"/>
      <c r="U203" s="21"/>
    </row>
    <row r="204" customFormat="false" ht="12.75" hidden="false" customHeight="false" outlineLevel="0" collapsed="false">
      <c r="E204" s="1"/>
      <c r="F204" s="1"/>
      <c r="G204" s="1"/>
      <c r="H204" s="1"/>
      <c r="I204" s="1"/>
      <c r="S204" s="21"/>
      <c r="T204" s="21"/>
      <c r="U204" s="21"/>
    </row>
    <row r="205" customFormat="false" ht="12.75" hidden="false" customHeight="false" outlineLevel="0" collapsed="false">
      <c r="E205" s="1"/>
      <c r="F205" s="1"/>
      <c r="G205" s="1"/>
      <c r="H205" s="1"/>
      <c r="I205" s="1"/>
      <c r="S205" s="21"/>
      <c r="T205" s="21"/>
      <c r="U205" s="21"/>
    </row>
    <row r="206" customFormat="false" ht="12.75" hidden="false" customHeight="false" outlineLevel="0" collapsed="false">
      <c r="E206" s="1"/>
      <c r="F206" s="1"/>
      <c r="G206" s="1"/>
      <c r="H206" s="1"/>
      <c r="I206" s="1"/>
      <c r="S206" s="21"/>
      <c r="T206" s="21"/>
      <c r="U206" s="21"/>
    </row>
    <row r="207" customFormat="false" ht="12.75" hidden="false" customHeight="false" outlineLevel="0" collapsed="false">
      <c r="E207" s="1"/>
      <c r="F207" s="1"/>
      <c r="G207" s="1"/>
      <c r="H207" s="1"/>
      <c r="I207" s="1"/>
      <c r="S207" s="21"/>
      <c r="T207" s="21"/>
      <c r="U207" s="21"/>
    </row>
    <row r="208" customFormat="false" ht="12.75" hidden="false" customHeight="false" outlineLevel="0" collapsed="false">
      <c r="E208" s="1"/>
      <c r="F208" s="1"/>
      <c r="G208" s="1"/>
      <c r="H208" s="1"/>
      <c r="I208" s="1"/>
      <c r="S208" s="21"/>
      <c r="T208" s="21"/>
      <c r="U208" s="21"/>
    </row>
    <row r="209" customFormat="false" ht="12.75" hidden="false" customHeight="false" outlineLevel="0" collapsed="false">
      <c r="E209" s="1"/>
      <c r="F209" s="1"/>
      <c r="G209" s="1"/>
      <c r="H209" s="1"/>
      <c r="I209" s="1"/>
      <c r="S209" s="21"/>
      <c r="T209" s="21"/>
      <c r="U209" s="21"/>
    </row>
    <row r="210" customFormat="false" ht="12.75" hidden="false" customHeight="false" outlineLevel="0" collapsed="false">
      <c r="E210" s="1"/>
      <c r="F210" s="1"/>
      <c r="G210" s="1"/>
      <c r="H210" s="1"/>
      <c r="I210" s="1"/>
      <c r="S210" s="21"/>
      <c r="T210" s="21"/>
      <c r="U210" s="21"/>
    </row>
    <row r="211" customFormat="false" ht="12.75" hidden="false" customHeight="false" outlineLevel="0" collapsed="false">
      <c r="E211" s="1"/>
      <c r="F211" s="1"/>
      <c r="G211" s="1"/>
      <c r="H211" s="1"/>
      <c r="I211" s="1"/>
      <c r="S211" s="21"/>
      <c r="T211" s="21"/>
      <c r="U211" s="21"/>
    </row>
    <row r="212" customFormat="false" ht="12.75" hidden="false" customHeight="false" outlineLevel="0" collapsed="false">
      <c r="E212" s="1"/>
      <c r="F212" s="1"/>
      <c r="G212" s="1"/>
      <c r="H212" s="1"/>
      <c r="I212" s="1"/>
      <c r="S212" s="21"/>
      <c r="T212" s="21"/>
      <c r="U212" s="21"/>
    </row>
    <row r="213" customFormat="false" ht="12.75" hidden="false" customHeight="false" outlineLevel="0" collapsed="false">
      <c r="E213" s="1"/>
      <c r="F213" s="1"/>
      <c r="G213" s="1"/>
      <c r="H213" s="1"/>
      <c r="I213" s="1"/>
      <c r="S213" s="21"/>
      <c r="T213" s="21"/>
      <c r="U213" s="21"/>
    </row>
    <row r="214" customFormat="false" ht="12.75" hidden="false" customHeight="false" outlineLevel="0" collapsed="false">
      <c r="E214" s="1"/>
      <c r="F214" s="1"/>
      <c r="G214" s="1"/>
      <c r="H214" s="1"/>
      <c r="I214" s="1"/>
      <c r="S214" s="21"/>
      <c r="T214" s="21"/>
      <c r="U214" s="21"/>
    </row>
    <row r="215" customFormat="false" ht="12.75" hidden="false" customHeight="false" outlineLevel="0" collapsed="false">
      <c r="E215" s="1"/>
      <c r="F215" s="1"/>
      <c r="G215" s="1"/>
      <c r="H215" s="1"/>
      <c r="I215" s="1"/>
      <c r="S215" s="21"/>
      <c r="T215" s="21"/>
      <c r="U215" s="21"/>
    </row>
    <row r="216" customFormat="false" ht="12.75" hidden="false" customHeight="false" outlineLevel="0" collapsed="false">
      <c r="E216" s="1"/>
      <c r="F216" s="1"/>
      <c r="G216" s="1"/>
      <c r="H216" s="1"/>
      <c r="I216" s="1"/>
      <c r="S216" s="21"/>
      <c r="T216" s="21"/>
      <c r="U216" s="21"/>
    </row>
    <row r="217" customFormat="false" ht="12.75" hidden="false" customHeight="false" outlineLevel="0" collapsed="false">
      <c r="E217" s="1"/>
      <c r="F217" s="1"/>
      <c r="G217" s="1"/>
      <c r="H217" s="1"/>
      <c r="I217" s="1"/>
      <c r="S217" s="21"/>
      <c r="T217" s="21"/>
      <c r="U217" s="21"/>
    </row>
    <row r="218" customFormat="false" ht="12.75" hidden="false" customHeight="false" outlineLevel="0" collapsed="false">
      <c r="E218" s="1"/>
      <c r="F218" s="1"/>
      <c r="G218" s="1"/>
      <c r="H218" s="1"/>
      <c r="I218" s="1"/>
      <c r="S218" s="21"/>
      <c r="T218" s="21"/>
      <c r="U218" s="21"/>
    </row>
    <row r="219" customFormat="false" ht="12.75" hidden="false" customHeight="false" outlineLevel="0" collapsed="false">
      <c r="E219" s="1"/>
      <c r="F219" s="1"/>
      <c r="G219" s="1"/>
      <c r="H219" s="1"/>
      <c r="I219" s="1"/>
      <c r="S219" s="21"/>
      <c r="T219" s="21"/>
      <c r="U219" s="21"/>
    </row>
    <row r="220" customFormat="false" ht="12.75" hidden="false" customHeight="false" outlineLevel="0" collapsed="false">
      <c r="E220" s="1"/>
      <c r="F220" s="1"/>
      <c r="G220" s="1"/>
      <c r="H220" s="1"/>
      <c r="I220" s="1"/>
      <c r="S220" s="21"/>
      <c r="T220" s="21"/>
      <c r="U220" s="21"/>
    </row>
    <row r="221" customFormat="false" ht="12.75" hidden="false" customHeight="false" outlineLevel="0" collapsed="false">
      <c r="E221" s="1"/>
      <c r="F221" s="1"/>
      <c r="G221" s="1"/>
      <c r="H221" s="1"/>
      <c r="I221" s="1"/>
      <c r="S221" s="21"/>
      <c r="T221" s="21"/>
      <c r="U221" s="21"/>
    </row>
    <row r="222" customFormat="false" ht="12.75" hidden="false" customHeight="false" outlineLevel="0" collapsed="false">
      <c r="E222" s="1"/>
      <c r="F222" s="1"/>
      <c r="G222" s="1"/>
      <c r="H222" s="1"/>
      <c r="I222" s="1"/>
      <c r="S222" s="21"/>
      <c r="T222" s="21"/>
      <c r="U222" s="21"/>
    </row>
    <row r="223" customFormat="false" ht="12.75" hidden="false" customHeight="false" outlineLevel="0" collapsed="false">
      <c r="E223" s="1"/>
      <c r="F223" s="1"/>
      <c r="G223" s="1"/>
      <c r="H223" s="1"/>
      <c r="I223" s="1"/>
      <c r="S223" s="21"/>
      <c r="T223" s="21"/>
      <c r="U223" s="21"/>
    </row>
    <row r="224" customFormat="false" ht="12.75" hidden="false" customHeight="false" outlineLevel="0" collapsed="false">
      <c r="E224" s="1"/>
      <c r="F224" s="1"/>
      <c r="G224" s="1"/>
      <c r="H224" s="1"/>
      <c r="I224" s="1"/>
      <c r="S224" s="21"/>
      <c r="T224" s="21"/>
      <c r="U224" s="21"/>
    </row>
    <row r="225" customFormat="false" ht="12.75" hidden="false" customHeight="false" outlineLevel="0" collapsed="false">
      <c r="E225" s="1"/>
      <c r="F225" s="1"/>
      <c r="G225" s="1"/>
      <c r="H225" s="1"/>
      <c r="I225" s="1"/>
      <c r="S225" s="21"/>
      <c r="T225" s="21"/>
      <c r="U225" s="21"/>
    </row>
    <row r="226" customFormat="false" ht="12.75" hidden="false" customHeight="false" outlineLevel="0" collapsed="false">
      <c r="E226" s="1"/>
      <c r="F226" s="1"/>
      <c r="G226" s="1"/>
      <c r="H226" s="1"/>
      <c r="I226" s="1"/>
      <c r="S226" s="21"/>
      <c r="T226" s="21"/>
      <c r="U226" s="21"/>
    </row>
    <row r="227" customFormat="false" ht="12.75" hidden="false" customHeight="false" outlineLevel="0" collapsed="false">
      <c r="E227" s="1"/>
      <c r="F227" s="1"/>
      <c r="G227" s="1"/>
      <c r="H227" s="1"/>
      <c r="I227" s="1"/>
      <c r="S227" s="21"/>
      <c r="T227" s="21"/>
      <c r="U227" s="21"/>
    </row>
    <row r="228" customFormat="false" ht="12.75" hidden="false" customHeight="false" outlineLevel="0" collapsed="false">
      <c r="E228" s="1"/>
      <c r="F228" s="1"/>
      <c r="G228" s="1"/>
      <c r="H228" s="1"/>
      <c r="I228" s="1"/>
      <c r="S228" s="21"/>
      <c r="T228" s="21"/>
      <c r="U228" s="21"/>
    </row>
    <row r="229" customFormat="false" ht="12.75" hidden="false" customHeight="false" outlineLevel="0" collapsed="false">
      <c r="E229" s="1"/>
      <c r="F229" s="1"/>
      <c r="G229" s="1"/>
      <c r="H229" s="1"/>
      <c r="I229" s="1"/>
      <c r="S229" s="21"/>
      <c r="T229" s="21"/>
      <c r="U229" s="21"/>
    </row>
    <row r="230" customFormat="false" ht="12.75" hidden="false" customHeight="false" outlineLevel="0" collapsed="false">
      <c r="E230" s="1"/>
      <c r="F230" s="1"/>
      <c r="G230" s="1"/>
      <c r="H230" s="1"/>
      <c r="I230" s="1"/>
      <c r="S230" s="21"/>
      <c r="T230" s="21"/>
      <c r="U230" s="21"/>
    </row>
    <row r="231" customFormat="false" ht="12.75" hidden="false" customHeight="false" outlineLevel="0" collapsed="false">
      <c r="E231" s="1"/>
      <c r="F231" s="1"/>
      <c r="G231" s="1"/>
      <c r="H231" s="1"/>
      <c r="I231" s="1"/>
      <c r="S231" s="21"/>
      <c r="T231" s="21"/>
      <c r="U231" s="21"/>
    </row>
    <row r="232" customFormat="false" ht="12.75" hidden="false" customHeight="false" outlineLevel="0" collapsed="false">
      <c r="E232" s="1"/>
      <c r="F232" s="1"/>
      <c r="G232" s="1"/>
      <c r="H232" s="1"/>
      <c r="I232" s="1"/>
      <c r="S232" s="21"/>
      <c r="T232" s="21"/>
      <c r="U232" s="21"/>
    </row>
    <row r="233" customFormat="false" ht="12.75" hidden="false" customHeight="false" outlineLevel="0" collapsed="false">
      <c r="E233" s="1"/>
      <c r="F233" s="1"/>
      <c r="G233" s="1"/>
      <c r="H233" s="1"/>
      <c r="I233" s="1"/>
      <c r="S233" s="21"/>
      <c r="T233" s="21"/>
      <c r="U233" s="21"/>
    </row>
    <row r="234" customFormat="false" ht="12.75" hidden="false" customHeight="false" outlineLevel="0" collapsed="false">
      <c r="E234" s="1"/>
      <c r="F234" s="1"/>
      <c r="G234" s="1"/>
      <c r="H234" s="1"/>
      <c r="I234" s="1"/>
      <c r="S234" s="21"/>
      <c r="T234" s="21"/>
      <c r="U234" s="21"/>
    </row>
    <row r="235" customFormat="false" ht="12.75" hidden="false" customHeight="false" outlineLevel="0" collapsed="false">
      <c r="E235" s="1"/>
      <c r="F235" s="1"/>
      <c r="G235" s="1"/>
      <c r="H235" s="1"/>
      <c r="I235" s="1"/>
      <c r="S235" s="21"/>
      <c r="T235" s="21"/>
      <c r="U235" s="21"/>
    </row>
    <row r="236" customFormat="false" ht="12.75" hidden="false" customHeight="false" outlineLevel="0" collapsed="false">
      <c r="E236" s="1"/>
      <c r="F236" s="1"/>
      <c r="G236" s="1"/>
      <c r="H236" s="1"/>
      <c r="I236" s="1"/>
      <c r="S236" s="21"/>
      <c r="T236" s="21"/>
      <c r="U236" s="21"/>
    </row>
    <row r="237" customFormat="false" ht="12.75" hidden="false" customHeight="false" outlineLevel="0" collapsed="false">
      <c r="E237" s="1"/>
      <c r="F237" s="1"/>
      <c r="G237" s="1"/>
      <c r="H237" s="1"/>
      <c r="I237" s="1"/>
      <c r="S237" s="21"/>
      <c r="T237" s="21"/>
      <c r="U237" s="21"/>
    </row>
    <row r="238" customFormat="false" ht="12.75" hidden="false" customHeight="false" outlineLevel="0" collapsed="false">
      <c r="E238" s="1"/>
      <c r="F238" s="1"/>
      <c r="G238" s="1"/>
      <c r="H238" s="1"/>
      <c r="I238" s="1"/>
      <c r="S238" s="21"/>
      <c r="T238" s="21"/>
      <c r="U238" s="21"/>
    </row>
    <row r="239" customFormat="false" ht="12.75" hidden="false" customHeight="false" outlineLevel="0" collapsed="false">
      <c r="E239" s="1"/>
      <c r="F239" s="1"/>
      <c r="G239" s="1"/>
      <c r="H239" s="1"/>
      <c r="I239" s="1"/>
      <c r="S239" s="21"/>
      <c r="T239" s="21"/>
      <c r="U239" s="21"/>
    </row>
    <row r="240" customFormat="false" ht="12.75" hidden="false" customHeight="false" outlineLevel="0" collapsed="false">
      <c r="E240" s="1"/>
      <c r="F240" s="1"/>
      <c r="G240" s="1"/>
      <c r="H240" s="1"/>
      <c r="I240" s="1"/>
      <c r="S240" s="21"/>
      <c r="T240" s="21"/>
      <c r="U240" s="21"/>
    </row>
    <row r="241" customFormat="false" ht="12.75" hidden="false" customHeight="false" outlineLevel="0" collapsed="false">
      <c r="E241" s="1"/>
      <c r="F241" s="1"/>
      <c r="G241" s="1"/>
      <c r="H241" s="1"/>
      <c r="I241" s="1"/>
      <c r="S241" s="21"/>
      <c r="T241" s="21"/>
      <c r="U241" s="21"/>
    </row>
    <row r="242" customFormat="false" ht="12.75" hidden="false" customHeight="false" outlineLevel="0" collapsed="false">
      <c r="E242" s="1"/>
      <c r="F242" s="1"/>
      <c r="G242" s="1"/>
      <c r="H242" s="1"/>
      <c r="I242" s="1"/>
      <c r="S242" s="21"/>
      <c r="T242" s="21"/>
      <c r="U242" s="21"/>
    </row>
    <row r="243" customFormat="false" ht="12.75" hidden="false" customHeight="false" outlineLevel="0" collapsed="false">
      <c r="E243" s="1"/>
      <c r="F243" s="1"/>
      <c r="G243" s="1"/>
      <c r="H243" s="1"/>
      <c r="I243" s="1"/>
      <c r="S243" s="21"/>
      <c r="T243" s="21"/>
      <c r="U243" s="21"/>
    </row>
    <row r="244" customFormat="false" ht="12.75" hidden="false" customHeight="false" outlineLevel="0" collapsed="false">
      <c r="E244" s="1"/>
      <c r="F244" s="1"/>
      <c r="G244" s="1"/>
      <c r="H244" s="1"/>
      <c r="I244" s="1"/>
      <c r="S244" s="21"/>
      <c r="T244" s="21"/>
      <c r="U244" s="21"/>
    </row>
    <row r="245" customFormat="false" ht="12.75" hidden="false" customHeight="false" outlineLevel="0" collapsed="false">
      <c r="E245" s="1"/>
      <c r="F245" s="1"/>
      <c r="G245" s="1"/>
      <c r="H245" s="1"/>
      <c r="I245" s="1"/>
      <c r="S245" s="21"/>
      <c r="T245" s="21"/>
      <c r="U245" s="21"/>
    </row>
    <row r="246" customFormat="false" ht="12.75" hidden="false" customHeight="false" outlineLevel="0" collapsed="false">
      <c r="E246" s="1"/>
      <c r="F246" s="1"/>
      <c r="G246" s="1"/>
      <c r="H246" s="1"/>
      <c r="I246" s="1"/>
      <c r="S246" s="21"/>
      <c r="T246" s="21"/>
      <c r="U246" s="21"/>
    </row>
    <row r="247" customFormat="false" ht="12.75" hidden="false" customHeight="false" outlineLevel="0" collapsed="false">
      <c r="E247" s="1"/>
      <c r="F247" s="1"/>
      <c r="G247" s="1"/>
      <c r="H247" s="1"/>
      <c r="I247" s="1"/>
      <c r="S247" s="21"/>
      <c r="T247" s="21"/>
      <c r="U247" s="21"/>
    </row>
    <row r="248" customFormat="false" ht="12.75" hidden="false" customHeight="false" outlineLevel="0" collapsed="false">
      <c r="E248" s="1"/>
      <c r="F248" s="1"/>
      <c r="G248" s="1"/>
      <c r="H248" s="1"/>
      <c r="I248" s="1"/>
      <c r="S248" s="21"/>
      <c r="T248" s="21"/>
      <c r="U248" s="21"/>
    </row>
    <row r="249" customFormat="false" ht="12.75" hidden="false" customHeight="false" outlineLevel="0" collapsed="false">
      <c r="E249" s="1"/>
      <c r="F249" s="1"/>
      <c r="G249" s="1"/>
      <c r="H249" s="1"/>
      <c r="I249" s="1"/>
      <c r="S249" s="21"/>
      <c r="T249" s="21"/>
      <c r="U249" s="21"/>
    </row>
    <row r="250" customFormat="false" ht="12.75" hidden="false" customHeight="false" outlineLevel="0" collapsed="false">
      <c r="E250" s="1"/>
      <c r="F250" s="1"/>
      <c r="G250" s="1"/>
      <c r="H250" s="1"/>
      <c r="I250" s="1"/>
      <c r="S250" s="21"/>
      <c r="T250" s="21"/>
      <c r="U250" s="21"/>
    </row>
    <row r="251" customFormat="false" ht="12.75" hidden="false" customHeight="false" outlineLevel="0" collapsed="false">
      <c r="E251" s="1"/>
      <c r="F251" s="1"/>
      <c r="G251" s="1"/>
      <c r="H251" s="1"/>
      <c r="I251" s="1"/>
      <c r="S251" s="21"/>
      <c r="T251" s="21"/>
      <c r="U251" s="21"/>
    </row>
    <row r="252" customFormat="false" ht="12.75" hidden="false" customHeight="false" outlineLevel="0" collapsed="false">
      <c r="E252" s="1"/>
      <c r="F252" s="1"/>
      <c r="G252" s="1"/>
      <c r="H252" s="1"/>
      <c r="I252" s="1"/>
      <c r="S252" s="21"/>
      <c r="T252" s="21"/>
      <c r="U252" s="21"/>
    </row>
    <row r="253" customFormat="false" ht="12.75" hidden="false" customHeight="false" outlineLevel="0" collapsed="false">
      <c r="E253" s="1"/>
      <c r="F253" s="1"/>
      <c r="G253" s="1"/>
      <c r="H253" s="1"/>
      <c r="I253" s="1"/>
      <c r="S253" s="21"/>
      <c r="T253" s="21"/>
      <c r="U253" s="21"/>
    </row>
    <row r="254" customFormat="false" ht="12.75" hidden="false" customHeight="false" outlineLevel="0" collapsed="false">
      <c r="E254" s="1"/>
      <c r="F254" s="1"/>
      <c r="G254" s="1"/>
      <c r="H254" s="1"/>
      <c r="I254" s="1"/>
      <c r="S254" s="21"/>
      <c r="T254" s="21"/>
      <c r="U254" s="21"/>
    </row>
    <row r="255" customFormat="false" ht="12.75" hidden="false" customHeight="false" outlineLevel="0" collapsed="false">
      <c r="E255" s="1"/>
      <c r="F255" s="1"/>
      <c r="G255" s="1"/>
      <c r="H255" s="1"/>
      <c r="I255" s="1"/>
      <c r="S255" s="21"/>
      <c r="T255" s="21"/>
      <c r="U255" s="21"/>
    </row>
    <row r="256" customFormat="false" ht="12.75" hidden="false" customHeight="false" outlineLevel="0" collapsed="false">
      <c r="E256" s="1"/>
      <c r="F256" s="1"/>
      <c r="G256" s="1"/>
      <c r="H256" s="1"/>
      <c r="I256" s="1"/>
      <c r="S256" s="21"/>
      <c r="T256" s="21"/>
      <c r="U256" s="21"/>
    </row>
    <row r="257" customFormat="false" ht="12.75" hidden="false" customHeight="false" outlineLevel="0" collapsed="false">
      <c r="E257" s="1"/>
      <c r="F257" s="1"/>
      <c r="G257" s="1"/>
      <c r="H257" s="1"/>
      <c r="I257" s="1"/>
      <c r="S257" s="21"/>
      <c r="T257" s="21"/>
      <c r="U257" s="21"/>
    </row>
    <row r="258" customFormat="false" ht="12.75" hidden="false" customHeight="false" outlineLevel="0" collapsed="false">
      <c r="E258" s="1"/>
      <c r="F258" s="1"/>
      <c r="G258" s="1"/>
      <c r="H258" s="1"/>
      <c r="I258" s="1"/>
      <c r="S258" s="21"/>
      <c r="T258" s="21"/>
      <c r="U258" s="21"/>
    </row>
    <row r="259" customFormat="false" ht="12.75" hidden="false" customHeight="false" outlineLevel="0" collapsed="false">
      <c r="E259" s="1"/>
      <c r="F259" s="1"/>
      <c r="G259" s="1"/>
      <c r="H259" s="1"/>
      <c r="I259" s="1"/>
      <c r="S259" s="21"/>
      <c r="T259" s="21"/>
      <c r="U259" s="21"/>
    </row>
    <row r="260" customFormat="false" ht="12.75" hidden="false" customHeight="false" outlineLevel="0" collapsed="false">
      <c r="E260" s="1"/>
      <c r="F260" s="1"/>
      <c r="G260" s="1"/>
      <c r="H260" s="1"/>
      <c r="I260" s="1"/>
      <c r="S260" s="21"/>
      <c r="T260" s="21"/>
      <c r="U260" s="21"/>
    </row>
    <row r="261" customFormat="false" ht="12.75" hidden="false" customHeight="false" outlineLevel="0" collapsed="false">
      <c r="E261" s="1"/>
      <c r="F261" s="1"/>
      <c r="G261" s="1"/>
      <c r="H261" s="1"/>
      <c r="I261" s="1"/>
      <c r="S261" s="21"/>
      <c r="T261" s="21"/>
      <c r="U261" s="21"/>
    </row>
    <row r="262" customFormat="false" ht="12.75" hidden="false" customHeight="false" outlineLevel="0" collapsed="false">
      <c r="E262" s="1"/>
      <c r="F262" s="1"/>
      <c r="G262" s="1"/>
      <c r="H262" s="1"/>
      <c r="I262" s="1"/>
      <c r="S262" s="21"/>
      <c r="T262" s="21"/>
      <c r="U262" s="21"/>
    </row>
    <row r="263" customFormat="false" ht="12.75" hidden="false" customHeight="false" outlineLevel="0" collapsed="false">
      <c r="E263" s="1"/>
      <c r="F263" s="1"/>
      <c r="G263" s="1"/>
      <c r="H263" s="1"/>
      <c r="I263" s="1"/>
      <c r="S263" s="21"/>
      <c r="T263" s="21"/>
      <c r="U263" s="21"/>
    </row>
    <row r="264" customFormat="false" ht="12.75" hidden="false" customHeight="false" outlineLevel="0" collapsed="false">
      <c r="E264" s="1"/>
      <c r="F264" s="1"/>
      <c r="G264" s="1"/>
      <c r="H264" s="1"/>
      <c r="I264" s="1"/>
      <c r="S264" s="21"/>
      <c r="T264" s="21"/>
      <c r="U264" s="21"/>
    </row>
    <row r="265" customFormat="false" ht="12.75" hidden="false" customHeight="false" outlineLevel="0" collapsed="false">
      <c r="E265" s="1"/>
      <c r="F265" s="1"/>
      <c r="G265" s="1"/>
      <c r="H265" s="1"/>
      <c r="I265" s="1"/>
      <c r="S265" s="21"/>
      <c r="T265" s="21"/>
      <c r="U265" s="21"/>
    </row>
    <row r="266" customFormat="false" ht="12.75" hidden="false" customHeight="false" outlineLevel="0" collapsed="false">
      <c r="E266" s="1"/>
      <c r="F266" s="1"/>
      <c r="G266" s="1"/>
      <c r="H266" s="1"/>
      <c r="I266" s="1"/>
      <c r="S266" s="21"/>
      <c r="T266" s="21"/>
      <c r="U266" s="21"/>
    </row>
    <row r="267" customFormat="false" ht="12.75" hidden="false" customHeight="false" outlineLevel="0" collapsed="false">
      <c r="E267" s="1"/>
      <c r="F267" s="1"/>
      <c r="G267" s="1"/>
      <c r="H267" s="1"/>
      <c r="I267" s="1"/>
      <c r="S267" s="21"/>
      <c r="T267" s="21"/>
      <c r="U267" s="21"/>
    </row>
    <row r="268" customFormat="false" ht="12.75" hidden="false" customHeight="false" outlineLevel="0" collapsed="false">
      <c r="E268" s="1"/>
      <c r="F268" s="1"/>
      <c r="G268" s="1"/>
      <c r="H268" s="1"/>
      <c r="I268" s="1"/>
      <c r="S268" s="21"/>
      <c r="T268" s="21"/>
      <c r="U268" s="21"/>
    </row>
    <row r="269" customFormat="false" ht="12.75" hidden="false" customHeight="false" outlineLevel="0" collapsed="false">
      <c r="E269" s="1"/>
      <c r="F269" s="1"/>
      <c r="G269" s="1"/>
      <c r="H269" s="1"/>
      <c r="I269" s="1"/>
      <c r="S269" s="21"/>
      <c r="T269" s="21"/>
      <c r="U269" s="21"/>
    </row>
    <row r="270" customFormat="false" ht="12.75" hidden="false" customHeight="false" outlineLevel="0" collapsed="false">
      <c r="E270" s="1"/>
      <c r="F270" s="1"/>
      <c r="G270" s="1"/>
      <c r="H270" s="1"/>
      <c r="I270" s="1"/>
      <c r="S270" s="21"/>
      <c r="T270" s="21"/>
      <c r="U270" s="21"/>
    </row>
    <row r="271" customFormat="false" ht="12.75" hidden="false" customHeight="false" outlineLevel="0" collapsed="false">
      <c r="E271" s="1"/>
      <c r="F271" s="1"/>
      <c r="G271" s="1"/>
      <c r="H271" s="1"/>
      <c r="I271" s="1"/>
      <c r="S271" s="21"/>
      <c r="T271" s="21"/>
      <c r="U271" s="21"/>
    </row>
    <row r="272" customFormat="false" ht="12.75" hidden="false" customHeight="false" outlineLevel="0" collapsed="false">
      <c r="E272" s="1"/>
      <c r="F272" s="1"/>
      <c r="G272" s="1"/>
      <c r="H272" s="1"/>
      <c r="I272" s="1"/>
      <c r="S272" s="21"/>
      <c r="T272" s="21"/>
      <c r="U272" s="21"/>
    </row>
    <row r="273" customFormat="false" ht="12.75" hidden="false" customHeight="false" outlineLevel="0" collapsed="false">
      <c r="E273" s="1"/>
      <c r="F273" s="1"/>
      <c r="G273" s="1"/>
      <c r="H273" s="1"/>
      <c r="I273" s="1"/>
      <c r="S273" s="21"/>
      <c r="T273" s="21"/>
      <c r="U273" s="21"/>
    </row>
    <row r="274" customFormat="false" ht="12.75" hidden="false" customHeight="false" outlineLevel="0" collapsed="false">
      <c r="E274" s="1"/>
      <c r="F274" s="1"/>
      <c r="G274" s="1"/>
      <c r="H274" s="1"/>
      <c r="I274" s="1"/>
      <c r="S274" s="21"/>
      <c r="T274" s="21"/>
      <c r="U274" s="21"/>
    </row>
    <row r="275" customFormat="false" ht="12.75" hidden="false" customHeight="false" outlineLevel="0" collapsed="false">
      <c r="E275" s="1"/>
      <c r="F275" s="1"/>
      <c r="G275" s="1"/>
      <c r="H275" s="1"/>
      <c r="I275" s="1"/>
      <c r="S275" s="21"/>
      <c r="T275" s="21"/>
      <c r="U275" s="21"/>
    </row>
    <row r="276" customFormat="false" ht="12.75" hidden="false" customHeight="false" outlineLevel="0" collapsed="false">
      <c r="E276" s="1"/>
      <c r="F276" s="1"/>
      <c r="G276" s="1"/>
      <c r="H276" s="1"/>
      <c r="I276" s="1"/>
      <c r="S276" s="21"/>
      <c r="T276" s="21"/>
      <c r="U276" s="21"/>
    </row>
    <row r="277" customFormat="false" ht="12.75" hidden="false" customHeight="false" outlineLevel="0" collapsed="false">
      <c r="E277" s="1"/>
      <c r="F277" s="1"/>
      <c r="G277" s="1"/>
      <c r="H277" s="1"/>
      <c r="I277" s="1"/>
      <c r="S277" s="21"/>
      <c r="T277" s="21"/>
      <c r="U277" s="21"/>
    </row>
    <row r="278" customFormat="false" ht="12.75" hidden="false" customHeight="false" outlineLevel="0" collapsed="false">
      <c r="S278" s="24"/>
      <c r="T278" s="24"/>
      <c r="U278" s="24"/>
    </row>
    <row r="279" customFormat="false" ht="12.75" hidden="false" customHeight="false" outlineLevel="0" collapsed="false">
      <c r="S279" s="24"/>
      <c r="T279" s="24"/>
      <c r="U279" s="24"/>
    </row>
    <row r="280" customFormat="false" ht="12.75" hidden="false" customHeight="false" outlineLevel="0" collapsed="false">
      <c r="S280" s="24"/>
      <c r="T280" s="24"/>
      <c r="U280" s="24"/>
    </row>
    <row r="281" customFormat="false" ht="12.75" hidden="false" customHeight="false" outlineLevel="0" collapsed="false">
      <c r="S281" s="24"/>
      <c r="T281" s="24"/>
      <c r="U281" s="24"/>
    </row>
    <row r="282" customFormat="false" ht="12.75" hidden="false" customHeight="false" outlineLevel="0" collapsed="false">
      <c r="S282" s="24"/>
      <c r="T282" s="24"/>
      <c r="U282" s="24"/>
    </row>
    <row r="283" customFormat="false" ht="12.75" hidden="false" customHeight="false" outlineLevel="0" collapsed="false">
      <c r="S283" s="24"/>
      <c r="T283" s="24"/>
      <c r="U283" s="24"/>
    </row>
    <row r="284" customFormat="false" ht="12.75" hidden="false" customHeight="false" outlineLevel="0" collapsed="false">
      <c r="S284" s="24"/>
      <c r="T284" s="24"/>
      <c r="U284" s="24"/>
    </row>
    <row r="285" customFormat="false" ht="12.75" hidden="false" customHeight="false" outlineLevel="0" collapsed="false">
      <c r="S285" s="24"/>
      <c r="T285" s="24"/>
      <c r="U285" s="24"/>
    </row>
    <row r="286" customFormat="false" ht="12.75" hidden="false" customHeight="false" outlineLevel="0" collapsed="false">
      <c r="S286" s="24"/>
      <c r="T286" s="24"/>
      <c r="U286" s="24"/>
    </row>
    <row r="287" customFormat="false" ht="12.75" hidden="false" customHeight="false" outlineLevel="0" collapsed="false">
      <c r="S287" s="24"/>
      <c r="T287" s="24"/>
      <c r="U287" s="24"/>
    </row>
    <row r="288" customFormat="false" ht="12.75" hidden="false" customHeight="false" outlineLevel="0" collapsed="false">
      <c r="S288" s="24"/>
      <c r="T288" s="24"/>
      <c r="U288" s="24"/>
    </row>
    <row r="289" customFormat="false" ht="12.75" hidden="false" customHeight="false" outlineLevel="0" collapsed="false">
      <c r="S289" s="24"/>
      <c r="T289" s="24"/>
      <c r="U289" s="24"/>
    </row>
    <row r="290" customFormat="false" ht="12.75" hidden="false" customHeight="false" outlineLevel="0" collapsed="false">
      <c r="S290" s="24"/>
      <c r="T290" s="24"/>
      <c r="U290" s="24"/>
    </row>
    <row r="291" customFormat="false" ht="12.75" hidden="false" customHeight="false" outlineLevel="0" collapsed="false">
      <c r="S291" s="24"/>
      <c r="T291" s="24"/>
      <c r="U291" s="24"/>
    </row>
    <row r="292" customFormat="false" ht="12.75" hidden="false" customHeight="false" outlineLevel="0" collapsed="false">
      <c r="S292" s="24"/>
      <c r="T292" s="24"/>
      <c r="U292" s="24"/>
    </row>
    <row r="293" customFormat="false" ht="12.75" hidden="false" customHeight="false" outlineLevel="0" collapsed="false">
      <c r="S293" s="24"/>
      <c r="T293" s="24"/>
      <c r="U293" s="24"/>
    </row>
    <row r="294" customFormat="false" ht="12.75" hidden="false" customHeight="false" outlineLevel="0" collapsed="false">
      <c r="S294" s="24"/>
      <c r="T294" s="24"/>
      <c r="U294" s="24"/>
    </row>
    <row r="295" customFormat="false" ht="12.75" hidden="false" customHeight="false" outlineLevel="0" collapsed="false">
      <c r="S295" s="24"/>
      <c r="T295" s="24"/>
      <c r="U295" s="24"/>
    </row>
    <row r="296" customFormat="false" ht="12.75" hidden="false" customHeight="false" outlineLevel="0" collapsed="false">
      <c r="S296" s="24"/>
      <c r="T296" s="24"/>
      <c r="U296" s="24"/>
    </row>
    <row r="297" customFormat="false" ht="12.75" hidden="false" customHeight="false" outlineLevel="0" collapsed="false">
      <c r="S297" s="24"/>
      <c r="T297" s="24"/>
      <c r="U297" s="24"/>
    </row>
    <row r="298" customFormat="false" ht="12.75" hidden="false" customHeight="false" outlineLevel="0" collapsed="false">
      <c r="S298" s="24"/>
      <c r="T298" s="24"/>
      <c r="U298" s="24"/>
    </row>
    <row r="299" customFormat="false" ht="12.75" hidden="false" customHeight="false" outlineLevel="0" collapsed="false">
      <c r="S299" s="24"/>
      <c r="T299" s="24"/>
      <c r="U299" s="24"/>
    </row>
    <row r="300" customFormat="false" ht="12.75" hidden="false" customHeight="false" outlineLevel="0" collapsed="false">
      <c r="S300" s="24"/>
      <c r="T300" s="24"/>
      <c r="U300" s="24"/>
    </row>
    <row r="301" customFormat="false" ht="12.75" hidden="false" customHeight="false" outlineLevel="0" collapsed="false">
      <c r="S301" s="24"/>
      <c r="T301" s="24"/>
      <c r="U301" s="24"/>
    </row>
    <row r="302" customFormat="false" ht="12.75" hidden="false" customHeight="false" outlineLevel="0" collapsed="false">
      <c r="S302" s="24"/>
      <c r="T302" s="24"/>
      <c r="U302" s="24"/>
    </row>
    <row r="303" customFormat="false" ht="12.75" hidden="false" customHeight="false" outlineLevel="0" collapsed="false">
      <c r="S303" s="24"/>
      <c r="T303" s="24"/>
      <c r="U303" s="24"/>
    </row>
    <row r="304" customFormat="false" ht="12.75" hidden="false" customHeight="false" outlineLevel="0" collapsed="false">
      <c r="S304" s="24"/>
      <c r="T304" s="24"/>
      <c r="U304" s="24"/>
    </row>
    <row r="305" customFormat="false" ht="12.75" hidden="false" customHeight="false" outlineLevel="0" collapsed="false">
      <c r="S305" s="24"/>
      <c r="T305" s="24"/>
      <c r="U305" s="24"/>
    </row>
    <row r="306" customFormat="false" ht="12.75" hidden="false" customHeight="false" outlineLevel="0" collapsed="false">
      <c r="S306" s="24"/>
      <c r="T306" s="24"/>
      <c r="U306" s="24"/>
    </row>
    <row r="307" customFormat="false" ht="12.75" hidden="false" customHeight="false" outlineLevel="0" collapsed="false">
      <c r="S307" s="24"/>
      <c r="T307" s="24"/>
      <c r="U307" s="24"/>
    </row>
    <row r="308" customFormat="false" ht="12.75" hidden="false" customHeight="false" outlineLevel="0" collapsed="false">
      <c r="S308" s="24"/>
      <c r="T308" s="24"/>
      <c r="U308" s="24"/>
    </row>
    <row r="309" customFormat="false" ht="12.75" hidden="false" customHeight="false" outlineLevel="0" collapsed="false">
      <c r="S309" s="24"/>
      <c r="T309" s="24"/>
      <c r="U309" s="24"/>
    </row>
    <row r="310" customFormat="false" ht="12.75" hidden="false" customHeight="false" outlineLevel="0" collapsed="false">
      <c r="S310" s="24"/>
      <c r="T310" s="24"/>
      <c r="U310" s="24"/>
    </row>
    <row r="311" customFormat="false" ht="12.75" hidden="false" customHeight="false" outlineLevel="0" collapsed="false">
      <c r="S311" s="24"/>
      <c r="T311" s="24"/>
      <c r="U311" s="24"/>
    </row>
    <row r="312" customFormat="false" ht="12.75" hidden="false" customHeight="false" outlineLevel="0" collapsed="false">
      <c r="S312" s="24"/>
      <c r="T312" s="24"/>
      <c r="U312" s="24"/>
    </row>
    <row r="313" customFormat="false" ht="12.75" hidden="false" customHeight="false" outlineLevel="0" collapsed="false">
      <c r="S313" s="24"/>
      <c r="T313" s="24"/>
      <c r="U313" s="24"/>
    </row>
    <row r="314" customFormat="false" ht="12.75" hidden="false" customHeight="false" outlineLevel="0" collapsed="false">
      <c r="S314" s="24"/>
      <c r="T314" s="24"/>
      <c r="U314" s="24"/>
    </row>
    <row r="315" customFormat="false" ht="12.75" hidden="false" customHeight="false" outlineLevel="0" collapsed="false">
      <c r="S315" s="24"/>
      <c r="T315" s="24"/>
      <c r="U315" s="24"/>
    </row>
    <row r="316" customFormat="false" ht="12.75" hidden="false" customHeight="false" outlineLevel="0" collapsed="false">
      <c r="S316" s="24"/>
      <c r="T316" s="24"/>
      <c r="U316" s="24"/>
    </row>
    <row r="317" customFormat="false" ht="12.75" hidden="false" customHeight="false" outlineLevel="0" collapsed="false">
      <c r="S317" s="24"/>
      <c r="T317" s="24"/>
      <c r="U317" s="24"/>
    </row>
    <row r="318" customFormat="false" ht="12.75" hidden="false" customHeight="false" outlineLevel="0" collapsed="false">
      <c r="S318" s="24"/>
      <c r="T318" s="24"/>
      <c r="U318" s="24"/>
    </row>
    <row r="319" customFormat="false" ht="12.75" hidden="false" customHeight="false" outlineLevel="0" collapsed="false">
      <c r="S319" s="24"/>
      <c r="T319" s="24"/>
      <c r="U319" s="24"/>
    </row>
    <row r="320" customFormat="false" ht="12.75" hidden="false" customHeight="false" outlineLevel="0" collapsed="false">
      <c r="S320" s="24"/>
      <c r="T320" s="24"/>
      <c r="U320" s="24"/>
    </row>
    <row r="321" customFormat="false" ht="12.75" hidden="false" customHeight="false" outlineLevel="0" collapsed="false">
      <c r="S321" s="24"/>
      <c r="T321" s="24"/>
      <c r="U321" s="24"/>
    </row>
    <row r="322" customFormat="false" ht="12.75" hidden="false" customHeight="false" outlineLevel="0" collapsed="false">
      <c r="S322" s="24"/>
      <c r="T322" s="24"/>
      <c r="U322" s="24"/>
    </row>
    <row r="323" customFormat="false" ht="12.75" hidden="false" customHeight="false" outlineLevel="0" collapsed="false">
      <c r="S323" s="24"/>
      <c r="T323" s="24"/>
      <c r="U323" s="24"/>
    </row>
    <row r="324" customFormat="false" ht="12.75" hidden="false" customHeight="false" outlineLevel="0" collapsed="false">
      <c r="S324" s="24"/>
      <c r="T324" s="24"/>
      <c r="U324" s="24"/>
    </row>
    <row r="325" customFormat="false" ht="12.75" hidden="false" customHeight="false" outlineLevel="0" collapsed="false">
      <c r="S325" s="24"/>
      <c r="T325" s="24"/>
      <c r="U325" s="24"/>
    </row>
    <row r="326" customFormat="false" ht="12.75" hidden="false" customHeight="false" outlineLevel="0" collapsed="false">
      <c r="S326" s="24"/>
      <c r="T326" s="24"/>
      <c r="U326" s="24"/>
    </row>
    <row r="327" customFormat="false" ht="12.75" hidden="false" customHeight="false" outlineLevel="0" collapsed="false">
      <c r="S327" s="24"/>
      <c r="T327" s="24"/>
      <c r="U327" s="24"/>
    </row>
    <row r="328" customFormat="false" ht="12.75" hidden="false" customHeight="false" outlineLevel="0" collapsed="false">
      <c r="S328" s="24"/>
      <c r="T328" s="24"/>
      <c r="U328" s="24"/>
    </row>
    <row r="329" customFormat="false" ht="12.75" hidden="false" customHeight="false" outlineLevel="0" collapsed="false">
      <c r="S329" s="24"/>
      <c r="T329" s="24"/>
      <c r="U329" s="24"/>
    </row>
    <row r="330" customFormat="false" ht="12.75" hidden="false" customHeight="false" outlineLevel="0" collapsed="false">
      <c r="S330" s="24"/>
      <c r="T330" s="24"/>
      <c r="U330" s="24"/>
    </row>
    <row r="331" customFormat="false" ht="12.75" hidden="false" customHeight="false" outlineLevel="0" collapsed="false">
      <c r="S331" s="24"/>
      <c r="T331" s="24"/>
      <c r="U331" s="24"/>
    </row>
    <row r="332" customFormat="false" ht="12.75" hidden="false" customHeight="false" outlineLevel="0" collapsed="false">
      <c r="S332" s="24"/>
      <c r="T332" s="24"/>
      <c r="U332" s="24"/>
    </row>
    <row r="333" customFormat="false" ht="12.75" hidden="false" customHeight="false" outlineLevel="0" collapsed="false">
      <c r="S333" s="24"/>
      <c r="T333" s="24"/>
      <c r="U333" s="24"/>
    </row>
    <row r="334" customFormat="false" ht="12.75" hidden="false" customHeight="false" outlineLevel="0" collapsed="false">
      <c r="S334" s="24"/>
      <c r="T334" s="24"/>
      <c r="U334" s="24"/>
    </row>
    <row r="335" customFormat="false" ht="12.75" hidden="false" customHeight="false" outlineLevel="0" collapsed="false">
      <c r="S335" s="24"/>
      <c r="T335" s="24"/>
      <c r="U335" s="24"/>
    </row>
    <row r="336" customFormat="false" ht="12.75" hidden="false" customHeight="false" outlineLevel="0" collapsed="false">
      <c r="S336" s="24"/>
      <c r="T336" s="24"/>
      <c r="U336" s="24"/>
    </row>
    <row r="337" customFormat="false" ht="12.75" hidden="false" customHeight="false" outlineLevel="0" collapsed="false">
      <c r="S337" s="24"/>
      <c r="T337" s="24"/>
      <c r="U337" s="24"/>
    </row>
    <row r="338" customFormat="false" ht="12.75" hidden="false" customHeight="false" outlineLevel="0" collapsed="false">
      <c r="S338" s="24"/>
      <c r="T338" s="24"/>
      <c r="U338" s="24"/>
    </row>
    <row r="339" customFormat="false" ht="12.75" hidden="false" customHeight="false" outlineLevel="0" collapsed="false">
      <c r="S339" s="24"/>
      <c r="T339" s="24"/>
      <c r="U339" s="24"/>
    </row>
    <row r="340" customFormat="false" ht="12.75" hidden="false" customHeight="false" outlineLevel="0" collapsed="false">
      <c r="S340" s="24"/>
      <c r="T340" s="24"/>
      <c r="U340" s="24"/>
    </row>
    <row r="341" customFormat="false" ht="12.75" hidden="false" customHeight="false" outlineLevel="0" collapsed="false">
      <c r="S341" s="24"/>
      <c r="T341" s="24"/>
      <c r="U341" s="24"/>
    </row>
    <row r="342" customFormat="false" ht="12.75" hidden="false" customHeight="false" outlineLevel="0" collapsed="false">
      <c r="S342" s="24"/>
      <c r="T342" s="24"/>
      <c r="U342" s="24"/>
    </row>
    <row r="343" customFormat="false" ht="12.75" hidden="false" customHeight="false" outlineLevel="0" collapsed="false">
      <c r="S343" s="24"/>
      <c r="T343" s="24"/>
      <c r="U343" s="24"/>
    </row>
    <row r="344" customFormat="false" ht="12.75" hidden="false" customHeight="false" outlineLevel="0" collapsed="false">
      <c r="S344" s="24"/>
      <c r="T344" s="24"/>
      <c r="U344" s="24"/>
    </row>
    <row r="345" customFormat="false" ht="12.75" hidden="false" customHeight="false" outlineLevel="0" collapsed="false">
      <c r="S345" s="24"/>
      <c r="T345" s="24"/>
      <c r="U345" s="24"/>
    </row>
    <row r="346" customFormat="false" ht="12.75" hidden="false" customHeight="false" outlineLevel="0" collapsed="false">
      <c r="S346" s="24"/>
      <c r="T346" s="24"/>
      <c r="U346" s="24"/>
    </row>
    <row r="347" customFormat="false" ht="12.75" hidden="false" customHeight="false" outlineLevel="0" collapsed="false">
      <c r="S347" s="24"/>
      <c r="T347" s="24"/>
      <c r="U347" s="24"/>
    </row>
    <row r="348" customFormat="false" ht="12.75" hidden="false" customHeight="false" outlineLevel="0" collapsed="false">
      <c r="S348" s="24"/>
      <c r="T348" s="24"/>
      <c r="U348" s="24"/>
    </row>
    <row r="349" customFormat="false" ht="12.75" hidden="false" customHeight="false" outlineLevel="0" collapsed="false">
      <c r="S349" s="24"/>
      <c r="T349" s="24"/>
      <c r="U349" s="24"/>
    </row>
    <row r="350" customFormat="false" ht="12.75" hidden="false" customHeight="false" outlineLevel="0" collapsed="false">
      <c r="S350" s="24"/>
      <c r="T350" s="24"/>
      <c r="U350" s="24"/>
    </row>
    <row r="351" customFormat="false" ht="12.75" hidden="false" customHeight="false" outlineLevel="0" collapsed="false">
      <c r="S351" s="24"/>
      <c r="T351" s="24"/>
      <c r="U351" s="24"/>
    </row>
    <row r="352" customFormat="false" ht="12.75" hidden="false" customHeight="false" outlineLevel="0" collapsed="false">
      <c r="S352" s="24"/>
      <c r="T352" s="24"/>
      <c r="U352" s="24"/>
    </row>
    <row r="353" customFormat="false" ht="12.75" hidden="false" customHeight="false" outlineLevel="0" collapsed="false">
      <c r="S353" s="24"/>
      <c r="T353" s="24"/>
      <c r="U353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3:K57"/>
  <sheetViews>
    <sheetView showFormulas="false" showGridLines="true" showRowColHeaders="true" showZeros="true" rightToLeft="false" tabSelected="false" showOutlineSymbols="true" defaultGridColor="true" view="normal" topLeftCell="F37" colorId="64" zoomScale="100" zoomScaleNormal="100" zoomScalePageLayoutView="100" workbookViewId="0">
      <selection pane="topLeft" activeCell="H1" activeCellId="2" sqref="A1 A1 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4" width="29.41"/>
    <col collapsed="false" customWidth="true" hidden="false" outlineLevel="0" max="7" min="7" style="1" width="18.28"/>
    <col collapsed="false" customWidth="true" hidden="false" outlineLevel="0" max="8" min="8" style="1" width="17.14"/>
    <col collapsed="false" customWidth="true" hidden="false" outlineLevel="0" max="9" min="9" style="1" width="15.85"/>
    <col collapsed="false" customWidth="true" hidden="false" outlineLevel="0" max="10" min="10" style="1" width="16.42"/>
    <col collapsed="false" customWidth="true" hidden="false" outlineLevel="0" max="11" min="11" style="4" width="15.85"/>
  </cols>
  <sheetData>
    <row r="3" customFormat="false" ht="12.75" hidden="false" customHeight="false" outlineLevel="0" collapsed="false">
      <c r="E3" s="2" t="s">
        <v>255</v>
      </c>
    </row>
    <row r="5" customFormat="false" ht="15" hidden="false" customHeight="false" outlineLevel="0" collapsed="false">
      <c r="G5" s="3" t="s">
        <v>256</v>
      </c>
      <c r="H5" s="3" t="s">
        <v>257</v>
      </c>
      <c r="I5" s="3" t="s">
        <v>258</v>
      </c>
      <c r="J5" s="3" t="s">
        <v>4</v>
      </c>
      <c r="K5" s="7" t="s">
        <v>13</v>
      </c>
    </row>
    <row r="6" customFormat="false" ht="12.75" hidden="false" customHeight="false" outlineLevel="0" collapsed="false">
      <c r="E6" s="4" t="s">
        <v>259</v>
      </c>
      <c r="G6" s="1" t="n">
        <v>0</v>
      </c>
      <c r="H6" s="1" t="n">
        <f aca="false">+G6*0.5</f>
        <v>0</v>
      </c>
      <c r="I6" s="1" t="n">
        <v>0</v>
      </c>
      <c r="J6" s="1" t="n">
        <f aca="false">+I6+H6</f>
        <v>0</v>
      </c>
    </row>
    <row r="7" customFormat="false" ht="12.75" hidden="false" customHeight="false" outlineLevel="0" collapsed="false">
      <c r="E7" s="4" t="s">
        <v>100</v>
      </c>
      <c r="G7" s="1" t="n">
        <v>0</v>
      </c>
      <c r="H7" s="1" t="n">
        <f aca="false">+G7*0.5</f>
        <v>0</v>
      </c>
      <c r="I7" s="1" t="n">
        <v>0</v>
      </c>
      <c r="J7" s="1" t="n">
        <f aca="false">+I7+H7</f>
        <v>0</v>
      </c>
    </row>
    <row r="8" customFormat="false" ht="12.75" hidden="false" customHeight="false" outlineLevel="0" collapsed="false">
      <c r="E8" s="4" t="s">
        <v>260</v>
      </c>
      <c r="G8" s="1" t="n">
        <v>0</v>
      </c>
      <c r="H8" s="1" t="n">
        <f aca="false">+G8*0.5</f>
        <v>0</v>
      </c>
      <c r="I8" s="1" t="n">
        <v>0</v>
      </c>
      <c r="J8" s="1" t="n">
        <f aca="false">+I8+H8</f>
        <v>0</v>
      </c>
    </row>
    <row r="9" customFormat="false" ht="12.75" hidden="false" customHeight="false" outlineLevel="0" collapsed="false">
      <c r="E9" s="4" t="s">
        <v>261</v>
      </c>
      <c r="G9" s="1" t="n">
        <v>30000000</v>
      </c>
      <c r="H9" s="1" t="n">
        <f aca="false">+G9*0.5</f>
        <v>15000000</v>
      </c>
      <c r="I9" s="1" t="n">
        <v>0</v>
      </c>
      <c r="J9" s="1" t="n">
        <f aca="false">+I9+H9</f>
        <v>15000000</v>
      </c>
    </row>
    <row r="10" customFormat="false" ht="15" hidden="false" customHeight="false" outlineLevel="0" collapsed="false">
      <c r="E10" s="4" t="s">
        <v>262</v>
      </c>
      <c r="G10" s="5" t="n">
        <v>0</v>
      </c>
      <c r="H10" s="5" t="n">
        <f aca="false">+G10*0.5</f>
        <v>0</v>
      </c>
      <c r="I10" s="5" t="n">
        <f aca="false">25500000*0.5</f>
        <v>12750000</v>
      </c>
      <c r="J10" s="5" t="n">
        <f aca="false">+I10+H10</f>
        <v>12750000</v>
      </c>
      <c r="K10" s="6"/>
    </row>
    <row r="11" customFormat="false" ht="12.75" hidden="false" customHeight="false" outlineLevel="0" collapsed="false">
      <c r="E11" s="9" t="s">
        <v>263</v>
      </c>
      <c r="G11" s="1" t="n">
        <f aca="false">SUM(G6:G10)</f>
        <v>30000000</v>
      </c>
      <c r="H11" s="1" t="n">
        <f aca="false">+G11*0.5</f>
        <v>15000000</v>
      </c>
      <c r="I11" s="1" t="n">
        <f aca="false">SUM(I6:I10)</f>
        <v>12750000</v>
      </c>
      <c r="J11" s="1" t="n">
        <f aca="false">+I11+H11</f>
        <v>27750000</v>
      </c>
    </row>
    <row r="12" customFormat="false" ht="12.75" hidden="false" customHeight="false" outlineLevel="0" collapsed="false">
      <c r="H12" s="1" t="s">
        <v>13</v>
      </c>
      <c r="J12" s="1" t="s">
        <v>13</v>
      </c>
    </row>
    <row r="13" customFormat="false" ht="12.75" hidden="false" customHeight="false" outlineLevel="0" collapsed="false">
      <c r="E13" s="4" t="s">
        <v>264</v>
      </c>
      <c r="G13" s="1" t="n">
        <v>75867000</v>
      </c>
      <c r="H13" s="1" t="n">
        <f aca="false">+G13*0.5</f>
        <v>37933500</v>
      </c>
      <c r="I13" s="1" t="n">
        <v>0</v>
      </c>
      <c r="J13" s="1" t="n">
        <f aca="false">+I13+H13</f>
        <v>37933500</v>
      </c>
    </row>
    <row r="14" customFormat="false" ht="12.75" hidden="false" customHeight="false" outlineLevel="0" collapsed="false">
      <c r="E14" s="4" t="s">
        <v>265</v>
      </c>
      <c r="G14" s="1" t="n">
        <v>5600000</v>
      </c>
      <c r="H14" s="1" t="n">
        <f aca="false">+G14*0.5</f>
        <v>2800000</v>
      </c>
      <c r="I14" s="1" t="n">
        <v>0</v>
      </c>
      <c r="J14" s="1" t="n">
        <f aca="false">+I14+H14</f>
        <v>2800000</v>
      </c>
    </row>
    <row r="15" customFormat="false" ht="12.75" hidden="false" customHeight="false" outlineLevel="0" collapsed="false">
      <c r="E15" s="4" t="s">
        <v>266</v>
      </c>
      <c r="G15" s="1" t="n">
        <v>0</v>
      </c>
      <c r="H15" s="1" t="n">
        <f aca="false">+G15*0.5</f>
        <v>0</v>
      </c>
      <c r="I15" s="1" t="n">
        <v>0</v>
      </c>
      <c r="J15" s="1" t="n">
        <f aca="false">+I15+H15</f>
        <v>0</v>
      </c>
    </row>
    <row r="16" customFormat="false" ht="12.75" hidden="false" customHeight="false" outlineLevel="0" collapsed="false">
      <c r="E16" s="4" t="s">
        <v>267</v>
      </c>
      <c r="G16" s="1" t="n">
        <v>0</v>
      </c>
      <c r="H16" s="1" t="n">
        <f aca="false">+G16*0.5</f>
        <v>0</v>
      </c>
      <c r="I16" s="1" t="n">
        <v>0</v>
      </c>
      <c r="J16" s="1" t="n">
        <f aca="false">+I16+H16</f>
        <v>0</v>
      </c>
    </row>
    <row r="17" customFormat="false" ht="15" hidden="false" customHeight="false" outlineLevel="0" collapsed="false">
      <c r="E17" s="4" t="s">
        <v>268</v>
      </c>
      <c r="G17" s="5" t="n">
        <v>43233000</v>
      </c>
      <c r="H17" s="5" t="n">
        <f aca="false">+G17*0.5</f>
        <v>21616500</v>
      </c>
      <c r="I17" s="5" t="n">
        <v>0</v>
      </c>
      <c r="J17" s="5" t="n">
        <f aca="false">+I17+H17</f>
        <v>21616500</v>
      </c>
    </row>
    <row r="18" customFormat="false" ht="12.75" hidden="false" customHeight="false" outlineLevel="0" collapsed="false">
      <c r="E18" s="4" t="s">
        <v>30</v>
      </c>
      <c r="G18" s="16" t="n">
        <f aca="false">SUM(G13:G17)</f>
        <v>124700000</v>
      </c>
      <c r="H18" s="1" t="n">
        <f aca="false">+G18*0.5</f>
        <v>62350000</v>
      </c>
      <c r="I18" s="16" t="n">
        <f aca="false">SUM(I13:I17)</f>
        <v>0</v>
      </c>
      <c r="J18" s="1" t="n">
        <f aca="false">+I18+H18</f>
        <v>62350000</v>
      </c>
      <c r="K18" s="6"/>
    </row>
    <row r="19" customFormat="false" ht="12.75" hidden="false" customHeight="false" outlineLevel="0" collapsed="false">
      <c r="G19" s="5"/>
      <c r="H19" s="1" t="s">
        <v>13</v>
      </c>
      <c r="I19" s="5"/>
      <c r="J19" s="1" t="s">
        <v>13</v>
      </c>
      <c r="K19" s="6"/>
    </row>
    <row r="20" customFormat="false" ht="12.75" hidden="false" customHeight="false" outlineLevel="0" collapsed="false">
      <c r="E20" s="9" t="s">
        <v>269</v>
      </c>
      <c r="G20" s="1" t="n">
        <f aca="false">+G11-G18</f>
        <v>-94700000</v>
      </c>
      <c r="H20" s="1" t="n">
        <f aca="false">+G20*0.5</f>
        <v>-47350000</v>
      </c>
      <c r="I20" s="1" t="n">
        <f aca="false">+I11-I18</f>
        <v>12750000</v>
      </c>
      <c r="J20" s="1" t="n">
        <f aca="false">+I20+H20</f>
        <v>-34600000</v>
      </c>
    </row>
    <row r="21" customFormat="false" ht="12.75" hidden="false" customHeight="false" outlineLevel="0" collapsed="false">
      <c r="H21" s="1" t="s">
        <v>13</v>
      </c>
      <c r="J21" s="1" t="s">
        <v>13</v>
      </c>
    </row>
    <row r="22" customFormat="false" ht="12.75" hidden="false" customHeight="false" outlineLevel="0" collapsed="false">
      <c r="E22" s="4" t="s">
        <v>210</v>
      </c>
      <c r="G22" s="1" t="n">
        <v>9257000</v>
      </c>
      <c r="H22" s="1" t="n">
        <f aca="false">+G22*0.5</f>
        <v>4628500</v>
      </c>
      <c r="I22" s="1" t="n">
        <v>0</v>
      </c>
      <c r="J22" s="1" t="n">
        <f aca="false">+I22+H22</f>
        <v>4628500</v>
      </c>
    </row>
    <row r="23" customFormat="false" ht="12.75" hidden="false" customHeight="false" outlineLevel="0" collapsed="false">
      <c r="E23" s="4" t="s">
        <v>270</v>
      </c>
      <c r="G23" s="1" t="n">
        <v>704000</v>
      </c>
      <c r="H23" s="1" t="n">
        <f aca="false">+G23*0.5</f>
        <v>352000</v>
      </c>
      <c r="I23" s="1" t="n">
        <v>0</v>
      </c>
      <c r="J23" s="1" t="n">
        <f aca="false">+I23+H23</f>
        <v>352000</v>
      </c>
    </row>
    <row r="24" customFormat="false" ht="12.75" hidden="false" customHeight="false" outlineLevel="0" collapsed="false">
      <c r="E24" s="4" t="s">
        <v>271</v>
      </c>
      <c r="G24" s="1" t="n">
        <v>1464000</v>
      </c>
      <c r="H24" s="1" t="n">
        <f aca="false">+G24*0.5</f>
        <v>732000</v>
      </c>
      <c r="I24" s="1" t="n">
        <v>0</v>
      </c>
      <c r="J24" s="1" t="n">
        <f aca="false">+I24+H24</f>
        <v>732000</v>
      </c>
    </row>
    <row r="25" customFormat="false" ht="12.75" hidden="false" customHeight="false" outlineLevel="0" collapsed="false">
      <c r="E25" s="4" t="s">
        <v>211</v>
      </c>
      <c r="G25" s="1" t="n">
        <v>1546000</v>
      </c>
      <c r="H25" s="1" t="n">
        <f aca="false">+G25*0.5</f>
        <v>773000</v>
      </c>
      <c r="I25" s="1" t="n">
        <v>0</v>
      </c>
      <c r="J25" s="1" t="n">
        <f aca="false">+I25+H25</f>
        <v>773000</v>
      </c>
    </row>
    <row r="26" customFormat="false" ht="12.75" hidden="false" customHeight="false" outlineLevel="0" collapsed="false">
      <c r="E26" s="4" t="s">
        <v>272</v>
      </c>
      <c r="G26" s="1" t="n">
        <v>884000</v>
      </c>
      <c r="H26" s="1" t="n">
        <f aca="false">+G26*0.5</f>
        <v>442000</v>
      </c>
      <c r="I26" s="1" t="n">
        <v>0</v>
      </c>
      <c r="J26" s="1" t="n">
        <f aca="false">+I26+H26</f>
        <v>442000</v>
      </c>
    </row>
    <row r="27" customFormat="false" ht="12.75" hidden="false" customHeight="false" outlineLevel="0" collapsed="false">
      <c r="E27" s="4" t="s">
        <v>109</v>
      </c>
      <c r="G27" s="1" t="n">
        <v>842000</v>
      </c>
      <c r="H27" s="1" t="n">
        <f aca="false">+G27*0.5</f>
        <v>421000</v>
      </c>
      <c r="I27" s="1" t="n">
        <v>0</v>
      </c>
      <c r="J27" s="1" t="n">
        <f aca="false">+I27+H27</f>
        <v>421000</v>
      </c>
    </row>
    <row r="28" customFormat="false" ht="12.75" hidden="false" customHeight="false" outlineLevel="0" collapsed="false">
      <c r="E28" s="4" t="s">
        <v>273</v>
      </c>
      <c r="G28" s="1" t="n">
        <v>283000</v>
      </c>
      <c r="H28" s="1" t="n">
        <f aca="false">+G28*0.5</f>
        <v>141500</v>
      </c>
      <c r="I28" s="1" t="n">
        <v>0</v>
      </c>
      <c r="J28" s="1" t="n">
        <f aca="false">+I28+H28</f>
        <v>141500</v>
      </c>
    </row>
    <row r="29" customFormat="false" ht="12.75" hidden="false" customHeight="false" outlineLevel="0" collapsed="false">
      <c r="E29" s="4" t="s">
        <v>274</v>
      </c>
      <c r="G29" s="1" t="n">
        <v>17000</v>
      </c>
      <c r="H29" s="1" t="n">
        <f aca="false">+G29*0.5</f>
        <v>8500</v>
      </c>
      <c r="I29" s="1" t="n">
        <v>0</v>
      </c>
      <c r="J29" s="1" t="n">
        <f aca="false">+I29+H29</f>
        <v>8500</v>
      </c>
    </row>
    <row r="30" customFormat="false" ht="12.75" hidden="false" customHeight="false" outlineLevel="0" collapsed="false">
      <c r="E30" s="4" t="s">
        <v>275</v>
      </c>
      <c r="G30" s="1" t="n">
        <v>2438000</v>
      </c>
      <c r="H30" s="1" t="n">
        <f aca="false">+G30*0.5</f>
        <v>1219000</v>
      </c>
      <c r="I30" s="1" t="n">
        <v>0</v>
      </c>
      <c r="J30" s="1" t="n">
        <f aca="false">+I30+H30</f>
        <v>1219000</v>
      </c>
    </row>
    <row r="31" customFormat="false" ht="15" hidden="false" customHeight="false" outlineLevel="0" collapsed="false">
      <c r="E31" s="4" t="s">
        <v>276</v>
      </c>
      <c r="G31" s="5" t="n">
        <v>108000</v>
      </c>
      <c r="H31" s="5" t="n">
        <f aca="false">+G31*0.5</f>
        <v>54000</v>
      </c>
      <c r="I31" s="5" t="n">
        <v>0</v>
      </c>
      <c r="J31" s="5" t="n">
        <f aca="false">+I31+H31</f>
        <v>54000</v>
      </c>
    </row>
    <row r="32" customFormat="false" ht="12.75" hidden="false" customHeight="false" outlineLevel="0" collapsed="false">
      <c r="E32" s="9" t="s">
        <v>277</v>
      </c>
      <c r="G32" s="1" t="n">
        <f aca="false">SUM(G22:G31)</f>
        <v>17543000</v>
      </c>
      <c r="H32" s="1" t="n">
        <f aca="false">+G32*0.5</f>
        <v>8771500</v>
      </c>
      <c r="I32" s="1" t="n">
        <f aca="false">SUM(I22:I31)</f>
        <v>0</v>
      </c>
      <c r="J32" s="1" t="n">
        <f aca="false">+I32+H32</f>
        <v>8771500</v>
      </c>
    </row>
    <row r="33" customFormat="false" ht="12.75" hidden="false" customHeight="false" outlineLevel="0" collapsed="false">
      <c r="H33" s="1" t="s">
        <v>13</v>
      </c>
      <c r="J33" s="1" t="s">
        <v>13</v>
      </c>
    </row>
    <row r="34" customFormat="false" ht="12.75" hidden="false" customHeight="false" outlineLevel="0" collapsed="false">
      <c r="E34" s="4" t="s">
        <v>90</v>
      </c>
      <c r="G34" s="1" t="n">
        <f aca="false">+G20-G32</f>
        <v>-112243000</v>
      </c>
      <c r="H34" s="1" t="n">
        <f aca="false">+G34*0.5</f>
        <v>-56121500</v>
      </c>
      <c r="I34" s="1" t="n">
        <f aca="false">+I20-I32</f>
        <v>12750000</v>
      </c>
      <c r="J34" s="1" t="n">
        <f aca="false">+I34+H34</f>
        <v>-43371500</v>
      </c>
    </row>
    <row r="35" customFormat="false" ht="12.75" hidden="false" customHeight="false" outlineLevel="0" collapsed="false">
      <c r="H35" s="1" t="n">
        <f aca="false">+G35*0.5</f>
        <v>0</v>
      </c>
      <c r="J35" s="1" t="n">
        <f aca="false">+I35+H35</f>
        <v>0</v>
      </c>
    </row>
    <row r="36" customFormat="false" ht="12.75" hidden="false" customHeight="false" outlineLevel="0" collapsed="false">
      <c r="E36" s="4" t="s">
        <v>87</v>
      </c>
      <c r="G36" s="1" t="n">
        <f aca="false">+H36*2</f>
        <v>101262000</v>
      </c>
      <c r="H36" s="1" t="n">
        <f aca="false">+H57</f>
        <v>50631000</v>
      </c>
      <c r="I36" s="1" t="n">
        <f aca="false">+J57</f>
        <v>18827500</v>
      </c>
      <c r="J36" s="1" t="n">
        <f aca="false">+I36+H36</f>
        <v>69458500</v>
      </c>
      <c r="K36" s="11" t="s">
        <v>13</v>
      </c>
    </row>
    <row r="37" customFormat="false" ht="12" hidden="false" customHeight="true" outlineLevel="0" collapsed="false">
      <c r="E37" s="4" t="s">
        <v>278</v>
      </c>
      <c r="G37" s="1" t="n">
        <v>19400000</v>
      </c>
      <c r="H37" s="1" t="n">
        <f aca="false">+G37*0.5</f>
        <v>9700000</v>
      </c>
      <c r="I37" s="1" t="n">
        <f aca="false">30300000*0.5</f>
        <v>15150000</v>
      </c>
      <c r="J37" s="1" t="n">
        <f aca="false">+I37+H37</f>
        <v>24850000</v>
      </c>
      <c r="K37" s="11" t="s">
        <v>13</v>
      </c>
    </row>
    <row r="38" customFormat="false" ht="15" hidden="false" customHeight="false" outlineLevel="0" collapsed="false">
      <c r="E38" s="4" t="s">
        <v>279</v>
      </c>
      <c r="G38" s="5" t="n">
        <v>12800000</v>
      </c>
      <c r="H38" s="5" t="n">
        <f aca="false">+G38*0.5</f>
        <v>6400000</v>
      </c>
      <c r="I38" s="5" t="n">
        <f aca="false">10800000*0.5</f>
        <v>5400000</v>
      </c>
      <c r="J38" s="5" t="n">
        <f aca="false">+I38+H38</f>
        <v>11800000</v>
      </c>
      <c r="K38" s="11" t="s">
        <v>13</v>
      </c>
    </row>
    <row r="39" customFormat="false" ht="12.75" hidden="false" customHeight="false" outlineLevel="0" collapsed="false">
      <c r="H39" s="1" t="n">
        <f aca="false">+G39*0.5</f>
        <v>0</v>
      </c>
      <c r="J39" s="1" t="s">
        <v>13</v>
      </c>
    </row>
    <row r="40" customFormat="false" ht="12.75" hidden="false" customHeight="false" outlineLevel="0" collapsed="false">
      <c r="G40" s="1" t="n">
        <f aca="false">+G34-G36-G37-G38</f>
        <v>-245705000</v>
      </c>
      <c r="H40" s="1" t="n">
        <f aca="false">+H34-H36-H37-H38</f>
        <v>-122852500</v>
      </c>
      <c r="I40" s="1" t="n">
        <f aca="false">+I34-I38-I37-I36</f>
        <v>-26627500</v>
      </c>
      <c r="J40" s="1" t="n">
        <f aca="false">+J34-J36-J37-J38</f>
        <v>-149480000</v>
      </c>
    </row>
    <row r="42" customFormat="false" ht="12.75" hidden="false" customHeight="false" outlineLevel="0" collapsed="false">
      <c r="I42" s="1" t="s">
        <v>13</v>
      </c>
      <c r="J42" s="1" t="s">
        <v>13</v>
      </c>
    </row>
    <row r="43" customFormat="false" ht="12.75" hidden="false" customHeight="false" outlineLevel="0" collapsed="false">
      <c r="E43" s="2" t="s">
        <v>280</v>
      </c>
    </row>
    <row r="44" customFormat="false" ht="15" hidden="false" customHeight="false" outlineLevel="0" collapsed="false">
      <c r="G44" s="3" t="s">
        <v>281</v>
      </c>
      <c r="H44" s="3" t="s">
        <v>87</v>
      </c>
      <c r="I44" s="3" t="s">
        <v>258</v>
      </c>
      <c r="J44" s="3" t="s">
        <v>87</v>
      </c>
    </row>
    <row r="45" customFormat="false" ht="12.75" hidden="false" customHeight="false" outlineLevel="0" collapsed="false">
      <c r="F45" s="4" t="s">
        <v>282</v>
      </c>
      <c r="G45" s="1" t="n">
        <f aca="false">+'balance sheet'!H85</f>
        <v>411000000</v>
      </c>
      <c r="H45" s="1" t="n">
        <f aca="false">+G45*'balance sheet'!$I$5*0.5</f>
        <v>30825000</v>
      </c>
      <c r="I45" s="1" t="n">
        <v>443000000</v>
      </c>
      <c r="J45" s="1" t="n">
        <f aca="false">+I45*'balance sheet'!$L$5*0.5</f>
        <v>18827500</v>
      </c>
    </row>
    <row r="46" customFormat="false" ht="12.75" hidden="false" customHeight="false" outlineLevel="0" collapsed="false">
      <c r="F46" s="4" t="s">
        <v>283</v>
      </c>
      <c r="G46" s="1" t="n">
        <f aca="false">+'balance sheet'!H86</f>
        <v>25000000</v>
      </c>
      <c r="H46" s="1" t="n">
        <f aca="false">+G46*'balance sheet'!$I$5*0.5</f>
        <v>1875000</v>
      </c>
      <c r="I46" s="1" t="n">
        <v>0</v>
      </c>
      <c r="J46" s="1" t="n">
        <f aca="false">+I46*'balance sheet'!$L$5*0.5</f>
        <v>0</v>
      </c>
    </row>
    <row r="47" customFormat="false" ht="12.75" hidden="false" customHeight="false" outlineLevel="0" collapsed="false">
      <c r="F47" s="4" t="s">
        <v>284</v>
      </c>
      <c r="G47" s="1" t="n">
        <f aca="false">+'balance sheet'!H87</f>
        <v>5000000</v>
      </c>
      <c r="H47" s="1" t="n">
        <f aca="false">+G47*'balance sheet'!$I$5*0.5</f>
        <v>375000</v>
      </c>
      <c r="I47" s="1" t="n">
        <v>0</v>
      </c>
      <c r="J47" s="1" t="n">
        <f aca="false">+I47*'balance sheet'!$L$5*0.5</f>
        <v>0</v>
      </c>
    </row>
    <row r="48" customFormat="false" ht="12.75" hidden="false" customHeight="false" outlineLevel="0" collapsed="false">
      <c r="F48" s="4" t="s">
        <v>285</v>
      </c>
      <c r="G48" s="1" t="n">
        <f aca="false">+'balance sheet'!H88</f>
        <v>2000000</v>
      </c>
      <c r="H48" s="1" t="n">
        <f aca="false">+G48*'balance sheet'!$I$5*0.5</f>
        <v>150000</v>
      </c>
      <c r="I48" s="1" t="n">
        <v>0</v>
      </c>
      <c r="J48" s="1" t="n">
        <f aca="false">+I48*'balance sheet'!$L$5*0.5</f>
        <v>0</v>
      </c>
    </row>
    <row r="49" customFormat="false" ht="12.75" hidden="false" customHeight="false" outlineLevel="0" collapsed="false">
      <c r="F49" s="4" t="s">
        <v>286</v>
      </c>
      <c r="G49" s="1" t="n">
        <f aca="false">+'balance sheet'!I89</f>
        <v>44000000</v>
      </c>
      <c r="H49" s="1" t="n">
        <f aca="false">+G49*'balance sheet'!$I$5*0.5</f>
        <v>3300000</v>
      </c>
      <c r="I49" s="1" t="n">
        <v>0</v>
      </c>
      <c r="J49" s="1" t="n">
        <f aca="false">+I49*'balance sheet'!$L$5*0.5</f>
        <v>0</v>
      </c>
    </row>
    <row r="50" customFormat="false" ht="12.75" hidden="false" customHeight="false" outlineLevel="0" collapsed="false">
      <c r="F50" s="4" t="s">
        <v>287</v>
      </c>
      <c r="G50" s="1" t="n">
        <f aca="false">+'balance sheet'!I90</f>
        <v>157000000</v>
      </c>
      <c r="H50" s="1" t="n">
        <v>0</v>
      </c>
      <c r="I50" s="1" t="n">
        <v>0</v>
      </c>
      <c r="J50" s="1" t="n">
        <f aca="false">+I50*'balance sheet'!$L$5*0.5</f>
        <v>0</v>
      </c>
    </row>
    <row r="51" customFormat="false" ht="12.75" hidden="false" customHeight="false" outlineLevel="0" collapsed="false">
      <c r="F51" s="4" t="s">
        <v>288</v>
      </c>
      <c r="G51" s="1" t="n">
        <f aca="false">+'balance sheet'!H91</f>
        <v>5000000</v>
      </c>
      <c r="H51" s="1" t="n">
        <f aca="false">+G51*'balance sheet'!$I$5*0.5</f>
        <v>375000</v>
      </c>
      <c r="I51" s="1" t="n">
        <v>0</v>
      </c>
      <c r="J51" s="1" t="n">
        <f aca="false">+I51*'balance sheet'!$L$5*0.5</f>
        <v>0</v>
      </c>
    </row>
    <row r="52" customFormat="false" ht="12.75" hidden="false" customHeight="false" outlineLevel="0" collapsed="false">
      <c r="F52" s="4" t="s">
        <v>289</v>
      </c>
      <c r="G52" s="1" t="n">
        <f aca="false">+'balance sheet'!H92</f>
        <v>5000000</v>
      </c>
      <c r="H52" s="1" t="n">
        <f aca="false">+G52*'balance sheet'!$I$5*0.5</f>
        <v>375000</v>
      </c>
      <c r="I52" s="1" t="n">
        <v>0</v>
      </c>
      <c r="J52" s="1" t="n">
        <f aca="false">+I52*'balance sheet'!$L$5*0.5</f>
        <v>0</v>
      </c>
    </row>
    <row r="53" customFormat="false" ht="12.75" hidden="false" customHeight="false" outlineLevel="0" collapsed="false">
      <c r="F53" s="4" t="s">
        <v>290</v>
      </c>
      <c r="G53" s="1" t="n">
        <f aca="false">+'balance sheet'!H93</f>
        <v>3000000</v>
      </c>
      <c r="H53" s="1" t="n">
        <f aca="false">+G53*'balance sheet'!$I$5*0.5</f>
        <v>225000</v>
      </c>
      <c r="I53" s="1" t="n">
        <v>0</v>
      </c>
      <c r="J53" s="1" t="n">
        <f aca="false">+I53*'balance sheet'!$L$5*0.5</f>
        <v>0</v>
      </c>
    </row>
    <row r="54" customFormat="false" ht="12.75" hidden="false" customHeight="false" outlineLevel="0" collapsed="false">
      <c r="F54" s="4" t="s">
        <v>291</v>
      </c>
      <c r="G54" s="1" t="n">
        <f aca="false">+'balance sheet'!H98</f>
        <v>15080000</v>
      </c>
      <c r="H54" s="1" t="n">
        <f aca="false">+G54*'balance sheet'!$I$5*0.5</f>
        <v>1131000</v>
      </c>
      <c r="I54" s="1" t="n">
        <v>0</v>
      </c>
      <c r="J54" s="1" t="n">
        <f aca="false">+I54*'balance sheet'!$L$5*0.5</f>
        <v>0</v>
      </c>
    </row>
    <row r="55" customFormat="false" ht="12.75" hidden="false" customHeight="false" outlineLevel="0" collapsed="false">
      <c r="F55" s="4" t="s">
        <v>292</v>
      </c>
      <c r="G55" s="1" t="n">
        <f aca="false">+'balance sheet'!I161</f>
        <v>85000000</v>
      </c>
      <c r="H55" s="1" t="n">
        <f aca="false">+G55*'balance sheet'!$I$5*0.5</f>
        <v>6375000</v>
      </c>
      <c r="I55" s="1" t="n">
        <v>0</v>
      </c>
      <c r="J55" s="1" t="n">
        <f aca="false">+I55*'balance sheet'!$L$5*0.5</f>
        <v>0</v>
      </c>
    </row>
    <row r="56" customFormat="false" ht="15" hidden="false" customHeight="false" outlineLevel="0" collapsed="false">
      <c r="F56" s="4" t="s">
        <v>293</v>
      </c>
      <c r="G56" s="5" t="n">
        <f aca="false">+'balance sheet'!I162</f>
        <v>75000000</v>
      </c>
      <c r="H56" s="5" t="n">
        <f aca="false">+G56*'balance sheet'!$I$5*0.5</f>
        <v>5625000</v>
      </c>
      <c r="I56" s="5" t="n">
        <v>0</v>
      </c>
      <c r="J56" s="5" t="n">
        <f aca="false">+I56*'balance sheet'!$L$5*0.5</f>
        <v>0</v>
      </c>
    </row>
    <row r="57" customFormat="false" ht="12.75" hidden="false" customHeight="false" outlineLevel="0" collapsed="false">
      <c r="F57" s="4" t="s">
        <v>4</v>
      </c>
      <c r="G57" s="1" t="n">
        <f aca="false">SUM(G45:G56)</f>
        <v>832080000</v>
      </c>
      <c r="H57" s="1" t="n">
        <f aca="false">SUM(H45:H56)</f>
        <v>50631000</v>
      </c>
      <c r="I57" s="1" t="n">
        <f aca="false">SUM(I45:I56)</f>
        <v>443000000</v>
      </c>
      <c r="J57" s="1" t="n">
        <f aca="false">SUM(J45:J56)</f>
        <v>18827500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117"/>
  <sheetViews>
    <sheetView showFormulas="false" showGridLines="true" showRowColHeaders="true" showZeros="true" rightToLeft="false" tabSelected="false" showOutlineSymbols="true" defaultGridColor="true" view="normal" topLeftCell="D226" colorId="64" zoomScale="100" zoomScaleNormal="100" zoomScalePageLayoutView="100" workbookViewId="0">
      <selection pane="topLeft" activeCell="H244" activeCellId="2" sqref="A1 A1 H2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" width="24.28"/>
    <col collapsed="false" customWidth="true" hidden="false" outlineLevel="0" max="3" min="3" style="4" width="24.41"/>
    <col collapsed="false" customWidth="true" hidden="false" outlineLevel="0" max="4" min="4" style="4" width="32.99"/>
    <col collapsed="false" customWidth="true" hidden="false" outlineLevel="0" max="5" min="5" style="1" width="18.28"/>
    <col collapsed="false" customWidth="true" hidden="false" outlineLevel="0" max="6" min="6" style="1" width="18.41"/>
    <col collapsed="false" customWidth="true" hidden="false" outlineLevel="0" max="7" min="7" style="1" width="16.56"/>
  </cols>
  <sheetData>
    <row r="2" customFormat="false" ht="12.75" hidden="false" customHeight="false" outlineLevel="0" collapsed="false">
      <c r="D2" s="2" t="s">
        <v>294</v>
      </c>
    </row>
    <row r="5" customFormat="false" ht="12.75" hidden="false" customHeight="false" outlineLevel="0" collapsed="false">
      <c r="B5" s="2" t="s">
        <v>115</v>
      </c>
      <c r="D5" s="2" t="s">
        <v>295</v>
      </c>
      <c r="E5" s="3" t="s">
        <v>296</v>
      </c>
      <c r="F5" s="3" t="s">
        <v>87</v>
      </c>
      <c r="G5" s="3" t="s">
        <v>297</v>
      </c>
      <c r="H5" s="4" t="s">
        <v>13</v>
      </c>
    </row>
    <row r="6" customFormat="false" ht="12.75" hidden="false" customHeight="false" outlineLevel="0" collapsed="false">
      <c r="B6" s="9" t="s">
        <v>124</v>
      </c>
      <c r="C6" s="7" t="s">
        <v>125</v>
      </c>
      <c r="D6" s="13" t="str">
        <f aca="false">+'balance sheet'!C17</f>
        <v>New Albany</v>
      </c>
      <c r="E6" s="16" t="n">
        <f aca="false">+'balance sheet'!H17</f>
        <v>154000000</v>
      </c>
      <c r="F6" s="1" t="n">
        <f aca="false">+'balance sheet'!K17</f>
        <v>13090000</v>
      </c>
      <c r="G6" s="1" t="n">
        <f aca="false">+'balance sheet'!J17</f>
        <v>4600000</v>
      </c>
    </row>
    <row r="7" customFormat="false" ht="12.75" hidden="false" customHeight="false" outlineLevel="0" collapsed="false">
      <c r="B7" s="7"/>
      <c r="C7" s="7"/>
      <c r="D7" s="25"/>
      <c r="E7" s="16"/>
    </row>
    <row r="8" customFormat="false" ht="12.75" hidden="false" customHeight="false" outlineLevel="0" collapsed="false">
      <c r="B8" s="9" t="str">
        <f aca="false">+'commercial income'!A14</f>
        <v>* East Development</v>
      </c>
      <c r="C8" s="7" t="s">
        <v>129</v>
      </c>
      <c r="D8" s="25" t="str">
        <f aca="false">+'balance sheet'!C27</f>
        <v>2001 Development Sites</v>
      </c>
      <c r="E8" s="16" t="n">
        <f aca="false">+'balance sheet'!H27</f>
        <v>2000000</v>
      </c>
      <c r="F8" s="1" t="n">
        <f aca="false">+'balance sheet'!K27</f>
        <v>170000</v>
      </c>
      <c r="G8" s="1" t="n">
        <v>0</v>
      </c>
    </row>
    <row r="9" customFormat="false" ht="12.75" hidden="false" customHeight="false" outlineLevel="0" collapsed="false">
      <c r="B9" s="7"/>
      <c r="C9" s="7"/>
      <c r="D9" s="25" t="str">
        <f aca="false">+'balance sheet'!C30</f>
        <v>Unassigned Turbine</v>
      </c>
      <c r="E9" s="16" t="n">
        <f aca="false">+'balance sheet'!I30*0.5</f>
        <v>20000000</v>
      </c>
      <c r="F9" s="1" t="n">
        <f aca="false">+'balance sheet'!L30*0.5</f>
        <v>147058.823529412</v>
      </c>
      <c r="G9" s="1" t="n">
        <v>0</v>
      </c>
      <c r="H9" s="4" t="s">
        <v>298</v>
      </c>
      <c r="I9" s="4" t="s">
        <v>299</v>
      </c>
    </row>
    <row r="10" customFormat="false" ht="12.75" hidden="false" customHeight="false" outlineLevel="0" collapsed="false">
      <c r="B10" s="7"/>
      <c r="C10" s="7"/>
      <c r="D10" s="7" t="str">
        <f aca="false">+'balance sheet'!C31</f>
        <v>Unassigned Turbine</v>
      </c>
      <c r="E10" s="16" t="n">
        <f aca="false">+'balance sheet'!I31*0.5</f>
        <v>12500000</v>
      </c>
      <c r="F10" s="1" t="n">
        <f aca="false">+'balance sheet'!L31*0.5</f>
        <v>91911.7647058824</v>
      </c>
      <c r="G10" s="1" t="n">
        <v>0</v>
      </c>
      <c r="H10" s="4" t="s">
        <v>298</v>
      </c>
      <c r="I10" s="4" t="s">
        <v>299</v>
      </c>
    </row>
    <row r="11" customFormat="false" ht="15" hidden="false" customHeight="false" outlineLevel="0" collapsed="false">
      <c r="B11" s="7"/>
      <c r="C11" s="7"/>
      <c r="D11" s="7" t="str">
        <f aca="false">+'balance sheet'!C32</f>
        <v>Unassigned Turbine</v>
      </c>
      <c r="E11" s="3" t="n">
        <f aca="false">+'balance sheet'!I32</f>
        <v>0</v>
      </c>
      <c r="F11" s="5" t="n">
        <v>0</v>
      </c>
      <c r="G11" s="5" t="n">
        <v>0</v>
      </c>
      <c r="H11" s="4" t="str">
        <f aca="false">+H10</f>
        <v>IDC</v>
      </c>
      <c r="I11" s="4" t="s">
        <v>299</v>
      </c>
    </row>
    <row r="12" customFormat="false" ht="15" hidden="false" customHeight="false" outlineLevel="0" collapsed="false">
      <c r="B12" s="7" t="s">
        <v>300</v>
      </c>
      <c r="C12" s="7"/>
      <c r="D12" s="9"/>
      <c r="E12" s="5" t="n">
        <f aca="false">SUM(E8:E11)</f>
        <v>34500000</v>
      </c>
      <c r="F12" s="5" t="n">
        <f aca="false">SUM(F8:F11)</f>
        <v>408970.588235294</v>
      </c>
      <c r="G12" s="5" t="n">
        <f aca="false">SUM(G8:G11)</f>
        <v>0</v>
      </c>
      <c r="I12" s="4" t="s">
        <v>299</v>
      </c>
    </row>
    <row r="13" customFormat="false" ht="12.75" hidden="false" customHeight="false" outlineLevel="0" collapsed="false">
      <c r="B13" s="7"/>
      <c r="C13" s="7"/>
      <c r="D13" s="7" t="s">
        <v>301</v>
      </c>
      <c r="E13" s="16" t="n">
        <v>-34500000</v>
      </c>
      <c r="F13" s="1" t="n">
        <v>0</v>
      </c>
      <c r="G13" s="1" t="n">
        <v>0</v>
      </c>
      <c r="H13" s="4" t="s">
        <v>298</v>
      </c>
    </row>
    <row r="14" customFormat="false" ht="15" hidden="false" customHeight="false" outlineLevel="0" collapsed="false">
      <c r="B14" s="7" t="s">
        <v>13</v>
      </c>
      <c r="C14" s="7"/>
      <c r="D14" s="7" t="s">
        <v>302</v>
      </c>
      <c r="E14" s="5" t="n">
        <v>116000000</v>
      </c>
      <c r="F14" s="5" t="n">
        <v>0</v>
      </c>
      <c r="G14" s="5" t="n">
        <v>0</v>
      </c>
      <c r="H14" s="4" t="s">
        <v>298</v>
      </c>
      <c r="I14" s="4" t="s">
        <v>13</v>
      </c>
    </row>
    <row r="15" customFormat="false" ht="15" hidden="false" customHeight="false" outlineLevel="0" collapsed="false">
      <c r="B15" s="7" t="s">
        <v>303</v>
      </c>
      <c r="C15" s="7"/>
      <c r="D15" s="7"/>
      <c r="E15" s="5" t="n">
        <f aca="false">SUM(E13:E14)</f>
        <v>81500000</v>
      </c>
      <c r="F15" s="5" t="n">
        <f aca="false">SUM(F13:F14)</f>
        <v>0</v>
      </c>
      <c r="G15" s="5" t="n">
        <f aca="false">SUM(G13:G14)</f>
        <v>0</v>
      </c>
    </row>
    <row r="16" customFormat="false" ht="12.75" hidden="false" customHeight="false" outlineLevel="0" collapsed="false">
      <c r="B16" s="7" t="s">
        <v>4</v>
      </c>
      <c r="C16" s="7"/>
      <c r="D16" s="9"/>
      <c r="E16" s="16" t="n">
        <f aca="false">+E15+E12</f>
        <v>116000000</v>
      </c>
      <c r="F16" s="1" t="n">
        <f aca="false">+F15+F12</f>
        <v>408970.588235294</v>
      </c>
      <c r="G16" s="1" t="n">
        <f aca="false">+G15+G12</f>
        <v>0</v>
      </c>
      <c r="I16" s="4" t="s">
        <v>299</v>
      </c>
    </row>
    <row r="18" customFormat="false" ht="12.75" hidden="false" customHeight="false" outlineLevel="0" collapsed="false">
      <c r="B18" s="2" t="s">
        <v>136</v>
      </c>
    </row>
    <row r="19" customFormat="false" ht="12.75" hidden="false" customHeight="false" outlineLevel="0" collapsed="false">
      <c r="B19" s="9" t="s">
        <v>137</v>
      </c>
      <c r="C19" s="4" t="s">
        <v>138</v>
      </c>
      <c r="D19" s="4" t="str">
        <f aca="false">+'balance sheet'!C112</f>
        <v>Alpine Preferred Stock</v>
      </c>
      <c r="E19" s="1" t="n">
        <f aca="false">+'balance sheet'!H112</f>
        <v>2850000</v>
      </c>
      <c r="F19" s="1" t="n">
        <f aca="false">+'balance sheet'!K112</f>
        <v>427500</v>
      </c>
      <c r="G19" s="1" t="n">
        <v>0</v>
      </c>
    </row>
    <row r="20" customFormat="false" ht="15" hidden="false" customHeight="false" outlineLevel="0" collapsed="false">
      <c r="B20" s="7"/>
      <c r="D20" s="4" t="str">
        <f aca="false">+'balance sheet'!C113</f>
        <v>Alpine Warrants</v>
      </c>
      <c r="E20" s="5" t="n">
        <f aca="false">+'balance sheet'!H113</f>
        <v>100000</v>
      </c>
      <c r="F20" s="5" t="n">
        <f aca="false">+'balance sheet'!K113</f>
        <v>15000</v>
      </c>
      <c r="G20" s="5" t="n">
        <v>0</v>
      </c>
    </row>
    <row r="21" customFormat="false" ht="12.75" hidden="false" customHeight="false" outlineLevel="0" collapsed="false">
      <c r="B21" s="7" t="s">
        <v>300</v>
      </c>
      <c r="E21" s="1" t="n">
        <f aca="false">SUM(E19:E20)</f>
        <v>2950000</v>
      </c>
      <c r="F21" s="1" t="n">
        <f aca="false">SUM(F19:F20)</f>
        <v>442500</v>
      </c>
      <c r="G21" s="1" t="n">
        <f aca="false">SUM(G19:G20)</f>
        <v>0</v>
      </c>
    </row>
    <row r="22" customFormat="false" ht="12.75" hidden="false" customHeight="false" outlineLevel="0" collapsed="false">
      <c r="B22" s="7" t="s">
        <v>13</v>
      </c>
    </row>
    <row r="23" customFormat="false" ht="12.75" hidden="false" customHeight="false" outlineLevel="0" collapsed="false">
      <c r="B23" s="7"/>
      <c r="F23" s="1" t="s">
        <v>13</v>
      </c>
    </row>
    <row r="24" customFormat="false" ht="12.75" hidden="false" customHeight="false" outlineLevel="0" collapsed="false">
      <c r="B24" s="7"/>
    </row>
    <row r="25" customFormat="false" ht="12.75" hidden="false" customHeight="false" outlineLevel="0" collapsed="false">
      <c r="B25" s="9" t="s">
        <v>139</v>
      </c>
      <c r="C25" s="4" t="s">
        <v>138</v>
      </c>
      <c r="D25" s="4" t="str">
        <f aca="false">+'balance sheet'!C57</f>
        <v>Las Vegas Cogen Debt Equity</v>
      </c>
      <c r="E25" s="1" t="n">
        <f aca="false">+'balance sheet'!I57</f>
        <v>3850000</v>
      </c>
      <c r="F25" s="1" t="n">
        <f aca="false">+'balance sheet'!K57</f>
        <v>577500</v>
      </c>
      <c r="G25" s="1" t="n">
        <v>0</v>
      </c>
    </row>
    <row r="26" customFormat="false" ht="12.75" hidden="false" customHeight="false" outlineLevel="0" collapsed="false">
      <c r="D26" s="4" t="str">
        <f aca="false">+'balance sheet'!C58</f>
        <v>Las Vegas Cogen Equity</v>
      </c>
      <c r="E26" s="1" t="n">
        <f aca="false">+'balance sheet'!I58</f>
        <v>3930000</v>
      </c>
      <c r="F26" s="1" t="n">
        <f aca="false">+'balance sheet'!K58</f>
        <v>589500</v>
      </c>
      <c r="G26" s="1" t="n">
        <v>0</v>
      </c>
    </row>
    <row r="27" customFormat="false" ht="12.75" hidden="false" customHeight="false" outlineLevel="0" collapsed="false">
      <c r="D27" s="4" t="str">
        <f aca="false">+'balance sheet'!C60</f>
        <v>Pioneer Chlor (Cactus) Debt Equity</v>
      </c>
      <c r="E27" s="1" t="n">
        <f aca="false">+'balance sheet'!I60</f>
        <v>6010000</v>
      </c>
      <c r="F27" s="1" t="n">
        <f aca="false">+'balance sheet'!K60</f>
        <v>901500</v>
      </c>
      <c r="G27" s="1" t="n">
        <v>0</v>
      </c>
    </row>
    <row r="28" customFormat="false" ht="12.75" hidden="false" customHeight="false" outlineLevel="0" collapsed="false">
      <c r="D28" s="4" t="str">
        <f aca="false">+'balance sheet'!C99</f>
        <v>Big Horn</v>
      </c>
      <c r="E28" s="1" t="n">
        <f aca="false">+'balance sheet'!H99</f>
        <v>31940000</v>
      </c>
      <c r="F28" s="1" t="n">
        <f aca="false">+'balance sheet'!K99</f>
        <v>4791000</v>
      </c>
      <c r="G28" s="1" t="n">
        <v>0</v>
      </c>
    </row>
    <row r="29" customFormat="false" ht="12.75" hidden="false" customHeight="false" outlineLevel="0" collapsed="false">
      <c r="D29" s="4" t="str">
        <f aca="false">+'balance sheet'!C124</f>
        <v>Las Vegas Cogen Debt Equity</v>
      </c>
      <c r="E29" s="1" t="n">
        <f aca="false">+'balance sheet'!H124</f>
        <v>8720000</v>
      </c>
      <c r="F29" s="1" t="n">
        <f aca="false">+'balance sheet'!K124</f>
        <v>1308000</v>
      </c>
      <c r="G29" s="1" t="n">
        <v>0</v>
      </c>
    </row>
    <row r="30" customFormat="false" ht="12.75" hidden="false" customHeight="false" outlineLevel="0" collapsed="false">
      <c r="D30" s="4" t="str">
        <f aca="false">+'balance sheet'!C125</f>
        <v>Las Vegas Cogen Equity &amp; Commodity</v>
      </c>
      <c r="E30" s="1" t="n">
        <f aca="false">+'balance sheet'!H125</f>
        <v>8890000</v>
      </c>
      <c r="F30" s="1" t="n">
        <f aca="false">+'balance sheet'!K125</f>
        <v>1333500</v>
      </c>
      <c r="G30" s="1" t="n">
        <v>0</v>
      </c>
    </row>
    <row r="31" customFormat="false" ht="15" hidden="false" customHeight="false" outlineLevel="0" collapsed="false">
      <c r="D31" s="4" t="str">
        <f aca="false">+'balance sheet'!C131</f>
        <v>Pioneer Chlor (Cactus)</v>
      </c>
      <c r="E31" s="5" t="n">
        <f aca="false">+'balance sheet'!H131</f>
        <v>13590000</v>
      </c>
      <c r="F31" s="5" t="n">
        <f aca="false">+'balance sheet'!K131</f>
        <v>2038500</v>
      </c>
      <c r="G31" s="5" t="n">
        <v>0</v>
      </c>
    </row>
    <row r="32" customFormat="false" ht="15" hidden="false" customHeight="false" outlineLevel="0" collapsed="false">
      <c r="B32" s="4" t="s">
        <v>300</v>
      </c>
      <c r="E32" s="5" t="n">
        <f aca="false">SUM(E25:E31)</f>
        <v>76930000</v>
      </c>
      <c r="F32" s="5" t="n">
        <f aca="false">SUM(F25:F31)</f>
        <v>11539500</v>
      </c>
      <c r="G32" s="5" t="n">
        <f aca="false">SUM(G25:G31)</f>
        <v>0</v>
      </c>
    </row>
    <row r="33" customFormat="false" ht="12.75" hidden="false" customHeight="false" outlineLevel="0" collapsed="false">
      <c r="D33" s="4" t="s">
        <v>304</v>
      </c>
      <c r="E33" s="1" t="n">
        <f aca="false">+(E25+E26+E29+E30)*-1</f>
        <v>-25390000</v>
      </c>
      <c r="F33" s="1" t="n">
        <f aca="false">+E33*'balance sheet'!I5*0.75</f>
        <v>-2856375</v>
      </c>
      <c r="G33" s="1" t="n">
        <v>0</v>
      </c>
    </row>
    <row r="34" customFormat="false" ht="12.75" hidden="false" customHeight="false" outlineLevel="0" collapsed="false">
      <c r="D34" s="4" t="s">
        <v>305</v>
      </c>
      <c r="E34" s="1" t="n">
        <v>45000000</v>
      </c>
      <c r="F34" s="1" t="n">
        <f aca="false">+E34*'balance sheet'!I5</f>
        <v>6750000</v>
      </c>
      <c r="G34" s="1" t="n">
        <v>0</v>
      </c>
    </row>
    <row r="35" customFormat="false" ht="12.75" hidden="false" customHeight="false" outlineLevel="0" collapsed="false">
      <c r="D35" s="4" t="s">
        <v>306</v>
      </c>
      <c r="E35" s="1" t="n">
        <f aca="false">+E34*0.5*-1</f>
        <v>-22500000</v>
      </c>
      <c r="F35" s="1" t="n">
        <f aca="false">+E35*'balance sheet'!I5</f>
        <v>-3375000</v>
      </c>
      <c r="G35" s="1" t="n">
        <v>0</v>
      </c>
    </row>
    <row r="36" customFormat="false" ht="15" hidden="false" customHeight="false" outlineLevel="0" collapsed="false">
      <c r="D36" s="4" t="s">
        <v>307</v>
      </c>
      <c r="E36" s="5" t="n">
        <v>30000000</v>
      </c>
      <c r="F36" s="5" t="n">
        <f aca="false">+E36*'balance sheet'!I5</f>
        <v>4500000</v>
      </c>
      <c r="G36" s="5" t="n">
        <v>0</v>
      </c>
    </row>
    <row r="37" customFormat="false" ht="15" hidden="false" customHeight="false" outlineLevel="0" collapsed="false">
      <c r="B37" s="4" t="s">
        <v>308</v>
      </c>
      <c r="E37" s="5" t="n">
        <f aca="false">SUM(E33:E36)</f>
        <v>27110000</v>
      </c>
      <c r="F37" s="5" t="n">
        <f aca="false">SUM(F33:F36)</f>
        <v>5018625</v>
      </c>
      <c r="G37" s="5" t="n">
        <f aca="false">SUM(G33:G36)</f>
        <v>0</v>
      </c>
    </row>
    <row r="38" customFormat="false" ht="12.75" hidden="false" customHeight="false" outlineLevel="0" collapsed="false">
      <c r="B38" s="4" t="s">
        <v>4</v>
      </c>
      <c r="E38" s="1" t="n">
        <f aca="false">+E37+E32</f>
        <v>104040000</v>
      </c>
      <c r="F38" s="1" t="n">
        <f aca="false">+F37+F32</f>
        <v>16558125</v>
      </c>
      <c r="G38" s="1" t="n">
        <f aca="false">+G37+G32</f>
        <v>0</v>
      </c>
    </row>
    <row r="41" customFormat="false" ht="12.75" hidden="false" customHeight="false" outlineLevel="0" collapsed="false">
      <c r="B41" s="9" t="s">
        <v>140</v>
      </c>
      <c r="C41" s="4" t="s">
        <v>141</v>
      </c>
      <c r="D41" s="4" t="str">
        <f aca="false">+'balance sheet'!C24</f>
        <v>Psco</v>
      </c>
      <c r="E41" s="1" t="n">
        <f aca="false">+'balance sheet'!I24</f>
        <v>88000000</v>
      </c>
      <c r="F41" s="1" t="n">
        <f aca="false">+'balance sheet'!L24</f>
        <v>647058.823529412</v>
      </c>
      <c r="G41" s="1" t="n">
        <v>0</v>
      </c>
      <c r="H41" s="4" t="s">
        <v>298</v>
      </c>
      <c r="I41" s="4" t="s">
        <v>299</v>
      </c>
    </row>
    <row r="42" customFormat="false" ht="12.75" hidden="false" customHeight="false" outlineLevel="0" collapsed="false">
      <c r="D42" s="4" t="str">
        <f aca="false">+'balance sheet'!C25</f>
        <v>LV II</v>
      </c>
      <c r="E42" s="1" t="n">
        <f aca="false">+'balance sheet'!H25+'balance sheet'!I25</f>
        <v>58000000</v>
      </c>
      <c r="F42" s="1" t="n">
        <f aca="false">+'balance sheet'!L25</f>
        <v>419117.647058824</v>
      </c>
      <c r="G42" s="1" t="n">
        <v>0</v>
      </c>
      <c r="H42" s="4" t="s">
        <v>298</v>
      </c>
      <c r="I42" s="4" t="s">
        <v>299</v>
      </c>
    </row>
    <row r="43" customFormat="false" ht="12.75" hidden="false" customHeight="false" outlineLevel="0" collapsed="false">
      <c r="D43" s="4" t="str">
        <f aca="false">+'balance sheet'!C26</f>
        <v>Pastoria</v>
      </c>
      <c r="E43" s="1" t="n">
        <f aca="false">+'balance sheet'!H26+'balance sheet'!I26</f>
        <v>251000000</v>
      </c>
      <c r="F43" s="1" t="n">
        <f aca="false">+'balance sheet'!L26</f>
        <v>1455882.35294118</v>
      </c>
      <c r="G43" s="1" t="n">
        <v>0</v>
      </c>
      <c r="H43" s="4" t="s">
        <v>298</v>
      </c>
      <c r="I43" s="4" t="s">
        <v>299</v>
      </c>
    </row>
    <row r="44" customFormat="false" ht="12.75" hidden="false" customHeight="false" outlineLevel="0" collapsed="false">
      <c r="D44" s="4" t="str">
        <f aca="false">+'balance sheet'!C30</f>
        <v>Unassigned Turbine</v>
      </c>
      <c r="E44" s="1" t="n">
        <f aca="false">+'balance sheet'!I30*0.5</f>
        <v>20000000</v>
      </c>
      <c r="F44" s="1" t="n">
        <f aca="false">+'balance sheet'!L30*0.5</f>
        <v>147058.823529412</v>
      </c>
      <c r="G44" s="1" t="n">
        <v>0</v>
      </c>
      <c r="H44" s="4" t="s">
        <v>298</v>
      </c>
      <c r="I44" s="4" t="s">
        <v>299</v>
      </c>
    </row>
    <row r="45" customFormat="false" ht="15" hidden="false" customHeight="false" outlineLevel="0" collapsed="false">
      <c r="D45" s="4" t="str">
        <f aca="false">+'balance sheet'!C31</f>
        <v>Unassigned Turbine</v>
      </c>
      <c r="E45" s="5" t="n">
        <f aca="false">+'balance sheet'!I31*0.5</f>
        <v>12500000</v>
      </c>
      <c r="F45" s="5" t="n">
        <f aca="false">+'balance sheet'!L31*0.5</f>
        <v>91911.7647058824</v>
      </c>
      <c r="G45" s="5" t="n">
        <v>0</v>
      </c>
      <c r="H45" s="4" t="s">
        <v>298</v>
      </c>
      <c r="I45" s="4" t="s">
        <v>299</v>
      </c>
    </row>
    <row r="46" customFormat="false" ht="15" hidden="false" customHeight="false" outlineLevel="0" collapsed="false">
      <c r="B46" s="4" t="s">
        <v>300</v>
      </c>
      <c r="E46" s="5" t="n">
        <f aca="false">SUM(E41:E45)</f>
        <v>429500000</v>
      </c>
      <c r="F46" s="5" t="n">
        <f aca="false">SUM(F41:F45)</f>
        <v>2761029.41176471</v>
      </c>
      <c r="G46" s="5" t="n">
        <f aca="false">SUM(G41:G45)</f>
        <v>0</v>
      </c>
      <c r="I46" s="4" t="s">
        <v>299</v>
      </c>
    </row>
    <row r="47" customFormat="false" ht="12.75" hidden="false" customHeight="false" outlineLevel="0" collapsed="false">
      <c r="D47" s="4" t="s">
        <v>309</v>
      </c>
      <c r="E47" s="1" t="n">
        <f aca="false">+E41*-1</f>
        <v>-88000000</v>
      </c>
      <c r="F47" s="1" t="n">
        <v>0</v>
      </c>
      <c r="G47" s="1" t="n">
        <v>0</v>
      </c>
      <c r="H47" s="4" t="s">
        <v>298</v>
      </c>
    </row>
    <row r="48" customFormat="false" ht="12.75" hidden="false" customHeight="false" outlineLevel="0" collapsed="false">
      <c r="D48" s="4" t="s">
        <v>310</v>
      </c>
      <c r="E48" s="1" t="n">
        <f aca="false">+E42*-1</f>
        <v>-58000000</v>
      </c>
      <c r="F48" s="1" t="n">
        <v>0</v>
      </c>
      <c r="G48" s="1" t="n">
        <v>0</v>
      </c>
      <c r="H48" s="4" t="s">
        <v>298</v>
      </c>
    </row>
    <row r="49" customFormat="false" ht="12.75" hidden="false" customHeight="false" outlineLevel="0" collapsed="false">
      <c r="D49" s="4" t="s">
        <v>311</v>
      </c>
      <c r="E49" s="1" t="n">
        <f aca="false">+E43*-1</f>
        <v>-251000000</v>
      </c>
      <c r="F49" s="1" t="n">
        <v>0</v>
      </c>
      <c r="G49" s="1" t="n">
        <v>0</v>
      </c>
      <c r="H49" s="4" t="s">
        <v>298</v>
      </c>
    </row>
    <row r="50" customFormat="false" ht="12.75" hidden="false" customHeight="false" outlineLevel="0" collapsed="false">
      <c r="D50" s="4" t="s">
        <v>312</v>
      </c>
      <c r="E50" s="1" t="n">
        <f aca="false">+(E44+E45)*-1</f>
        <v>-32500000</v>
      </c>
      <c r="F50" s="1" t="n">
        <v>0</v>
      </c>
      <c r="G50" s="1" t="n">
        <v>0</v>
      </c>
      <c r="H50" s="4" t="s">
        <v>298</v>
      </c>
    </row>
    <row r="51" customFormat="false" ht="15" hidden="false" customHeight="false" outlineLevel="0" collapsed="false">
      <c r="B51" s="4" t="s">
        <v>13</v>
      </c>
      <c r="D51" s="4" t="s">
        <v>302</v>
      </c>
      <c r="E51" s="5" t="n">
        <v>116000000</v>
      </c>
      <c r="F51" s="5" t="n">
        <v>0</v>
      </c>
      <c r="G51" s="5" t="n">
        <v>0</v>
      </c>
      <c r="H51" s="4" t="s">
        <v>298</v>
      </c>
      <c r="I51" s="4" t="s">
        <v>13</v>
      </c>
    </row>
    <row r="52" customFormat="false" ht="15" hidden="false" customHeight="false" outlineLevel="0" collapsed="false">
      <c r="B52" s="4" t="s">
        <v>308</v>
      </c>
      <c r="E52" s="5" t="n">
        <f aca="false">SUM(E47:E51)</f>
        <v>-313500000</v>
      </c>
      <c r="F52" s="5" t="n">
        <f aca="false">SUM(F47:F51)</f>
        <v>0</v>
      </c>
      <c r="G52" s="5" t="n">
        <f aca="false">SUM(G47:G51)</f>
        <v>0</v>
      </c>
    </row>
    <row r="53" customFormat="false" ht="12.75" hidden="false" customHeight="false" outlineLevel="0" collapsed="false">
      <c r="B53" s="4" t="s">
        <v>4</v>
      </c>
      <c r="E53" s="1" t="n">
        <f aca="false">+E52+E46</f>
        <v>116000000</v>
      </c>
      <c r="F53" s="1" t="n">
        <f aca="false">+F52+F46</f>
        <v>2761029.41176471</v>
      </c>
      <c r="G53" s="1" t="n">
        <f aca="false">+G52+G46</f>
        <v>0</v>
      </c>
      <c r="H53" s="4" t="s">
        <v>298</v>
      </c>
      <c r="I53" s="4" t="s">
        <v>299</v>
      </c>
    </row>
    <row r="55" customFormat="false" ht="12.75" hidden="false" customHeight="false" outlineLevel="0" collapsed="false">
      <c r="B55" s="2" t="s">
        <v>151</v>
      </c>
    </row>
    <row r="56" customFormat="false" ht="12.75" hidden="false" customHeight="false" outlineLevel="0" collapsed="false">
      <c r="B56" s="9" t="s">
        <v>154</v>
      </c>
      <c r="C56" s="7" t="s">
        <v>155</v>
      </c>
      <c r="D56" s="7" t="str">
        <f aca="false">+'balance sheet'!C157</f>
        <v>Enovate</v>
      </c>
      <c r="E56" s="16" t="n">
        <f aca="false">+'balance sheet'!H157</f>
        <v>1000000</v>
      </c>
      <c r="F56" s="1" t="n">
        <f aca="false">+'balance sheet'!K157</f>
        <v>150000</v>
      </c>
      <c r="G56" s="1" t="n">
        <v>0</v>
      </c>
    </row>
    <row r="57" customFormat="false" ht="15" hidden="false" customHeight="false" outlineLevel="0" collapsed="false">
      <c r="B57" s="7"/>
      <c r="C57" s="7"/>
      <c r="D57" s="7" t="str">
        <f aca="false">+'balance sheet'!C176</f>
        <v>Enovate Gas Storage</v>
      </c>
      <c r="E57" s="5" t="n">
        <f aca="false">+'balance sheet'!H176</f>
        <v>5000000</v>
      </c>
      <c r="F57" s="5" t="n">
        <f aca="false">+'balance sheet'!K176</f>
        <v>425000</v>
      </c>
      <c r="G57" s="5" t="n">
        <v>0</v>
      </c>
    </row>
    <row r="58" customFormat="false" ht="12.75" hidden="false" customHeight="false" outlineLevel="0" collapsed="false">
      <c r="B58" s="7" t="s">
        <v>300</v>
      </c>
      <c r="C58" s="7"/>
      <c r="D58" s="7"/>
      <c r="E58" s="16" t="n">
        <f aca="false">SUM(E56:E57)</f>
        <v>6000000</v>
      </c>
      <c r="F58" s="1" t="n">
        <f aca="false">SUM(F56:F57)</f>
        <v>575000</v>
      </c>
      <c r="G58" s="1" t="n">
        <f aca="false">SUM(G56:G57)</f>
        <v>0</v>
      </c>
    </row>
    <row r="59" customFormat="false" ht="12.75" hidden="false" customHeight="false" outlineLevel="0" collapsed="false">
      <c r="B59" s="7"/>
      <c r="C59" s="7"/>
      <c r="D59" s="7"/>
      <c r="E59" s="16"/>
    </row>
    <row r="60" customFormat="false" ht="12.75" hidden="false" customHeight="false" outlineLevel="0" collapsed="false">
      <c r="B60" s="9" t="s">
        <v>156</v>
      </c>
      <c r="C60" s="4" t="s">
        <v>157</v>
      </c>
      <c r="D60" s="4" t="str">
        <f aca="false">+'balance sheet'!C179</f>
        <v>BUG Gas Storage</v>
      </c>
      <c r="E60" s="1" t="n">
        <f aca="false">+'balance sheet'!H179</f>
        <v>74000000</v>
      </c>
      <c r="F60" s="1" t="n">
        <f aca="false">+'balance sheet'!K179</f>
        <v>6290000</v>
      </c>
      <c r="G60" s="1" t="n">
        <v>0</v>
      </c>
    </row>
    <row r="62" customFormat="false" ht="12.75" hidden="false" customHeight="false" outlineLevel="0" collapsed="false">
      <c r="B62" s="9" t="s">
        <v>164</v>
      </c>
      <c r="C62" s="4" t="s">
        <v>165</v>
      </c>
      <c r="D62" s="4" t="str">
        <f aca="false">+'balance sheet'!C71</f>
        <v>Crescendo Energy LLC</v>
      </c>
      <c r="E62" s="1" t="n">
        <f aca="false">+'balance sheet'!I71</f>
        <v>1250000</v>
      </c>
      <c r="F62" s="1" t="n">
        <f aca="false">+'balance sheet'!K71</f>
        <v>187500</v>
      </c>
      <c r="G62" s="1" t="n">
        <v>0</v>
      </c>
    </row>
    <row r="63" customFormat="false" ht="12.75" hidden="false" customHeight="false" outlineLevel="0" collapsed="false">
      <c r="D63" s="4" t="str">
        <f aca="false">+'balance sheet'!C154</f>
        <v>Crescendo VPP</v>
      </c>
      <c r="E63" s="1" t="n">
        <f aca="false">+'balance sheet'!H154</f>
        <v>530000</v>
      </c>
      <c r="F63" s="1" t="n">
        <f aca="false">+'balance sheet'!K154</f>
        <v>79500</v>
      </c>
      <c r="G63" s="1" t="n">
        <v>0</v>
      </c>
    </row>
    <row r="64" customFormat="false" ht="15" hidden="false" customHeight="false" outlineLevel="0" collapsed="false">
      <c r="D64" s="4" t="str">
        <f aca="false">+'balance sheet'!C155</f>
        <v>Crescendo Energy LLC</v>
      </c>
      <c r="E64" s="5" t="n">
        <f aca="false">+'balance sheet'!H155</f>
        <v>2300000</v>
      </c>
      <c r="F64" s="5" t="n">
        <f aca="false">+'balance sheet'!K155</f>
        <v>345000</v>
      </c>
      <c r="G64" s="5" t="n">
        <v>0</v>
      </c>
    </row>
    <row r="65" customFormat="false" ht="15" hidden="false" customHeight="false" outlineLevel="0" collapsed="false">
      <c r="B65" s="4" t="s">
        <v>300</v>
      </c>
      <c r="E65" s="5" t="n">
        <f aca="false">SUM(E62:E64)</f>
        <v>4080000</v>
      </c>
      <c r="F65" s="5" t="n">
        <f aca="false">SUM(F62:F64)</f>
        <v>612000</v>
      </c>
      <c r="G65" s="5" t="n">
        <f aca="false">SUM(G62:G64)</f>
        <v>0</v>
      </c>
    </row>
    <row r="66" customFormat="false" ht="15" hidden="false" customHeight="false" outlineLevel="0" collapsed="false">
      <c r="B66" s="4" t="s">
        <v>308</v>
      </c>
      <c r="D66" s="4" t="s">
        <v>313</v>
      </c>
      <c r="E66" s="5" t="n">
        <v>20000000</v>
      </c>
      <c r="F66" s="5" t="n">
        <f aca="false">+E66*'balance sheet'!I5</f>
        <v>3000000</v>
      </c>
      <c r="G66" s="5" t="n">
        <v>0</v>
      </c>
    </row>
    <row r="67" customFormat="false" ht="12.75" hidden="false" customHeight="false" outlineLevel="0" collapsed="false">
      <c r="B67" s="4" t="s">
        <v>4</v>
      </c>
      <c r="E67" s="1" t="n">
        <f aca="false">+E66+E65</f>
        <v>24080000</v>
      </c>
      <c r="F67" s="1" t="n">
        <f aca="false">+F66+F65</f>
        <v>3612000</v>
      </c>
      <c r="G67" s="1" t="n">
        <f aca="false">+G66+G65</f>
        <v>0</v>
      </c>
    </row>
    <row r="69" customFormat="false" ht="12.75" hidden="false" customHeight="false" outlineLevel="0" collapsed="false">
      <c r="B69" s="9" t="s">
        <v>166</v>
      </c>
      <c r="C69" s="4" t="s">
        <v>165</v>
      </c>
      <c r="D69" s="4" t="str">
        <f aca="false">+'balance sheet'!C94</f>
        <v>Bridgeline Holdings</v>
      </c>
      <c r="E69" s="1" t="n">
        <f aca="false">+'balance sheet'!H94</f>
        <v>237000000</v>
      </c>
      <c r="F69" s="1" t="n">
        <f aca="false">+'balance sheet'!K94</f>
        <v>35550000</v>
      </c>
      <c r="G69" s="1" t="n">
        <v>0</v>
      </c>
    </row>
    <row r="70" customFormat="false" ht="15" hidden="false" customHeight="false" outlineLevel="0" collapsed="false">
      <c r="D70" s="4" t="str">
        <f aca="false">+'balance sheet'!C178</f>
        <v>Napoleonville Gas Storage</v>
      </c>
      <c r="E70" s="5" t="n">
        <f aca="false">+'balance sheet'!H178</f>
        <v>4000000</v>
      </c>
      <c r="F70" s="5" t="n">
        <f aca="false">+'balance sheet'!K178</f>
        <v>340000</v>
      </c>
      <c r="G70" s="5" t="n">
        <v>0</v>
      </c>
    </row>
    <row r="71" customFormat="false" ht="12.75" hidden="false" customHeight="false" outlineLevel="0" collapsed="false">
      <c r="B71" s="4" t="s">
        <v>300</v>
      </c>
      <c r="E71" s="1" t="n">
        <f aca="false">SUM(E69:E70)</f>
        <v>241000000</v>
      </c>
      <c r="F71" s="1" t="n">
        <f aca="false">SUM(F69:F70)</f>
        <v>35890000</v>
      </c>
      <c r="G71" s="1" t="n">
        <f aca="false">SUM(G69:G70)</f>
        <v>0</v>
      </c>
    </row>
    <row r="73" customFormat="false" ht="12.75" hidden="false" customHeight="false" outlineLevel="0" collapsed="false">
      <c r="B73" s="2" t="s">
        <v>175</v>
      </c>
    </row>
    <row r="74" customFormat="false" ht="12.75" hidden="false" customHeight="false" outlineLevel="0" collapsed="false">
      <c r="B74" s="9" t="s">
        <v>178</v>
      </c>
      <c r="C74" s="4" t="s">
        <v>179</v>
      </c>
      <c r="D74" s="4" t="str">
        <f aca="false">+'balance sheet'!C62</f>
        <v>StarTech Common</v>
      </c>
      <c r="E74" s="1" t="n">
        <f aca="false">+'balance sheet'!I62</f>
        <v>2860000</v>
      </c>
      <c r="F74" s="1" t="n">
        <f aca="false">+'balance sheet'!K62</f>
        <v>429000</v>
      </c>
      <c r="G74" s="1" t="n">
        <v>0</v>
      </c>
    </row>
    <row r="75" customFormat="false" ht="12.75" hidden="false" customHeight="false" outlineLevel="0" collapsed="false">
      <c r="D75" s="4" t="str">
        <f aca="false">+'balance sheet'!C105</f>
        <v>Invasion Debt</v>
      </c>
      <c r="E75" s="1" t="n">
        <f aca="false">+'balance sheet'!H105</f>
        <v>16390000</v>
      </c>
      <c r="F75" s="1" t="n">
        <f aca="false">+'balance sheet'!K105</f>
        <v>2458500</v>
      </c>
      <c r="G75" s="1" t="n">
        <v>0</v>
      </c>
    </row>
    <row r="76" customFormat="false" ht="12.75" hidden="false" customHeight="false" outlineLevel="0" collapsed="false">
      <c r="D76" s="4" t="str">
        <f aca="false">+'balance sheet'!C107</f>
        <v>Papier Masson (Canada)</v>
      </c>
      <c r="E76" s="1" t="n">
        <f aca="false">+'balance sheet'!H107</f>
        <v>11920000</v>
      </c>
      <c r="F76" s="1" t="n">
        <f aca="false">+'balance sheet'!K107</f>
        <v>1788000</v>
      </c>
      <c r="G76" s="1" t="n">
        <v>0</v>
      </c>
    </row>
    <row r="77" customFormat="false" ht="12.75" hidden="false" customHeight="false" outlineLevel="0" collapsed="false">
      <c r="D77" s="4" t="str">
        <f aca="false">+'balance sheet'!C108</f>
        <v>StarTech Common Flow Through</v>
      </c>
      <c r="E77" s="1" t="n">
        <f aca="false">+'balance sheet'!H108</f>
        <v>3050000</v>
      </c>
      <c r="F77" s="1" t="n">
        <f aca="false">+'balance sheet'!K108</f>
        <v>457500</v>
      </c>
      <c r="G77" s="1" t="n">
        <v>0</v>
      </c>
    </row>
    <row r="78" customFormat="false" ht="15" hidden="false" customHeight="false" outlineLevel="0" collapsed="false">
      <c r="B78" s="4" t="s">
        <v>13</v>
      </c>
      <c r="D78" s="4" t="str">
        <f aca="false">+'balance sheet'!C152</f>
        <v>Invasion (R)</v>
      </c>
      <c r="E78" s="5" t="n">
        <f aca="false">+'balance sheet'!H152</f>
        <v>5920000</v>
      </c>
      <c r="F78" s="5" t="n">
        <f aca="false">+'balance sheet'!K152</f>
        <v>888000</v>
      </c>
      <c r="G78" s="5" t="n">
        <v>0</v>
      </c>
    </row>
    <row r="79" customFormat="false" ht="12.75" hidden="false" customHeight="false" outlineLevel="0" collapsed="false">
      <c r="B79" s="4" t="s">
        <v>300</v>
      </c>
      <c r="E79" s="1" t="n">
        <f aca="false">SUM(E74:E78)</f>
        <v>40140000</v>
      </c>
      <c r="F79" s="1" t="n">
        <f aca="false">SUM(F74:F78)</f>
        <v>6021000</v>
      </c>
      <c r="G79" s="1" t="n">
        <f aca="false">SUM(G74:G78)</f>
        <v>0</v>
      </c>
    </row>
    <row r="80" customFormat="false" ht="15" hidden="false" customHeight="false" outlineLevel="0" collapsed="false">
      <c r="D80" s="4" t="s">
        <v>314</v>
      </c>
      <c r="E80" s="5" t="n">
        <f aca="false">+E79*-1</f>
        <v>-40140000</v>
      </c>
      <c r="F80" s="5" t="n">
        <f aca="false">+E80*'balance sheet'!I5*0.5</f>
        <v>-3010500</v>
      </c>
      <c r="G80" s="5" t="n">
        <v>0</v>
      </c>
    </row>
    <row r="81" customFormat="false" ht="12.75" hidden="false" customHeight="false" outlineLevel="0" collapsed="false">
      <c r="B81" s="4" t="s">
        <v>4</v>
      </c>
      <c r="E81" s="1" t="n">
        <f aca="false">+E79+E80</f>
        <v>0</v>
      </c>
      <c r="F81" s="1" t="n">
        <f aca="false">+F79+F80</f>
        <v>3010500</v>
      </c>
      <c r="G81" s="1" t="n">
        <f aca="false">+G79+G80</f>
        <v>0</v>
      </c>
    </row>
    <row r="84" customFormat="false" ht="12.75" hidden="false" customHeight="false" outlineLevel="0" collapsed="false">
      <c r="B84" s="9" t="s">
        <v>186</v>
      </c>
      <c r="C84" s="7" t="s">
        <v>187</v>
      </c>
      <c r="D84" s="7" t="str">
        <f aca="false">+'balance sheet'!C29</f>
        <v>Unassigned Turbine</v>
      </c>
      <c r="E84" s="16" t="n">
        <f aca="false">+'balance sheet'!I29</f>
        <v>35000000</v>
      </c>
      <c r="F84" s="1" t="n">
        <v>0</v>
      </c>
      <c r="G84" s="1" t="n">
        <v>0</v>
      </c>
      <c r="H84" s="4" t="s">
        <v>298</v>
      </c>
    </row>
    <row r="85" customFormat="false" ht="15" hidden="false" customHeight="false" outlineLevel="0" collapsed="false">
      <c r="B85" s="7"/>
      <c r="C85" s="7"/>
      <c r="D85" s="7" t="str">
        <f aca="false">+'balance sheet'!C177</f>
        <v>Canadian Gas Storage</v>
      </c>
      <c r="E85" s="5" t="n">
        <f aca="false">+'balance sheet'!H177</f>
        <v>3000000</v>
      </c>
      <c r="F85" s="5" t="n">
        <f aca="false">+'balance sheet'!K177</f>
        <v>255000</v>
      </c>
      <c r="G85" s="5" t="n">
        <v>0</v>
      </c>
    </row>
    <row r="86" customFormat="false" ht="12.75" hidden="false" customHeight="false" outlineLevel="0" collapsed="false">
      <c r="B86" s="7" t="s">
        <v>300</v>
      </c>
      <c r="C86" s="7"/>
      <c r="D86" s="7"/>
      <c r="E86" s="16" t="n">
        <f aca="false">SUM(E84:E85)</f>
        <v>38000000</v>
      </c>
      <c r="F86" s="1" t="n">
        <f aca="false">SUM(F84:F85)</f>
        <v>255000</v>
      </c>
      <c r="G86" s="1" t="n">
        <f aca="false">SUM(G84:G85)</f>
        <v>0</v>
      </c>
    </row>
    <row r="87" customFormat="false" ht="15" hidden="false" customHeight="false" outlineLevel="0" collapsed="false">
      <c r="B87" s="7"/>
      <c r="C87" s="7"/>
      <c r="D87" s="7" t="s">
        <v>315</v>
      </c>
      <c r="E87" s="5" t="n">
        <f aca="false">+E84*-1</f>
        <v>-35000000</v>
      </c>
      <c r="F87" s="5" t="n">
        <v>0</v>
      </c>
      <c r="G87" s="5" t="n">
        <v>0</v>
      </c>
      <c r="H87" s="4" t="s">
        <v>298</v>
      </c>
    </row>
    <row r="88" customFormat="false" ht="12.75" hidden="false" customHeight="false" outlineLevel="0" collapsed="false">
      <c r="B88" s="7" t="s">
        <v>4</v>
      </c>
      <c r="C88" s="7"/>
      <c r="D88" s="7"/>
      <c r="E88" s="16" t="n">
        <f aca="false">+E87+E86</f>
        <v>3000000</v>
      </c>
      <c r="F88" s="1" t="n">
        <f aca="false">+F86+F87</f>
        <v>255000</v>
      </c>
      <c r="G88" s="1" t="n">
        <f aca="false">+G87+G86</f>
        <v>0</v>
      </c>
    </row>
    <row r="90" customFormat="false" ht="12.75" hidden="false" customHeight="false" outlineLevel="0" collapsed="false">
      <c r="B90" s="2" t="s">
        <v>191</v>
      </c>
      <c r="C90" s="7" t="s">
        <v>192</v>
      </c>
      <c r="D90" s="7" t="str">
        <f aca="false">+'balance sheet'!C53</f>
        <v>East Coast Power Common (Class A)</v>
      </c>
      <c r="E90" s="16" t="n">
        <f aca="false">+'balance sheet'!I53</f>
        <v>90470000</v>
      </c>
      <c r="F90" s="1" t="n">
        <f aca="false">+'balance sheet'!K53</f>
        <v>13570500</v>
      </c>
      <c r="G90" s="1" t="n">
        <v>0</v>
      </c>
    </row>
    <row r="91" customFormat="false" ht="12.75" hidden="false" customHeight="false" outlineLevel="0" collapsed="false">
      <c r="B91" s="6"/>
      <c r="C91" s="7"/>
      <c r="D91" s="7" t="str">
        <f aca="false">+'balance sheet'!C54</f>
        <v>East Coast Power Incentive Pmt</v>
      </c>
      <c r="E91" s="16" t="n">
        <f aca="false">+'balance sheet'!I54</f>
        <v>5680000</v>
      </c>
      <c r="F91" s="1" t="n">
        <f aca="false">+'balance sheet'!K54</f>
        <v>852000</v>
      </c>
      <c r="G91" s="1" t="n">
        <v>0</v>
      </c>
    </row>
    <row r="92" customFormat="false" ht="12.75" hidden="false" customHeight="false" outlineLevel="0" collapsed="false">
      <c r="B92" s="6"/>
      <c r="C92" s="7"/>
      <c r="D92" s="7" t="str">
        <f aca="false">+'balance sheet'!C103</f>
        <v>East Coast Power Loan (Sub Debt)</v>
      </c>
      <c r="E92" s="16" t="n">
        <f aca="false">+'balance sheet'!H103</f>
        <v>157900000</v>
      </c>
      <c r="F92" s="1" t="n">
        <f aca="false">+'balance sheet'!K103</f>
        <v>23685000</v>
      </c>
      <c r="G92" s="1" t="n">
        <v>0</v>
      </c>
    </row>
    <row r="93" customFormat="false" ht="12.75" hidden="false" customHeight="false" outlineLevel="0" collapsed="false">
      <c r="B93" s="6"/>
      <c r="C93" s="7"/>
      <c r="D93" s="7" t="str">
        <f aca="false">+'balance sheet'!C109</f>
        <v>Tenaska Equity</v>
      </c>
      <c r="E93" s="16" t="n">
        <f aca="false">+'balance sheet'!H109</f>
        <v>4530000</v>
      </c>
      <c r="F93" s="1" t="n">
        <f aca="false">+'balance sheet'!K109</f>
        <v>679500</v>
      </c>
      <c r="G93" s="1" t="n">
        <v>0</v>
      </c>
    </row>
    <row r="94" customFormat="false" ht="12.75" hidden="false" customHeight="false" outlineLevel="0" collapsed="false">
      <c r="B94" s="6"/>
      <c r="C94" s="7"/>
      <c r="D94" s="7" t="str">
        <f aca="false">+'balance sheet'!C110</f>
        <v>Tenaska TRS Step II</v>
      </c>
      <c r="E94" s="16" t="n">
        <f aca="false">+'balance sheet'!H110</f>
        <v>20340000</v>
      </c>
      <c r="F94" s="1" t="n">
        <f aca="false">+'balance sheet'!K110</f>
        <v>3051000</v>
      </c>
      <c r="G94" s="1" t="n">
        <v>0</v>
      </c>
    </row>
    <row r="95" customFormat="false" ht="12.75" hidden="false" customHeight="false" outlineLevel="0" collapsed="false">
      <c r="B95" s="6"/>
      <c r="C95" s="7"/>
      <c r="D95" s="7" t="str">
        <f aca="false">+'balance sheet'!C129</f>
        <v>MCN TRS</v>
      </c>
      <c r="E95" s="16" t="n">
        <f aca="false">+'balance sheet'!H129</f>
        <v>12710000</v>
      </c>
      <c r="F95" s="1" t="n">
        <f aca="false">+'balance sheet'!K129</f>
        <v>1906500</v>
      </c>
      <c r="G95" s="1" t="n">
        <v>0</v>
      </c>
    </row>
    <row r="96" customFormat="false" ht="12.75" hidden="false" customHeight="false" outlineLevel="0" collapsed="false">
      <c r="B96" s="6"/>
      <c r="C96" s="7"/>
      <c r="D96" s="7" t="str">
        <f aca="false">+'balance sheet'!C163</f>
        <v>Motown</v>
      </c>
      <c r="E96" s="16" t="n">
        <f aca="false">+'balance sheet'!I163</f>
        <v>57000000</v>
      </c>
      <c r="F96" s="1" t="n">
        <f aca="false">+'balance sheet'!K163</f>
        <v>8550000</v>
      </c>
      <c r="G96" s="1" t="n">
        <v>0</v>
      </c>
    </row>
    <row r="97" customFormat="false" ht="12.75" hidden="false" customHeight="false" outlineLevel="0" collapsed="false">
      <c r="B97" s="6"/>
      <c r="C97" s="7"/>
      <c r="D97" s="7" t="str">
        <f aca="false">+'balance sheet'!C164</f>
        <v>Tenaska/Cornhusker</v>
      </c>
      <c r="E97" s="16" t="n">
        <f aca="false">+'balance sheet'!I164</f>
        <v>207000000</v>
      </c>
      <c r="F97" s="16" t="n">
        <f aca="false">+'balance sheet'!K164</f>
        <v>31050000</v>
      </c>
      <c r="G97" s="16" t="n">
        <v>0</v>
      </c>
    </row>
    <row r="98" customFormat="false" ht="15" hidden="false" customHeight="false" outlineLevel="0" collapsed="false">
      <c r="B98" s="6"/>
      <c r="C98" s="7"/>
      <c r="D98" s="7" t="s">
        <v>316</v>
      </c>
      <c r="E98" s="5" t="n">
        <f aca="false">+(E97+E96)*0.5*-1</f>
        <v>-132000000</v>
      </c>
      <c r="F98" s="5" t="n">
        <f aca="false">+E98*'balance sheet'!I5</f>
        <v>-19800000</v>
      </c>
      <c r="G98" s="5" t="n">
        <v>0</v>
      </c>
    </row>
    <row r="99" customFormat="false" ht="15" hidden="false" customHeight="false" outlineLevel="0" collapsed="false">
      <c r="B99" s="7" t="s">
        <v>300</v>
      </c>
      <c r="C99" s="7"/>
      <c r="D99" s="7"/>
      <c r="E99" s="5" t="n">
        <f aca="false">SUM(E90:E98)</f>
        <v>423630000</v>
      </c>
      <c r="F99" s="5" t="n">
        <f aca="false">SUM(F90:F98)</f>
        <v>63544500</v>
      </c>
      <c r="G99" s="5" t="n">
        <f aca="false">SUM(G90:G98)</f>
        <v>0</v>
      </c>
    </row>
    <row r="100" customFormat="false" ht="12.75" hidden="false" customHeight="false" outlineLevel="0" collapsed="false">
      <c r="B100" s="7"/>
      <c r="C100" s="7"/>
      <c r="D100" s="7" t="s">
        <v>317</v>
      </c>
      <c r="E100" s="16" t="n">
        <f aca="false">+(E90+E91+E92)*-1</f>
        <v>-254050000</v>
      </c>
      <c r="F100" s="1" t="n">
        <f aca="false">+E100*'balance sheet'!I5*0.75</f>
        <v>-28580625</v>
      </c>
      <c r="G100" s="1" t="n">
        <v>0</v>
      </c>
    </row>
    <row r="101" customFormat="false" ht="12.75" hidden="false" customHeight="false" outlineLevel="0" collapsed="false">
      <c r="B101" s="7"/>
      <c r="C101" s="7"/>
      <c r="D101" s="7" t="s">
        <v>305</v>
      </c>
      <c r="E101" s="16" t="n">
        <v>45000000</v>
      </c>
      <c r="F101" s="1" t="n">
        <f aca="false">+E101*'balance sheet'!I5</f>
        <v>6750000</v>
      </c>
      <c r="G101" s="1" t="n">
        <v>0</v>
      </c>
    </row>
    <row r="102" customFormat="false" ht="12.75" hidden="false" customHeight="false" outlineLevel="0" collapsed="false">
      <c r="B102" s="7"/>
      <c r="C102" s="7"/>
      <c r="D102" s="7" t="s">
        <v>318</v>
      </c>
      <c r="E102" s="16" t="n">
        <f aca="false">+E101*0.5*-1</f>
        <v>-22500000</v>
      </c>
      <c r="F102" s="1" t="n">
        <f aca="false">+E102*'balance sheet'!I5</f>
        <v>-3375000</v>
      </c>
      <c r="G102" s="1" t="n">
        <v>0</v>
      </c>
    </row>
    <row r="103" customFormat="false" ht="15" hidden="false" customHeight="false" outlineLevel="0" collapsed="false">
      <c r="B103" s="7"/>
      <c r="C103" s="7"/>
      <c r="D103" s="7" t="s">
        <v>319</v>
      </c>
      <c r="E103" s="5" t="n">
        <v>150000000</v>
      </c>
      <c r="F103" s="5" t="n">
        <f aca="false">+E103*'balance sheet'!I5</f>
        <v>22500000</v>
      </c>
      <c r="G103" s="5" t="n">
        <v>0</v>
      </c>
    </row>
    <row r="104" customFormat="false" ht="15" hidden="false" customHeight="false" outlineLevel="0" collapsed="false">
      <c r="B104" s="7" t="s">
        <v>308</v>
      </c>
      <c r="C104" s="7"/>
      <c r="D104" s="7" t="s">
        <v>13</v>
      </c>
      <c r="E104" s="5" t="n">
        <f aca="false">SUM(E100:E103)</f>
        <v>-81550000</v>
      </c>
      <c r="F104" s="5" t="n">
        <f aca="false">SUM(F100:F103)</f>
        <v>-2705625</v>
      </c>
      <c r="G104" s="5" t="n">
        <f aca="false">SUM(G100:G103)</f>
        <v>0</v>
      </c>
    </row>
    <row r="105" customFormat="false" ht="12.75" hidden="false" customHeight="false" outlineLevel="0" collapsed="false">
      <c r="B105" s="7" t="s">
        <v>4</v>
      </c>
      <c r="C105" s="7"/>
      <c r="D105" s="7"/>
      <c r="E105" s="16" t="n">
        <f aca="false">+E104+E99</f>
        <v>342080000</v>
      </c>
      <c r="F105" s="1" t="n">
        <f aca="false">+F104+F99</f>
        <v>60838875</v>
      </c>
      <c r="G105" s="1" t="n">
        <f aca="false">+G104+G99</f>
        <v>0</v>
      </c>
    </row>
    <row r="106" customFormat="false" ht="12.75" hidden="false" customHeight="false" outlineLevel="0" collapsed="false">
      <c r="B106" s="6"/>
      <c r="C106" s="7"/>
      <c r="D106" s="7"/>
      <c r="E106" s="16"/>
    </row>
    <row r="107" customFormat="false" ht="12.75" hidden="false" customHeight="false" outlineLevel="0" collapsed="false">
      <c r="B107" s="2" t="s">
        <v>193</v>
      </c>
      <c r="C107" s="7" t="s">
        <v>194</v>
      </c>
      <c r="D107" s="7" t="str">
        <f aca="false">+'balance sheet'!C51</f>
        <v>Byers Locate Services</v>
      </c>
      <c r="E107" s="16" t="n">
        <f aca="false">+'balance sheet'!I51</f>
        <v>9130000</v>
      </c>
      <c r="F107" s="1" t="n">
        <f aca="false">+'balance sheet'!K51</f>
        <v>1369500</v>
      </c>
      <c r="G107" s="1" t="n">
        <v>0</v>
      </c>
    </row>
    <row r="108" customFormat="false" ht="12.75" hidden="false" customHeight="false" outlineLevel="0" collapsed="false">
      <c r="B108" s="6"/>
      <c r="C108" s="7"/>
      <c r="D108" s="7" t="str">
        <f aca="false">+'balance sheet'!C102</f>
        <v>Destec</v>
      </c>
      <c r="E108" s="16" t="n">
        <f aca="false">+'balance sheet'!H102</f>
        <v>15500000</v>
      </c>
      <c r="F108" s="1" t="n">
        <f aca="false">+'balance sheet'!K102</f>
        <v>2325000</v>
      </c>
      <c r="G108" s="1" t="n">
        <v>0</v>
      </c>
    </row>
    <row r="109" customFormat="false" ht="12.75" hidden="false" customHeight="false" outlineLevel="0" collapsed="false">
      <c r="B109" s="6"/>
      <c r="C109" s="7"/>
      <c r="D109" s="7" t="str">
        <f aca="false">+'balance sheet'!C104</f>
        <v>First World </v>
      </c>
      <c r="E109" s="16" t="n">
        <f aca="false">+'balance sheet'!H104</f>
        <v>670000</v>
      </c>
      <c r="F109" s="1" t="n">
        <f aca="false">+'balance sheet'!K104</f>
        <v>100500</v>
      </c>
      <c r="G109" s="1" t="n">
        <v>0</v>
      </c>
    </row>
    <row r="110" customFormat="false" ht="12.75" hidden="false" customHeight="false" outlineLevel="0" collapsed="false">
      <c r="B110" s="6"/>
      <c r="C110" s="7"/>
      <c r="D110" s="7" t="str">
        <f aca="false">+'balance sheet'!C114</f>
        <v>Byers Locate Service</v>
      </c>
      <c r="E110" s="16" t="n">
        <f aca="false">+'balance sheet'!H114</f>
        <v>6880000</v>
      </c>
      <c r="F110" s="1" t="n">
        <f aca="false">+'balance sheet'!K114</f>
        <v>1032000</v>
      </c>
      <c r="G110" s="1" t="n">
        <v>0</v>
      </c>
    </row>
    <row r="111" customFormat="false" ht="12.75" hidden="false" customHeight="false" outlineLevel="0" collapsed="false">
      <c r="B111" s="6"/>
      <c r="C111" s="7"/>
      <c r="D111" s="7" t="str">
        <f aca="false">+'balance sheet'!C115</f>
        <v>CanGen</v>
      </c>
      <c r="E111" s="16" t="n">
        <f aca="false">+'balance sheet'!H115</f>
        <v>17000000</v>
      </c>
      <c r="F111" s="1" t="n">
        <f aca="false">+'balance sheet'!K115</f>
        <v>2550000</v>
      </c>
      <c r="G111" s="1" t="n">
        <v>0</v>
      </c>
    </row>
    <row r="112" customFormat="false" ht="12.75" hidden="false" customHeight="false" outlineLevel="0" collapsed="false">
      <c r="B112" s="6"/>
      <c r="C112" s="7"/>
      <c r="D112" s="7" t="str">
        <f aca="false">+'balance sheet'!C118</f>
        <v>Dais Analytics</v>
      </c>
      <c r="E112" s="16" t="n">
        <f aca="false">+'balance sheet'!H118</f>
        <v>3000000</v>
      </c>
      <c r="F112" s="1" t="n">
        <f aca="false">+'balance sheet'!K119</f>
        <v>450000</v>
      </c>
      <c r="G112" s="1" t="n">
        <v>0</v>
      </c>
    </row>
    <row r="113" customFormat="false" ht="12.75" hidden="false" customHeight="false" outlineLevel="0" collapsed="false">
      <c r="B113" s="6"/>
      <c r="C113" s="7"/>
      <c r="D113" s="7" t="str">
        <f aca="false">+'balance sheet'!C119</f>
        <v>ENCorp</v>
      </c>
      <c r="E113" s="16" t="n">
        <f aca="false">+'balance sheet'!H119</f>
        <v>3000000</v>
      </c>
      <c r="F113" s="1" t="n">
        <f aca="false">+'balance sheet'!K119</f>
        <v>450000</v>
      </c>
      <c r="G113" s="1" t="n">
        <v>0</v>
      </c>
    </row>
    <row r="114" customFormat="false" ht="12.75" hidden="false" customHeight="false" outlineLevel="0" collapsed="false">
      <c r="B114" s="6"/>
      <c r="C114" s="7"/>
      <c r="D114" s="7" t="str">
        <f aca="false">+'balance sheet'!C120</f>
        <v>Fuel Cell Energy</v>
      </c>
      <c r="E114" s="16" t="n">
        <f aca="false">+'balance sheet'!H120</f>
        <v>7730000</v>
      </c>
      <c r="F114" s="1" t="n">
        <f aca="false">+'balance sheet'!K120</f>
        <v>1159500</v>
      </c>
      <c r="G114" s="1" t="n">
        <v>0</v>
      </c>
    </row>
    <row r="115" customFormat="false" ht="12.75" hidden="false" customHeight="false" outlineLevel="0" collapsed="false">
      <c r="B115" s="6"/>
      <c r="C115" s="7"/>
      <c r="D115" s="7" t="str">
        <f aca="false">+'balance sheet'!C123</f>
        <v>iMedion</v>
      </c>
      <c r="E115" s="16" t="n">
        <f aca="false">+'balance sheet'!H123</f>
        <v>4600000</v>
      </c>
      <c r="F115" s="1" t="n">
        <f aca="false">+'balance sheet'!K123</f>
        <v>690000</v>
      </c>
      <c r="G115" s="1" t="n">
        <v>0</v>
      </c>
    </row>
    <row r="116" customFormat="false" ht="12.75" hidden="false" customHeight="false" outlineLevel="0" collapsed="false">
      <c r="B116" s="6"/>
      <c r="C116" s="7"/>
      <c r="D116" s="7" t="str">
        <f aca="false">+'balance sheet'!C130</f>
        <v>MTC Metering  Corp</v>
      </c>
      <c r="E116" s="16" t="n">
        <f aca="false">+'balance sheet'!H130</f>
        <v>5000000</v>
      </c>
      <c r="F116" s="1" t="n">
        <f aca="false">+'balance sheet'!K130</f>
        <v>750000</v>
      </c>
      <c r="G116" s="1" t="n">
        <v>0</v>
      </c>
    </row>
    <row r="117" customFormat="false" ht="12.75" hidden="false" customHeight="false" outlineLevel="0" collapsed="false">
      <c r="B117" s="6"/>
      <c r="C117" s="7"/>
      <c r="D117" s="7" t="str">
        <f aca="false">+'balance sheet'!C132</f>
        <v>Power Systems Mfg</v>
      </c>
      <c r="E117" s="16" t="n">
        <f aca="false">+'balance sheet'!H132</f>
        <v>1000000</v>
      </c>
      <c r="F117" s="1" t="n">
        <f aca="false">+'balance sheet'!K132</f>
        <v>150000</v>
      </c>
      <c r="G117" s="1" t="n">
        <v>0</v>
      </c>
    </row>
    <row r="118" customFormat="false" ht="12.75" hidden="false" customHeight="false" outlineLevel="0" collapsed="false">
      <c r="B118" s="6"/>
      <c r="C118" s="7"/>
      <c r="D118" s="7" t="str">
        <f aca="false">+'balance sheet'!C134</f>
        <v>Solo Energy Corporation</v>
      </c>
      <c r="E118" s="16" t="n">
        <f aca="false">+'balance sheet'!H134</f>
        <v>7490000</v>
      </c>
      <c r="F118" s="1" t="n">
        <f aca="false">+'balance sheet'!K134</f>
        <v>1123500</v>
      </c>
      <c r="G118" s="1" t="n">
        <v>0</v>
      </c>
    </row>
    <row r="119" customFormat="false" ht="12.75" hidden="false" customHeight="false" outlineLevel="0" collapsed="false">
      <c r="B119" s="6"/>
      <c r="C119" s="7"/>
      <c r="D119" s="7" t="str">
        <f aca="false">+'balance sheet'!C135</f>
        <v>Syntroleum Membership Interest</v>
      </c>
      <c r="E119" s="16" t="n">
        <f aca="false">+'balance sheet'!H135</f>
        <v>4080000</v>
      </c>
      <c r="F119" s="1" t="n">
        <f aca="false">+'balance sheet'!K135</f>
        <v>612000</v>
      </c>
      <c r="G119" s="1" t="n">
        <v>0</v>
      </c>
    </row>
    <row r="120" customFormat="false" ht="12.75" hidden="false" customHeight="false" outlineLevel="0" collapsed="false">
      <c r="B120" s="6"/>
      <c r="C120" s="7"/>
      <c r="D120" s="7" t="str">
        <f aca="false">+'balance sheet'!C136</f>
        <v>Tridium Loan</v>
      </c>
      <c r="E120" s="16" t="n">
        <f aca="false">+'balance sheet'!H136</f>
        <v>1280000</v>
      </c>
      <c r="F120" s="1" t="n">
        <f aca="false">+'balance sheet'!K136</f>
        <v>192000</v>
      </c>
      <c r="G120" s="1" t="n">
        <v>0</v>
      </c>
    </row>
    <row r="121" customFormat="false" ht="12.75" hidden="false" customHeight="false" outlineLevel="0" collapsed="false">
      <c r="B121" s="6"/>
      <c r="C121" s="7"/>
      <c r="D121" s="7" t="str">
        <f aca="false">+'balance sheet'!C137</f>
        <v>Tridium Equity</v>
      </c>
      <c r="E121" s="16" t="n">
        <f aca="false">+'balance sheet'!H137</f>
        <v>3750000</v>
      </c>
      <c r="F121" s="1" t="n">
        <f aca="false">+'balance sheet'!K137</f>
        <v>562500</v>
      </c>
      <c r="G121" s="1" t="n">
        <v>0</v>
      </c>
    </row>
    <row r="122" customFormat="false" ht="15" hidden="false" customHeight="false" outlineLevel="0" collapsed="false">
      <c r="B122" s="6"/>
      <c r="C122" s="7"/>
      <c r="D122" s="7" t="str">
        <f aca="false">+'balance sheet'!C138</f>
        <v>Active Power (R)</v>
      </c>
      <c r="E122" s="5" t="n">
        <f aca="false">+'balance sheet'!H138</f>
        <v>21300000</v>
      </c>
      <c r="F122" s="5" t="n">
        <f aca="false">+'balance sheet'!K138</f>
        <v>3195000</v>
      </c>
      <c r="G122" s="5" t="n">
        <v>0</v>
      </c>
    </row>
    <row r="123" customFormat="false" ht="15" hidden="false" customHeight="false" outlineLevel="0" collapsed="false">
      <c r="B123" s="7" t="s">
        <v>300</v>
      </c>
      <c r="C123" s="7"/>
      <c r="D123" s="7"/>
      <c r="E123" s="5" t="n">
        <f aca="false">SUM(E107:E122)</f>
        <v>111410000</v>
      </c>
      <c r="F123" s="5" t="n">
        <f aca="false">SUM(F107:F122)</f>
        <v>16711500</v>
      </c>
      <c r="G123" s="5" t="n">
        <f aca="false">SUM(G107:G122)</f>
        <v>0</v>
      </c>
    </row>
    <row r="124" customFormat="false" ht="12.75" hidden="false" customHeight="false" outlineLevel="0" collapsed="false">
      <c r="B124" s="6"/>
      <c r="C124" s="7"/>
      <c r="D124" s="7" t="s">
        <v>320</v>
      </c>
      <c r="E124" s="16" t="n">
        <f aca="false">+(E107+E110)*-1</f>
        <v>-16010000</v>
      </c>
      <c r="F124" s="16" t="n">
        <f aca="false">+E124*'balance sheet'!I5*0.5</f>
        <v>-1200750</v>
      </c>
      <c r="G124" s="16" t="n">
        <v>0</v>
      </c>
    </row>
    <row r="125" customFormat="false" ht="12.75" hidden="false" customHeight="false" outlineLevel="0" collapsed="false">
      <c r="B125" s="6"/>
      <c r="C125" s="7"/>
      <c r="D125" s="7" t="s">
        <v>321</v>
      </c>
      <c r="E125" s="16" t="n">
        <f aca="false">+E108*-1</f>
        <v>-15500000</v>
      </c>
      <c r="F125" s="16" t="n">
        <f aca="false">+E125*'balance sheet'!I5*0.5</f>
        <v>-1162500</v>
      </c>
      <c r="G125" s="16" t="n">
        <v>0</v>
      </c>
    </row>
    <row r="126" customFormat="false" ht="12.75" hidden="false" customHeight="false" outlineLevel="0" collapsed="false">
      <c r="B126" s="6"/>
      <c r="C126" s="7"/>
      <c r="D126" s="7" t="s">
        <v>322</v>
      </c>
      <c r="E126" s="16" t="n">
        <f aca="false">+E117*-1</f>
        <v>-1000000</v>
      </c>
      <c r="F126" s="16" t="n">
        <f aca="false">+E126*'balance sheet'!I5*0.75</f>
        <v>-112500</v>
      </c>
      <c r="G126" s="16" t="n">
        <v>0</v>
      </c>
    </row>
    <row r="127" customFormat="false" ht="12.75" hidden="false" customHeight="false" outlineLevel="0" collapsed="false">
      <c r="B127" s="6"/>
      <c r="C127" s="7"/>
      <c r="D127" s="7" t="s">
        <v>323</v>
      </c>
      <c r="E127" s="16" t="n">
        <f aca="false">+E122*-1</f>
        <v>-21300000</v>
      </c>
      <c r="F127" s="16" t="n">
        <f aca="false">+E127*'balance sheet'!I5*0.25</f>
        <v>-798750</v>
      </c>
      <c r="G127" s="16" t="n">
        <v>0</v>
      </c>
    </row>
    <row r="128" customFormat="false" ht="15" hidden="false" customHeight="false" outlineLevel="0" collapsed="false">
      <c r="B128" s="6"/>
      <c r="C128" s="7"/>
      <c r="D128" s="7" t="s">
        <v>324</v>
      </c>
      <c r="E128" s="5" t="n">
        <v>100000000</v>
      </c>
      <c r="F128" s="5" t="n">
        <f aca="false">+E128*'balance sheet'!I5</f>
        <v>15000000</v>
      </c>
      <c r="G128" s="5" t="n">
        <v>0</v>
      </c>
    </row>
    <row r="129" customFormat="false" ht="15" hidden="false" customHeight="false" outlineLevel="0" collapsed="false">
      <c r="B129" s="7" t="s">
        <v>303</v>
      </c>
      <c r="C129" s="7"/>
      <c r="D129" s="7"/>
      <c r="E129" s="5" t="n">
        <f aca="false">SUM(E124:E128)</f>
        <v>46190000</v>
      </c>
      <c r="F129" s="5" t="n">
        <f aca="false">SUM(F124:F128)</f>
        <v>11725500</v>
      </c>
      <c r="G129" s="5" t="n">
        <f aca="false">SUM(G124:G128)</f>
        <v>0</v>
      </c>
    </row>
    <row r="130" customFormat="false" ht="12.75" hidden="false" customHeight="false" outlineLevel="0" collapsed="false">
      <c r="B130" s="7" t="s">
        <v>4</v>
      </c>
      <c r="C130" s="7"/>
      <c r="D130" s="7"/>
      <c r="E130" s="16" t="n">
        <f aca="false">+E129+E123</f>
        <v>157600000</v>
      </c>
      <c r="F130" s="16" t="n">
        <f aca="false">+F129+F123</f>
        <v>28437000</v>
      </c>
      <c r="G130" s="16" t="n">
        <f aca="false">+G129+G123</f>
        <v>0</v>
      </c>
    </row>
    <row r="132" customFormat="false" ht="12.75" hidden="false" customHeight="false" outlineLevel="0" collapsed="false">
      <c r="B132" s="2" t="s">
        <v>195</v>
      </c>
      <c r="C132" s="7" t="s">
        <v>196</v>
      </c>
      <c r="D132" s="7" t="str">
        <f aca="false">+'balance sheet'!C38</f>
        <v>CGAS</v>
      </c>
      <c r="E132" s="16" t="n">
        <f aca="false">+'balance sheet'!I38</f>
        <v>13380000</v>
      </c>
      <c r="F132" s="1" t="n">
        <f aca="false">+'balance sheet'!K38</f>
        <v>2007000</v>
      </c>
      <c r="G132" s="1" t="n">
        <v>0</v>
      </c>
    </row>
    <row r="133" customFormat="false" ht="12.75" hidden="false" customHeight="false" outlineLevel="0" collapsed="false">
      <c r="B133" s="6"/>
      <c r="C133" s="7"/>
      <c r="D133" s="7" t="str">
        <f aca="false">+'balance sheet'!C43</f>
        <v>Ameritex (R)</v>
      </c>
      <c r="E133" s="16" t="n">
        <f aca="false">+'balance sheet'!I43</f>
        <v>3550000</v>
      </c>
      <c r="F133" s="1" t="n">
        <f aca="false">+'balance sheet'!K43</f>
        <v>532500</v>
      </c>
      <c r="G133" s="1" t="n">
        <v>0</v>
      </c>
    </row>
    <row r="134" customFormat="false" ht="12.75" hidden="false" customHeight="false" outlineLevel="0" collapsed="false">
      <c r="B134" s="6"/>
      <c r="C134" s="7"/>
      <c r="D134" s="7" t="str">
        <f aca="false">+'balance sheet'!C52</f>
        <v>Crescendo Energy LLC</v>
      </c>
      <c r="E134" s="16" t="n">
        <f aca="false">+'balance sheet'!I52</f>
        <v>2320000</v>
      </c>
      <c r="F134" s="1" t="n">
        <f aca="false">+'balance sheet'!K52</f>
        <v>348000</v>
      </c>
      <c r="G134" s="1" t="n">
        <v>0</v>
      </c>
    </row>
    <row r="135" customFormat="false" ht="12.75" hidden="false" customHeight="false" outlineLevel="0" collapsed="false">
      <c r="B135" s="6"/>
      <c r="C135" s="7"/>
      <c r="D135" s="7" t="str">
        <f aca="false">+'balance sheet'!C61</f>
        <v>Bonne Terre</v>
      </c>
      <c r="E135" s="16" t="n">
        <f aca="false">+'balance sheet'!I61</f>
        <v>6240000</v>
      </c>
      <c r="F135" s="1" t="n">
        <f aca="false">+'balance sheet'!K61</f>
        <v>936000</v>
      </c>
      <c r="G135" s="1" t="n">
        <v>0</v>
      </c>
    </row>
    <row r="136" customFormat="false" ht="12.75" hidden="false" customHeight="false" outlineLevel="0" collapsed="false">
      <c r="B136" s="6"/>
      <c r="C136" s="7"/>
      <c r="D136" s="7" t="str">
        <f aca="false">+'balance sheet'!C63</f>
        <v>Westwin Energy</v>
      </c>
      <c r="E136" s="16" t="n">
        <f aca="false">+'balance sheet'!I63</f>
        <v>400000</v>
      </c>
      <c r="F136" s="1" t="n">
        <f aca="false">+'balance sheet'!K63</f>
        <v>60000</v>
      </c>
      <c r="G136" s="1" t="n">
        <v>0</v>
      </c>
    </row>
    <row r="137" customFormat="false" ht="12.75" hidden="false" customHeight="false" outlineLevel="0" collapsed="false">
      <c r="B137" s="6"/>
      <c r="C137" s="7"/>
      <c r="D137" s="7" t="str">
        <f aca="false">+'balance sheet'!C66</f>
        <v>Juniper Exploration (R)</v>
      </c>
      <c r="E137" s="16" t="n">
        <f aca="false">+'balance sheet'!I66</f>
        <v>11420000</v>
      </c>
      <c r="F137" s="1" t="n">
        <f aca="false">+'balance sheet'!K66</f>
        <v>1713000</v>
      </c>
      <c r="G137" s="1" t="n">
        <v>0</v>
      </c>
    </row>
    <row r="138" customFormat="false" ht="12.75" hidden="false" customHeight="false" outlineLevel="0" collapsed="false">
      <c r="B138" s="6"/>
      <c r="C138" s="7"/>
      <c r="D138" s="7" t="str">
        <f aca="false">+'balance sheet'!C69</f>
        <v>Texland (R)</v>
      </c>
      <c r="E138" s="16" t="n">
        <f aca="false">+'balance sheet'!I69</f>
        <v>4330000</v>
      </c>
      <c r="F138" s="1" t="n">
        <f aca="false">+'balance sheet'!K69</f>
        <v>649500</v>
      </c>
      <c r="G138" s="1" t="n">
        <v>0</v>
      </c>
    </row>
    <row r="139" customFormat="false" ht="12.75" hidden="false" customHeight="false" outlineLevel="0" collapsed="false">
      <c r="B139" s="6"/>
      <c r="C139" s="7"/>
      <c r="D139" s="7" t="str">
        <f aca="false">+'balance sheet'!C70</f>
        <v>Vastar (R)</v>
      </c>
      <c r="E139" s="16" t="n">
        <f aca="false">+'balance sheet'!I70</f>
        <v>11490000</v>
      </c>
      <c r="F139" s="1" t="n">
        <f aca="false">+'balance sheet'!K70</f>
        <v>1723500</v>
      </c>
      <c r="G139" s="1" t="n">
        <v>0</v>
      </c>
    </row>
    <row r="140" customFormat="false" ht="12.75" hidden="false" customHeight="false" outlineLevel="0" collapsed="false">
      <c r="B140" s="6"/>
      <c r="C140" s="7"/>
      <c r="D140" s="7" t="str">
        <f aca="false">+'balance sheet'!C101</f>
        <v>Crescendo VPP</v>
      </c>
      <c r="E140" s="16" t="n">
        <f aca="false">+'balance sheet'!H101</f>
        <v>980000</v>
      </c>
      <c r="F140" s="1" t="n">
        <f aca="false">+'balance sheet'!K101</f>
        <v>147000</v>
      </c>
      <c r="G140" s="1" t="n">
        <v>0</v>
      </c>
    </row>
    <row r="141" customFormat="false" ht="12.75" hidden="false" customHeight="false" outlineLevel="0" collapsed="false">
      <c r="B141" s="6"/>
      <c r="C141" s="7"/>
      <c r="D141" s="7" t="str">
        <f aca="false">+'balance sheet'!C111</f>
        <v>Westwin Energy</v>
      </c>
      <c r="E141" s="16" t="n">
        <f aca="false">+'balance sheet'!H111</f>
        <v>900000</v>
      </c>
      <c r="F141" s="1" t="n">
        <f aca="false">+'balance sheet'!K111</f>
        <v>135000</v>
      </c>
      <c r="G141" s="1" t="n">
        <v>0</v>
      </c>
    </row>
    <row r="142" customFormat="false" ht="12.75" hidden="false" customHeight="false" outlineLevel="0" collapsed="false">
      <c r="B142" s="6"/>
      <c r="C142" s="7"/>
      <c r="D142" s="7" t="str">
        <f aca="false">+'balance sheet'!C116</f>
        <v>Crescendo Energy LLC</v>
      </c>
      <c r="E142" s="16" t="n">
        <f aca="false">+'balance sheet'!H116</f>
        <v>4270000</v>
      </c>
      <c r="F142" s="1" t="n">
        <f aca="false">+'balance sheet'!K116</f>
        <v>640500</v>
      </c>
      <c r="G142" s="1" t="n">
        <v>0</v>
      </c>
    </row>
    <row r="143" customFormat="false" ht="12.75" hidden="false" customHeight="false" outlineLevel="0" collapsed="false">
      <c r="B143" s="6"/>
      <c r="C143" s="7"/>
      <c r="D143" s="7" t="str">
        <f aca="false">+'balance sheet'!C117</f>
        <v>Cypress Exploration</v>
      </c>
      <c r="E143" s="16" t="n">
        <f aca="false">+'balance sheet'!H117</f>
        <v>25140000</v>
      </c>
      <c r="F143" s="1" t="n">
        <f aca="false">+'balance sheet'!K117</f>
        <v>3771000</v>
      </c>
      <c r="G143" s="1" t="n">
        <v>0</v>
      </c>
    </row>
    <row r="144" customFormat="false" ht="12.75" hidden="false" customHeight="false" outlineLevel="0" collapsed="false">
      <c r="D144" s="4" t="str">
        <f aca="false">+'balance sheet'!C122</f>
        <v>Hanson Production Co.</v>
      </c>
      <c r="E144" s="1" t="n">
        <f aca="false">+'balance sheet'!H122</f>
        <v>1810000</v>
      </c>
      <c r="F144" s="1" t="n">
        <f aca="false">+'balance sheet'!K122</f>
        <v>271500</v>
      </c>
      <c r="G144" s="1" t="n">
        <v>0</v>
      </c>
    </row>
    <row r="145" customFormat="false" ht="12.75" hidden="false" customHeight="false" outlineLevel="0" collapsed="false">
      <c r="D145" s="4" t="str">
        <f aca="false">+'balance sheet'!C133</f>
        <v>Bonne Terre</v>
      </c>
      <c r="E145" s="1" t="n">
        <f aca="false">+'balance sheet'!H133</f>
        <v>4700000</v>
      </c>
      <c r="F145" s="1" t="n">
        <f aca="false">+'balance sheet'!K133</f>
        <v>705000</v>
      </c>
      <c r="G145" s="1" t="n">
        <v>0</v>
      </c>
    </row>
    <row r="146" customFormat="false" ht="12.75" hidden="false" customHeight="false" outlineLevel="0" collapsed="false">
      <c r="D146" s="4" t="str">
        <f aca="false">+'balance sheet'!C141</f>
        <v>Juniper (R)</v>
      </c>
      <c r="E146" s="1" t="n">
        <f aca="false">+'balance sheet'!H141</f>
        <v>8610000</v>
      </c>
      <c r="F146" s="1" t="n">
        <f aca="false">+'balance sheet'!K141</f>
        <v>1291500</v>
      </c>
      <c r="G146" s="1" t="n">
        <v>0</v>
      </c>
    </row>
    <row r="147" customFormat="false" ht="15" hidden="false" customHeight="false" outlineLevel="0" collapsed="false">
      <c r="D147" s="4" t="str">
        <f aca="false">+'balance sheet'!C142</f>
        <v>Texland (R)</v>
      </c>
      <c r="E147" s="5" t="n">
        <f aca="false">+'balance sheet'!H142</f>
        <v>3270000</v>
      </c>
      <c r="F147" s="5" t="n">
        <f aca="false">+'balance sheet'!K142</f>
        <v>490500</v>
      </c>
      <c r="G147" s="5" t="n">
        <v>0</v>
      </c>
    </row>
    <row r="148" customFormat="false" ht="12.75" hidden="false" customHeight="false" outlineLevel="0" collapsed="false">
      <c r="B148" s="4" t="s">
        <v>300</v>
      </c>
      <c r="E148" s="1" t="n">
        <f aca="false">SUM(E132:E147)</f>
        <v>102810000</v>
      </c>
      <c r="F148" s="1" t="n">
        <f aca="false">SUM(F132:F147)</f>
        <v>15421500</v>
      </c>
      <c r="G148" s="1" t="n">
        <f aca="false">SUM(G132:G147)</f>
        <v>0</v>
      </c>
    </row>
    <row r="149" customFormat="false" ht="15" hidden="false" customHeight="false" outlineLevel="0" collapsed="false">
      <c r="D149" s="4" t="s">
        <v>324</v>
      </c>
      <c r="E149" s="5" t="n">
        <v>100000000</v>
      </c>
      <c r="F149" s="5" t="n">
        <f aca="false">+E149*'balance sheet'!I5</f>
        <v>15000000</v>
      </c>
      <c r="G149" s="5" t="n">
        <v>0</v>
      </c>
    </row>
    <row r="150" customFormat="false" ht="12.75" hidden="false" customHeight="false" outlineLevel="0" collapsed="false">
      <c r="B150" s="4" t="s">
        <v>4</v>
      </c>
      <c r="D150" s="4" t="s">
        <v>13</v>
      </c>
      <c r="E150" s="1" t="n">
        <f aca="false">+E148+E149</f>
        <v>202810000</v>
      </c>
      <c r="F150" s="1" t="n">
        <f aca="false">+F149+F148</f>
        <v>30421500</v>
      </c>
      <c r="G150" s="1" t="n">
        <f aca="false">+G149+G148</f>
        <v>0</v>
      </c>
    </row>
    <row r="152" customFormat="false" ht="12.75" hidden="false" customHeight="false" outlineLevel="0" collapsed="false">
      <c r="B152" s="2" t="s">
        <v>197</v>
      </c>
      <c r="C152" s="7" t="s">
        <v>198</v>
      </c>
      <c r="D152" s="7" t="str">
        <f aca="false">+'balance sheet'!C41</f>
        <v>Mariner Common</v>
      </c>
      <c r="E152" s="16" t="n">
        <f aca="false">+'balance sheet'!I41</f>
        <v>208940000</v>
      </c>
      <c r="F152" s="1" t="n">
        <f aca="false">+'balance sheet'!K41</f>
        <v>31341000</v>
      </c>
      <c r="G152" s="1" t="n">
        <v>0</v>
      </c>
    </row>
    <row r="153" customFormat="false" ht="12.75" hidden="false" customHeight="false" outlineLevel="0" collapsed="false">
      <c r="B153" s="6"/>
      <c r="C153" s="7"/>
      <c r="D153" s="7" t="str">
        <f aca="false">+'balance sheet'!C106</f>
        <v>Mariner Combined Debt</v>
      </c>
      <c r="E153" s="16" t="n">
        <f aca="false">+'balance sheet'!H106</f>
        <v>120910000</v>
      </c>
      <c r="F153" s="1" t="n">
        <f aca="false">+'balance sheet'!K106</f>
        <v>3022750</v>
      </c>
      <c r="G153" s="1" t="n">
        <v>0</v>
      </c>
    </row>
    <row r="154" customFormat="false" ht="12.75" hidden="false" customHeight="false" outlineLevel="0" collapsed="false">
      <c r="B154" s="6"/>
      <c r="C154" s="7"/>
      <c r="D154" s="7" t="str">
        <f aca="false">+'balance sheet'!C127</f>
        <v>Mariner Warrants</v>
      </c>
      <c r="E154" s="16" t="n">
        <f aca="false">+'balance sheet'!H127</f>
        <v>18020000</v>
      </c>
      <c r="F154" s="1" t="n">
        <f aca="false">+'balance sheet'!K127</f>
        <v>2703000</v>
      </c>
      <c r="G154" s="1" t="n">
        <v>0</v>
      </c>
    </row>
    <row r="155" customFormat="false" ht="15" hidden="false" customHeight="false" outlineLevel="0" collapsed="false">
      <c r="B155" s="6"/>
      <c r="C155" s="7"/>
      <c r="D155" s="7" t="str">
        <f aca="false">+'balance sheet'!C170</f>
        <v>Sithe Tracking Account</v>
      </c>
      <c r="E155" s="5" t="n">
        <f aca="false">+'balance sheet'!H170</f>
        <v>271000000</v>
      </c>
      <c r="F155" s="5" t="n">
        <f aca="false">+'balance sheet'!K170</f>
        <v>40650000</v>
      </c>
      <c r="G155" s="5" t="n">
        <v>0</v>
      </c>
    </row>
    <row r="156" customFormat="false" ht="15" hidden="false" customHeight="false" outlineLevel="0" collapsed="false">
      <c r="B156" s="7" t="s">
        <v>300</v>
      </c>
      <c r="C156" s="7"/>
      <c r="D156" s="7"/>
      <c r="E156" s="5" t="n">
        <f aca="false">SUM(E152:E155)</f>
        <v>618870000</v>
      </c>
      <c r="F156" s="5" t="n">
        <f aca="false">SUM(F152:F155)</f>
        <v>77716750</v>
      </c>
      <c r="G156" s="5" t="n">
        <f aca="false">SUM(G152:G155)</f>
        <v>0</v>
      </c>
    </row>
    <row r="157" customFormat="false" ht="12.75" hidden="false" customHeight="false" outlineLevel="0" collapsed="false">
      <c r="B157" s="6"/>
      <c r="C157" s="7"/>
      <c r="D157" s="7" t="s">
        <v>325</v>
      </c>
      <c r="E157" s="16" t="n">
        <f aca="false">+(E152+E153+E154)*-1</f>
        <v>-347870000</v>
      </c>
      <c r="F157" s="1" t="n">
        <f aca="false">+E157*'balance sheet'!I5*0.25</f>
        <v>-13045125</v>
      </c>
      <c r="G157" s="1" t="n">
        <v>0</v>
      </c>
    </row>
    <row r="158" customFormat="false" ht="15" hidden="false" customHeight="false" outlineLevel="0" collapsed="false">
      <c r="D158" s="4" t="s">
        <v>326</v>
      </c>
      <c r="E158" s="5" t="n">
        <f aca="false">+E155*-1</f>
        <v>-271000000</v>
      </c>
      <c r="F158" s="5" t="n">
        <f aca="false">+E158*'balance sheet'!I5*0.25</f>
        <v>-10162500</v>
      </c>
      <c r="G158" s="5" t="n">
        <v>0</v>
      </c>
    </row>
    <row r="159" customFormat="false" ht="15" hidden="false" customHeight="false" outlineLevel="0" collapsed="false">
      <c r="B159" s="4" t="s">
        <v>303</v>
      </c>
      <c r="E159" s="5" t="n">
        <f aca="false">SUM(E157:E158)</f>
        <v>-618870000</v>
      </c>
      <c r="F159" s="5" t="n">
        <f aca="false">SUM(F157:F158)</f>
        <v>-23207625</v>
      </c>
      <c r="G159" s="5" t="n">
        <f aca="false">SUM(G157:G158)</f>
        <v>0</v>
      </c>
    </row>
    <row r="160" customFormat="false" ht="12.75" hidden="false" customHeight="false" outlineLevel="0" collapsed="false">
      <c r="B160" s="4" t="s">
        <v>4</v>
      </c>
      <c r="E160" s="1" t="n">
        <f aca="false">+E159+E156</f>
        <v>0</v>
      </c>
      <c r="F160" s="1" t="n">
        <f aca="false">+F159+F156</f>
        <v>54509125</v>
      </c>
      <c r="G160" s="1" t="n">
        <f aca="false">+G159+G156</f>
        <v>0</v>
      </c>
    </row>
    <row r="163" customFormat="false" ht="12.75" hidden="false" customHeight="false" outlineLevel="0" collapsed="false">
      <c r="B163" s="2" t="s">
        <v>199</v>
      </c>
      <c r="C163" s="7" t="s">
        <v>168</v>
      </c>
      <c r="D163" s="7" t="str">
        <f aca="false">+'balance sheet'!C39</f>
        <v>Chewco Loan</v>
      </c>
      <c r="E163" s="16" t="n">
        <f aca="false">+'balance sheet'!I39</f>
        <v>18440000</v>
      </c>
      <c r="F163" s="1" t="n">
        <f aca="false">+'balance sheet'!K39</f>
        <v>2766000</v>
      </c>
      <c r="G163" s="1" t="n">
        <v>0</v>
      </c>
    </row>
    <row r="164" customFormat="false" ht="12.75" hidden="false" customHeight="false" outlineLevel="0" collapsed="false">
      <c r="B164" s="6"/>
      <c r="C164" s="7"/>
      <c r="D164" s="7" t="str">
        <f aca="false">+'balance sheet'!C40</f>
        <v>Hanover Compressor Common</v>
      </c>
      <c r="E164" s="16" t="n">
        <f aca="false">+'balance sheet'!I40</f>
        <v>81270000</v>
      </c>
      <c r="F164" s="1" t="n">
        <f aca="false">+'balance sheet'!K40</f>
        <v>12190500</v>
      </c>
      <c r="G164" s="1" t="n">
        <v>0</v>
      </c>
    </row>
    <row r="165" customFormat="false" ht="12.75" hidden="false" customHeight="false" outlineLevel="0" collapsed="false">
      <c r="B165" s="6"/>
      <c r="C165" s="7"/>
      <c r="D165" s="7" t="str">
        <f aca="false">+'balance sheet'!C42</f>
        <v>3-TEC Warrants(R)</v>
      </c>
      <c r="E165" s="16" t="n">
        <f aca="false">+'balance sheet'!I42</f>
        <v>110000</v>
      </c>
      <c r="F165" s="1" t="n">
        <f aca="false">+'balance sheet'!K42</f>
        <v>16500</v>
      </c>
      <c r="G165" s="1" t="n">
        <v>0</v>
      </c>
    </row>
    <row r="166" customFormat="false" ht="12.75" hidden="false" customHeight="false" outlineLevel="0" collapsed="false">
      <c r="B166" s="6"/>
      <c r="C166" s="7"/>
      <c r="D166" s="7" t="str">
        <f aca="false">+'balance sheet'!C44</f>
        <v>Queens Sands Common (R)</v>
      </c>
      <c r="E166" s="16" t="n">
        <f aca="false">+'balance sheet'!I44</f>
        <v>70000</v>
      </c>
      <c r="F166" s="1" t="n">
        <f aca="false">+'balance sheet'!K44</f>
        <v>10500</v>
      </c>
      <c r="G166" s="1" t="n">
        <v>0</v>
      </c>
    </row>
    <row r="167" customFormat="false" ht="12.75" hidden="false" customHeight="false" outlineLevel="0" collapsed="false">
      <c r="B167" s="6"/>
      <c r="C167" s="7"/>
      <c r="D167" s="7" t="str">
        <f aca="false">+'balance sheet'!C45</f>
        <v>Queens Sands Preferred (R)</v>
      </c>
      <c r="E167" s="16" t="n">
        <f aca="false">+'balance sheet'!I45</f>
        <v>240000</v>
      </c>
      <c r="F167" s="1" t="n">
        <f aca="false">+'balance sheet'!K45</f>
        <v>36000</v>
      </c>
      <c r="G167" s="1" t="n">
        <v>0</v>
      </c>
    </row>
    <row r="168" customFormat="false" ht="12.75" hidden="false" customHeight="false" outlineLevel="0" collapsed="false">
      <c r="B168" s="6"/>
      <c r="C168" s="7"/>
      <c r="D168" s="7" t="str">
        <f aca="false">+'balance sheet'!C55</f>
        <v>Inland Common</v>
      </c>
      <c r="E168" s="16" t="n">
        <f aca="false">+'balance sheet'!I55</f>
        <v>580000</v>
      </c>
      <c r="F168" s="1" t="n">
        <f aca="false">+'balance sheet'!K55</f>
        <v>87000</v>
      </c>
      <c r="G168" s="1" t="n">
        <v>0</v>
      </c>
    </row>
    <row r="169" customFormat="false" ht="12.75" hidden="false" customHeight="false" outlineLevel="0" collapsed="false">
      <c r="B169" s="6"/>
      <c r="C169" s="7"/>
      <c r="D169" s="7" t="str">
        <f aca="false">+'balance sheet'!C56</f>
        <v>Inland Resources Preferred</v>
      </c>
      <c r="E169" s="16" t="n">
        <f aca="false">+'balance sheet'!I56</f>
        <v>4510000</v>
      </c>
      <c r="F169" s="1" t="n">
        <f aca="false">+'balance sheet'!K56</f>
        <v>676500</v>
      </c>
      <c r="G169" s="1" t="n">
        <v>0</v>
      </c>
    </row>
    <row r="170" customFormat="false" ht="12.75" hidden="false" customHeight="false" outlineLevel="0" collapsed="false">
      <c r="B170" s="6"/>
      <c r="C170" s="7"/>
      <c r="D170" s="7" t="str">
        <f aca="false">+'balance sheet'!C59</f>
        <v>Linder Oil</v>
      </c>
      <c r="E170" s="16" t="n">
        <f aca="false">+'balance sheet'!I59</f>
        <v>8900000</v>
      </c>
      <c r="F170" s="1" t="n">
        <f aca="false">+'balance sheet'!K59</f>
        <v>1335000</v>
      </c>
      <c r="G170" s="1" t="n">
        <v>0</v>
      </c>
    </row>
    <row r="171" customFormat="false" ht="12.75" hidden="false" customHeight="false" outlineLevel="0" collapsed="false">
      <c r="B171" s="6"/>
      <c r="C171" s="7"/>
      <c r="D171" s="7" t="str">
        <f aca="false">+'balance sheet'!C64</f>
        <v>Carrizzo Oil &amp; Gas Warrants (R)</v>
      </c>
      <c r="E171" s="16" t="n">
        <f aca="false">+'balance sheet'!I64</f>
        <v>910000</v>
      </c>
      <c r="F171" s="1" t="n">
        <f aca="false">+'balance sheet'!K64</f>
        <v>136500</v>
      </c>
      <c r="G171" s="1" t="n">
        <v>0</v>
      </c>
    </row>
    <row r="172" customFormat="false" ht="12.75" hidden="false" customHeight="false" outlineLevel="0" collapsed="false">
      <c r="B172" s="6"/>
      <c r="C172" s="7"/>
      <c r="D172" s="7" t="str">
        <f aca="false">+'balance sheet'!C65</f>
        <v>HV Marine Warrants (R)</v>
      </c>
      <c r="E172" s="16" t="n">
        <f aca="false">+'balance sheet'!I65</f>
        <v>7980000</v>
      </c>
      <c r="F172" s="1" t="n">
        <f aca="false">+'balance sheet'!K65</f>
        <v>1197000</v>
      </c>
      <c r="G172" s="1" t="n">
        <v>0</v>
      </c>
    </row>
    <row r="173" customFormat="false" ht="12.75" hidden="false" customHeight="false" outlineLevel="0" collapsed="false">
      <c r="B173" s="6"/>
      <c r="C173" s="7"/>
      <c r="D173" s="7" t="str">
        <f aca="false">+'balance sheet'!C67</f>
        <v>LSI Preferred (R)</v>
      </c>
      <c r="E173" s="16" t="n">
        <f aca="false">+'balance sheet'!I67</f>
        <v>590000</v>
      </c>
      <c r="F173" s="1" t="n">
        <f aca="false">+'balance sheet'!K67</f>
        <v>88500</v>
      </c>
      <c r="G173" s="1" t="n">
        <v>0</v>
      </c>
    </row>
    <row r="174" customFormat="false" ht="12.75" hidden="false" customHeight="false" outlineLevel="0" collapsed="false">
      <c r="B174" s="6"/>
      <c r="C174" s="7"/>
      <c r="D174" s="7" t="str">
        <f aca="false">+'balance sheet'!C68</f>
        <v>LSI Warrants (R)</v>
      </c>
      <c r="E174" s="16" t="n">
        <f aca="false">+'balance sheet'!I68</f>
        <v>410000</v>
      </c>
      <c r="F174" s="1" t="n">
        <f aca="false">+'balance sheet'!K68</f>
        <v>61500</v>
      </c>
      <c r="G174" s="1" t="n">
        <v>0</v>
      </c>
    </row>
    <row r="175" customFormat="false" ht="12.75" hidden="false" customHeight="false" outlineLevel="0" collapsed="false">
      <c r="B175" s="6"/>
      <c r="C175" s="25" t="s">
        <v>13</v>
      </c>
      <c r="D175" s="7" t="str">
        <f aca="false">+'balance sheet'!C72</f>
        <v>Venoco Convertible (R)</v>
      </c>
      <c r="E175" s="16" t="n">
        <f aca="false">+'balance sheet'!I72</f>
        <v>43760000</v>
      </c>
      <c r="F175" s="1" t="n">
        <f aca="false">+'balance sheet'!K72</f>
        <v>6564000</v>
      </c>
      <c r="G175" s="1" t="n">
        <v>0</v>
      </c>
    </row>
    <row r="176" customFormat="false" ht="12.75" hidden="false" customHeight="false" outlineLevel="0" collapsed="false">
      <c r="B176" s="6"/>
      <c r="C176" s="7"/>
      <c r="D176" s="7" t="str">
        <f aca="false">+'balance sheet'!C77</f>
        <v>Enserco Offshore</v>
      </c>
      <c r="E176" s="16" t="n">
        <f aca="false">+'balance sheet'!I77</f>
        <v>950000</v>
      </c>
      <c r="F176" s="1" t="n">
        <f aca="false">+'balance sheet'!K77</f>
        <v>142500</v>
      </c>
      <c r="G176" s="1" t="n">
        <v>0</v>
      </c>
    </row>
    <row r="177" customFormat="false" ht="12.75" hidden="false" customHeight="false" outlineLevel="0" collapsed="false">
      <c r="B177" s="6"/>
      <c r="C177" s="7"/>
      <c r="D177" s="7" t="str">
        <f aca="false">+'balance sheet'!C78</f>
        <v>H&amp;R Drilling/Tetonka</v>
      </c>
      <c r="E177" s="16" t="n">
        <f aca="false">+'balance sheet'!I78</f>
        <v>1110000</v>
      </c>
      <c r="F177" s="1" t="n">
        <f aca="false">+'balance sheet'!K78</f>
        <v>166500</v>
      </c>
      <c r="G177" s="1" t="n">
        <v>0</v>
      </c>
    </row>
    <row r="178" customFormat="false" ht="12.75" hidden="false" customHeight="false" outlineLevel="0" collapsed="false">
      <c r="B178" s="6"/>
      <c r="C178" s="7"/>
      <c r="D178" s="7" t="str">
        <f aca="false">+'balance sheet'!C79</f>
        <v>Industrial Holdings (R)</v>
      </c>
      <c r="E178" s="16" t="n">
        <f aca="false">+'balance sheet'!I79</f>
        <v>1290000</v>
      </c>
      <c r="F178" s="1" t="n">
        <f aca="false">+'balance sheet'!K79</f>
        <v>193500</v>
      </c>
      <c r="G178" s="1" t="n">
        <v>0</v>
      </c>
    </row>
    <row r="179" customFormat="false" ht="12.75" hidden="false" customHeight="false" outlineLevel="0" collapsed="false">
      <c r="B179" s="6"/>
      <c r="C179" s="7"/>
      <c r="D179" s="7" t="str">
        <f aca="false">+'balance sheet'!C80</f>
        <v>Paradigm Common (R)</v>
      </c>
      <c r="E179" s="16" t="n">
        <f aca="false">+'balance sheet'!I80</f>
        <v>70000</v>
      </c>
      <c r="F179" s="1" t="n">
        <f aca="false">+'balance sheet'!K80</f>
        <v>10500</v>
      </c>
      <c r="G179" s="1" t="n">
        <v>0</v>
      </c>
    </row>
    <row r="180" customFormat="false" ht="12.75" hidden="false" customHeight="false" outlineLevel="0" collapsed="false">
      <c r="B180" s="6"/>
      <c r="C180" s="7"/>
      <c r="D180" s="7" t="str">
        <f aca="false">+'balance sheet'!C100</f>
        <v>City Forest Advisory</v>
      </c>
      <c r="E180" s="16" t="n">
        <f aca="false">+'balance sheet'!H100</f>
        <v>710000</v>
      </c>
      <c r="F180" s="1" t="n">
        <f aca="false">+'balance sheet'!K100</f>
        <v>106500</v>
      </c>
      <c r="G180" s="1" t="n">
        <v>0</v>
      </c>
    </row>
    <row r="181" customFormat="false" ht="12.75" hidden="false" customHeight="false" outlineLevel="0" collapsed="false">
      <c r="B181" s="6"/>
      <c r="C181" s="7"/>
      <c r="D181" s="7" t="str">
        <f aca="false">+'balance sheet'!C121</f>
        <v>Hancock</v>
      </c>
      <c r="E181" s="16" t="n">
        <f aca="false">+'balance sheet'!H121</f>
        <v>2140000</v>
      </c>
      <c r="F181" s="1" t="n">
        <f aca="false">+'balance sheet'!K121</f>
        <v>321000</v>
      </c>
      <c r="G181" s="1" t="n">
        <v>0</v>
      </c>
    </row>
    <row r="182" customFormat="false" ht="12.75" hidden="false" customHeight="false" outlineLevel="0" collapsed="false">
      <c r="B182" s="6"/>
      <c r="C182" s="7"/>
      <c r="D182" s="7" t="str">
        <f aca="false">+'balance sheet'!C126</f>
        <v>Linder Oil</v>
      </c>
      <c r="E182" s="16" t="n">
        <f aca="false">+'balance sheet'!H126</f>
        <v>6870000</v>
      </c>
      <c r="F182" s="1" t="n">
        <f aca="false">+'balance sheet'!K126</f>
        <v>1030500</v>
      </c>
      <c r="G182" s="1" t="n">
        <v>0</v>
      </c>
    </row>
    <row r="183" customFormat="false" ht="12.75" hidden="false" customHeight="false" outlineLevel="0" collapsed="false">
      <c r="B183" s="6"/>
      <c r="C183" s="7"/>
      <c r="D183" s="7" t="str">
        <f aca="false">+'balance sheet'!C128</f>
        <v>Masada Oxynol</v>
      </c>
      <c r="E183" s="16" t="n">
        <f aca="false">+'balance sheet'!H128</f>
        <v>3900000</v>
      </c>
      <c r="F183" s="1" t="n">
        <f aca="false">+'balance sheet'!K128</f>
        <v>585000</v>
      </c>
      <c r="G183" s="1" t="n">
        <v>0</v>
      </c>
    </row>
    <row r="184" customFormat="false" ht="12.75" hidden="false" customHeight="false" outlineLevel="0" collapsed="false">
      <c r="B184" s="6"/>
      <c r="C184" s="7"/>
      <c r="D184" s="7" t="str">
        <f aca="false">+'balance sheet'!C139</f>
        <v>City Forest IPC (R)</v>
      </c>
      <c r="E184" s="16" t="n">
        <f aca="false">+'balance sheet'!H139</f>
        <v>1660000</v>
      </c>
      <c r="F184" s="1" t="n">
        <f aca="false">+'balance sheet'!K139</f>
        <v>249000</v>
      </c>
      <c r="G184" s="1" t="n">
        <v>0</v>
      </c>
    </row>
    <row r="185" customFormat="false" ht="12.75" hidden="false" customHeight="false" outlineLevel="0" collapsed="false">
      <c r="B185" s="6"/>
      <c r="C185" s="7"/>
      <c r="D185" s="7" t="str">
        <f aca="false">+'balance sheet'!C140</f>
        <v>HV Marine Warrants (R)</v>
      </c>
      <c r="E185" s="16" t="n">
        <f aca="false">+'balance sheet'!H140</f>
        <v>18060000</v>
      </c>
      <c r="F185" s="1" t="n">
        <f aca="false">+'balance sheet'!K140</f>
        <v>2709000</v>
      </c>
      <c r="G185" s="1" t="n">
        <v>0</v>
      </c>
    </row>
    <row r="186" customFormat="false" ht="12.75" hidden="false" customHeight="false" outlineLevel="0" collapsed="false">
      <c r="B186" s="6"/>
      <c r="C186" s="7"/>
      <c r="D186" s="7" t="str">
        <f aca="false">+'balance sheet'!C143</f>
        <v>Venoco (R)</v>
      </c>
      <c r="E186" s="16" t="n">
        <f aca="false">+'balance sheet'!H143</f>
        <v>33000000</v>
      </c>
      <c r="F186" s="1" t="n">
        <f aca="false">+'balance sheet'!K143</f>
        <v>4950000</v>
      </c>
      <c r="G186" s="1" t="n">
        <v>0</v>
      </c>
    </row>
    <row r="187" customFormat="false" ht="12.75" hidden="false" customHeight="false" outlineLevel="0" collapsed="false">
      <c r="B187" s="6"/>
      <c r="C187" s="7"/>
      <c r="D187" s="7" t="str">
        <f aca="false">+'balance sheet'!C144</f>
        <v>WB Oil &amp; Gas (R)</v>
      </c>
      <c r="E187" s="16" t="n">
        <f aca="false">+'balance sheet'!H144</f>
        <v>1360000</v>
      </c>
      <c r="F187" s="1" t="n">
        <f aca="false">+'balance sheet'!K144</f>
        <v>204000</v>
      </c>
      <c r="G187" s="1" t="n">
        <v>0</v>
      </c>
    </row>
    <row r="188" customFormat="false" ht="12.75" hidden="false" customHeight="false" outlineLevel="0" collapsed="false">
      <c r="B188" s="6"/>
      <c r="C188" s="7"/>
      <c r="D188" s="7" t="str">
        <f aca="false">+'balance sheet'!C145</f>
        <v>Carrizo Warrants (R)</v>
      </c>
      <c r="E188" s="16" t="n">
        <f aca="false">+'balance sheet'!H145</f>
        <v>680000</v>
      </c>
      <c r="F188" s="1" t="n">
        <f aca="false">+'balance sheet'!K145</f>
        <v>102000</v>
      </c>
      <c r="G188" s="1" t="n">
        <v>0</v>
      </c>
    </row>
    <row r="189" customFormat="false" ht="12.75" hidden="false" customHeight="false" outlineLevel="0" collapsed="false">
      <c r="B189" s="6"/>
      <c r="C189" s="7"/>
      <c r="D189" s="7" t="str">
        <f aca="false">+'balance sheet'!C146</f>
        <v>Catalytica (R)</v>
      </c>
      <c r="E189" s="16" t="n">
        <f aca="false">+'balance sheet'!H146</f>
        <v>20000000</v>
      </c>
      <c r="F189" s="1" t="n">
        <f aca="false">+'balance sheet'!K146</f>
        <v>3000000</v>
      </c>
      <c r="G189" s="1" t="n">
        <v>0</v>
      </c>
    </row>
    <row r="190" customFormat="false" ht="12.75" hidden="false" customHeight="false" outlineLevel="0" collapsed="false">
      <c r="B190" s="6"/>
      <c r="C190" s="7"/>
      <c r="D190" s="7" t="str">
        <f aca="false">+'balance sheet'!C147</f>
        <v>Heartland Steel Common (R)</v>
      </c>
      <c r="E190" s="16" t="n">
        <f aca="false">+'balance sheet'!H147</f>
        <v>20740000</v>
      </c>
      <c r="F190" s="1" t="n">
        <f aca="false">+'balance sheet'!K147</f>
        <v>3111000</v>
      </c>
      <c r="G190" s="1" t="n">
        <v>0</v>
      </c>
    </row>
    <row r="191" customFormat="false" ht="12.75" hidden="false" customHeight="false" outlineLevel="0" collapsed="false">
      <c r="B191" s="6"/>
      <c r="C191" s="7"/>
      <c r="D191" s="7" t="str">
        <f aca="false">+'balance sheet'!C148</f>
        <v>Heartland Steel Cont Loan (R)</v>
      </c>
      <c r="E191" s="16" t="n">
        <f aca="false">+'balance sheet'!H148</f>
        <v>1300000</v>
      </c>
      <c r="F191" s="1" t="n">
        <f aca="false">+'balance sheet'!K148</f>
        <v>195000</v>
      </c>
      <c r="G191" s="1" t="n">
        <v>0</v>
      </c>
    </row>
    <row r="192" customFormat="false" ht="12.75" hidden="false" customHeight="false" outlineLevel="0" collapsed="false">
      <c r="B192" s="6"/>
      <c r="C192" s="7"/>
      <c r="D192" s="7" t="str">
        <f aca="false">+'balance sheet'!C149</f>
        <v>Heartland Steel EAS (R)</v>
      </c>
      <c r="E192" s="16" t="n">
        <f aca="false">+'balance sheet'!H149</f>
        <v>430000</v>
      </c>
      <c r="F192" s="1" t="n">
        <f aca="false">+'balance sheet'!K149</f>
        <v>64500</v>
      </c>
      <c r="G192" s="1" t="n">
        <v>0</v>
      </c>
    </row>
    <row r="193" customFormat="false" ht="12.75" hidden="false" customHeight="false" outlineLevel="0" collapsed="false">
      <c r="B193" s="6"/>
      <c r="C193" s="7"/>
      <c r="D193" s="7" t="str">
        <f aca="false">+'balance sheet'!C150</f>
        <v>Heartland Steel Seed Money (R)</v>
      </c>
      <c r="E193" s="16" t="n">
        <f aca="false">+'balance sheet'!H150</f>
        <v>2340000</v>
      </c>
      <c r="F193" s="1" t="n">
        <f aca="false">+'balance sheet'!K150</f>
        <v>351000</v>
      </c>
      <c r="G193" s="1" t="n">
        <v>0</v>
      </c>
    </row>
    <row r="194" customFormat="false" ht="12.75" hidden="false" customHeight="false" outlineLevel="0" collapsed="false">
      <c r="B194" s="6"/>
      <c r="C194" s="7"/>
      <c r="D194" s="7" t="str">
        <f aca="false">+'balance sheet'!C151</f>
        <v>Heartland Steel Warrants (R)</v>
      </c>
      <c r="E194" s="16" t="n">
        <f aca="false">+'balance sheet'!H151</f>
        <v>3490000</v>
      </c>
      <c r="F194" s="1" t="n">
        <f aca="false">+'balance sheet'!K151</f>
        <v>523500</v>
      </c>
      <c r="G194" s="1" t="n">
        <v>0</v>
      </c>
    </row>
    <row r="195" customFormat="false" ht="12.75" hidden="false" customHeight="false" outlineLevel="0" collapsed="false">
      <c r="B195" s="6"/>
      <c r="C195" s="7"/>
      <c r="D195" s="7" t="str">
        <f aca="false">+'balance sheet'!C153</f>
        <v>LSI Preferred (R)</v>
      </c>
      <c r="E195" s="16" t="n">
        <f aca="false">+'balance sheet'!H153</f>
        <v>1330000</v>
      </c>
      <c r="F195" s="1" t="n">
        <f aca="false">+'balance sheet'!K153</f>
        <v>199500</v>
      </c>
      <c r="G195" s="1" t="n">
        <v>0</v>
      </c>
    </row>
    <row r="196" customFormat="false" ht="15" hidden="false" customHeight="false" outlineLevel="0" collapsed="false">
      <c r="B196" s="6"/>
      <c r="C196" s="7"/>
      <c r="D196" s="7" t="str">
        <f aca="false">+'balance sheet'!C156</f>
        <v>LSI Warrants (R)</v>
      </c>
      <c r="E196" s="5" t="n">
        <f aca="false">+'balance sheet'!H156</f>
        <v>920000</v>
      </c>
      <c r="F196" s="5" t="n">
        <f aca="false">+'balance sheet'!K156</f>
        <v>138000</v>
      </c>
      <c r="G196" s="5" t="n">
        <v>0</v>
      </c>
    </row>
    <row r="197" customFormat="false" ht="15" hidden="false" customHeight="false" outlineLevel="0" collapsed="false">
      <c r="B197" s="7" t="s">
        <v>300</v>
      </c>
      <c r="C197" s="7"/>
      <c r="D197" s="7"/>
      <c r="E197" s="5" t="n">
        <f aca="false">SUM(E163:E196)</f>
        <v>290120000</v>
      </c>
      <c r="F197" s="5" t="n">
        <f aca="false">SUM(F163:F196)</f>
        <v>43518000</v>
      </c>
      <c r="G197" s="5" t="n">
        <f aca="false">SUM(G163:G196)</f>
        <v>0</v>
      </c>
    </row>
    <row r="198" customFormat="false" ht="12.75" hidden="false" customHeight="false" outlineLevel="0" collapsed="false">
      <c r="B198" s="7"/>
      <c r="C198" s="7"/>
      <c r="D198" s="7" t="s">
        <v>327</v>
      </c>
      <c r="E198" s="16" t="n">
        <f aca="false">+E164*-1</f>
        <v>-81270000</v>
      </c>
      <c r="F198" s="1" t="n">
        <v>0</v>
      </c>
      <c r="G198" s="1" t="n">
        <v>0</v>
      </c>
    </row>
    <row r="199" customFormat="false" ht="12.75" hidden="false" customHeight="false" outlineLevel="0" collapsed="false">
      <c r="B199" s="7"/>
      <c r="C199" s="7"/>
      <c r="D199" s="7" t="s">
        <v>328</v>
      </c>
      <c r="E199" s="16" t="n">
        <f aca="false">+(E176+E177+E178+E179)*-1</f>
        <v>-3420000</v>
      </c>
      <c r="F199" s="1" t="n">
        <f aca="false">+E199*'balance sheet'!I5*0.5</f>
        <v>-256500</v>
      </c>
      <c r="G199" s="1" t="n">
        <v>0</v>
      </c>
    </row>
    <row r="200" customFormat="false" ht="12.75" hidden="false" customHeight="false" outlineLevel="0" collapsed="false">
      <c r="B200" s="7"/>
      <c r="C200" s="7"/>
      <c r="D200" s="7" t="s">
        <v>329</v>
      </c>
      <c r="E200" s="16" t="n">
        <f aca="false">+E181*-1</f>
        <v>-2140000</v>
      </c>
      <c r="F200" s="1" t="n">
        <f aca="false">+E200*'balance sheet'!I5*0.75</f>
        <v>-240750</v>
      </c>
      <c r="G200" s="1" t="n">
        <v>0</v>
      </c>
    </row>
    <row r="201" customFormat="false" ht="12.75" hidden="false" customHeight="false" outlineLevel="0" collapsed="false">
      <c r="B201" s="7"/>
      <c r="C201" s="7"/>
      <c r="D201" s="7" t="s">
        <v>330</v>
      </c>
      <c r="E201" s="16" t="n">
        <f aca="false">+E189*-1</f>
        <v>-20000000</v>
      </c>
      <c r="F201" s="1" t="n">
        <f aca="false">+E201*'balance sheet'!I5*0.25</f>
        <v>-750000</v>
      </c>
      <c r="G201" s="1" t="n">
        <v>0</v>
      </c>
    </row>
    <row r="202" customFormat="false" ht="12.75" hidden="false" customHeight="false" outlineLevel="0" collapsed="false">
      <c r="B202" s="7"/>
      <c r="C202" s="7"/>
      <c r="D202" s="7" t="s">
        <v>331</v>
      </c>
      <c r="E202" s="16" t="n">
        <f aca="false">+(E190+E191+E192+E193+E194)*-1</f>
        <v>-28300000</v>
      </c>
      <c r="F202" s="1" t="n">
        <f aca="false">+E202*'balance sheet'!I5*0.25</f>
        <v>-1061250</v>
      </c>
      <c r="G202" s="1" t="n">
        <v>0</v>
      </c>
    </row>
    <row r="203" customFormat="false" ht="12.75" hidden="false" customHeight="false" outlineLevel="0" collapsed="false">
      <c r="B203" s="7"/>
      <c r="C203" s="7"/>
      <c r="D203" s="7" t="s">
        <v>332</v>
      </c>
      <c r="E203" s="16" t="n">
        <f aca="false">+(E195+E196)*-1</f>
        <v>-2250000</v>
      </c>
      <c r="F203" s="1" t="n">
        <f aca="false">+E203*'balance sheet'!I5*0.5</f>
        <v>-168750</v>
      </c>
      <c r="G203" s="1" t="n">
        <v>0</v>
      </c>
    </row>
    <row r="204" customFormat="false" ht="15" hidden="false" customHeight="false" outlineLevel="0" collapsed="false">
      <c r="B204" s="7"/>
      <c r="C204" s="7"/>
      <c r="D204" s="7" t="s">
        <v>333</v>
      </c>
      <c r="E204" s="5" t="n">
        <f aca="false">+(E188+E187+E185+E184+E183+E182+E180+E174+E173+E172+E171+E170+E169+E168+E167+E166+E165+E163)*-1</f>
        <v>-75980000</v>
      </c>
      <c r="F204" s="5" t="n">
        <f aca="false">+E204*'balance sheet'!I5*0.5</f>
        <v>-5698500</v>
      </c>
      <c r="G204" s="5" t="n">
        <v>0</v>
      </c>
    </row>
    <row r="205" customFormat="false" ht="15" hidden="false" customHeight="false" outlineLevel="0" collapsed="false">
      <c r="B205" s="7" t="s">
        <v>303</v>
      </c>
      <c r="C205" s="7"/>
      <c r="D205" s="7"/>
      <c r="E205" s="5" t="n">
        <f aca="false">SUM(E198:E204)</f>
        <v>-213360000</v>
      </c>
      <c r="F205" s="5" t="n">
        <f aca="false">SUM(F198:F204)</f>
        <v>-8175750</v>
      </c>
      <c r="G205" s="5" t="n">
        <f aca="false">SUM(G198:G204)</f>
        <v>0</v>
      </c>
    </row>
    <row r="206" customFormat="false" ht="15" hidden="false" customHeight="false" outlineLevel="0" collapsed="false">
      <c r="B206" s="7" t="s">
        <v>4</v>
      </c>
      <c r="C206" s="7"/>
      <c r="D206" s="7"/>
      <c r="E206" s="5" t="n">
        <f aca="false">+E205+E197</f>
        <v>76760000</v>
      </c>
      <c r="F206" s="5" t="n">
        <f aca="false">+F205+F197</f>
        <v>35342250</v>
      </c>
      <c r="G206" s="5" t="n">
        <f aca="false">+G205+G197</f>
        <v>0</v>
      </c>
    </row>
    <row r="207" customFormat="false" ht="15" hidden="false" customHeight="false" outlineLevel="0" collapsed="false">
      <c r="B207" s="7"/>
      <c r="C207" s="7"/>
      <c r="D207" s="7"/>
      <c r="E207" s="5"/>
      <c r="F207" s="5"/>
      <c r="G207" s="5"/>
    </row>
    <row r="208" customFormat="false" ht="12.75" hidden="false" customHeight="false" outlineLevel="0" collapsed="false">
      <c r="B208" s="6"/>
      <c r="C208" s="7"/>
      <c r="D208" s="7"/>
      <c r="E208" s="16"/>
      <c r="G208" s="1" t="s">
        <v>13</v>
      </c>
    </row>
    <row r="209" customFormat="false" ht="12.75" hidden="false" customHeight="false" outlineLevel="0" collapsed="false">
      <c r="B209" s="2" t="s">
        <v>200</v>
      </c>
      <c r="C209" s="7" t="s">
        <v>201</v>
      </c>
      <c r="D209" s="7" t="str">
        <f aca="false">+'balance sheet'!C12</f>
        <v>Lincoln</v>
      </c>
      <c r="E209" s="16" t="n">
        <f aca="false">+'balance sheet'!H12</f>
        <v>266000000</v>
      </c>
      <c r="F209" s="1" t="n">
        <f aca="false">+'balance sheet'!K12</f>
        <v>39900000</v>
      </c>
      <c r="G209" s="1" t="n">
        <f aca="false">+'balance sheet'!J12</f>
        <v>8080000</v>
      </c>
    </row>
    <row r="210" customFormat="false" ht="12.75" hidden="false" customHeight="false" outlineLevel="0" collapsed="false">
      <c r="D210" s="4" t="str">
        <f aca="false">+'balance sheet'!C13</f>
        <v>Wheatland</v>
      </c>
      <c r="E210" s="1" t="n">
        <f aca="false">+'balance sheet'!H13</f>
        <v>157000000</v>
      </c>
      <c r="F210" s="1" t="n">
        <f aca="false">+'balance sheet'!K13</f>
        <v>23550000</v>
      </c>
      <c r="G210" s="1" t="n">
        <f aca="false">+'balance sheet'!J13</f>
        <v>4800000</v>
      </c>
    </row>
    <row r="211" customFormat="false" ht="12.75" hidden="false" customHeight="false" outlineLevel="0" collapsed="false">
      <c r="D211" s="4" t="str">
        <f aca="false">+'balance sheet'!C14</f>
        <v>Gleason</v>
      </c>
      <c r="E211" s="1" t="n">
        <f aca="false">+'balance sheet'!H14</f>
        <v>174000000</v>
      </c>
      <c r="F211" s="1" t="n">
        <f aca="false">+'balance sheet'!K14</f>
        <v>26100000</v>
      </c>
      <c r="G211" s="1" t="n">
        <f aca="false">+'balance sheet'!J14</f>
        <v>5300000</v>
      </c>
    </row>
    <row r="212" customFormat="false" ht="12.75" hidden="false" customHeight="false" outlineLevel="0" collapsed="false">
      <c r="D212" s="4" t="str">
        <f aca="false">+'balance sheet'!C16</f>
        <v>Caledonia</v>
      </c>
      <c r="E212" s="1" t="n">
        <f aca="false">+'balance sheet'!H16</f>
        <v>154000000</v>
      </c>
      <c r="F212" s="1" t="n">
        <f aca="false">+'balance sheet'!K16</f>
        <v>23100000</v>
      </c>
      <c r="G212" s="1" t="n">
        <f aca="false">+'balance sheet'!J16</f>
        <v>4600000</v>
      </c>
    </row>
    <row r="213" customFormat="false" ht="12.75" hidden="false" customHeight="false" outlineLevel="0" collapsed="false">
      <c r="D213" s="4" t="str">
        <f aca="false">+'balance sheet'!C18</f>
        <v>Brownsville</v>
      </c>
      <c r="E213" s="1" t="n">
        <f aca="false">+'balance sheet'!H18</f>
        <v>126000000</v>
      </c>
      <c r="F213" s="1" t="n">
        <f aca="false">+'balance sheet'!K18</f>
        <v>18900000</v>
      </c>
      <c r="G213" s="1" t="n">
        <f aca="false">+'balance sheet'!J18</f>
        <v>3770000</v>
      </c>
    </row>
    <row r="214" customFormat="false" ht="12.75" hidden="false" customHeight="false" outlineLevel="0" collapsed="false">
      <c r="D214" s="4" t="str">
        <f aca="false">+'balance sheet'!C171</f>
        <v>IT PP&amp;E</v>
      </c>
      <c r="E214" s="1" t="n">
        <f aca="false">+'balance sheet'!H171</f>
        <v>77000000</v>
      </c>
      <c r="F214" s="1" t="n">
        <f aca="false">+'balance sheet'!K171</f>
        <v>6545000</v>
      </c>
      <c r="G214" s="1" t="n">
        <v>0</v>
      </c>
    </row>
    <row r="215" customFormat="false" ht="12.75" hidden="false" customHeight="false" outlineLevel="0" collapsed="false">
      <c r="D215" s="4" t="str">
        <f aca="false">+'balance sheet'!C172</f>
        <v>Build Outs, Other PP&amp;E</v>
      </c>
      <c r="E215" s="1" t="n">
        <f aca="false">+'balance sheet'!H172</f>
        <v>34000000</v>
      </c>
      <c r="F215" s="1" t="n">
        <f aca="false">+'balance sheet'!K172</f>
        <v>2890000</v>
      </c>
      <c r="G215" s="1" t="n">
        <v>0</v>
      </c>
    </row>
    <row r="216" customFormat="false" ht="12.75" hidden="false" customHeight="false" outlineLevel="0" collapsed="false">
      <c r="D216" s="4" t="str">
        <f aca="false">+'balance sheet'!C173</f>
        <v>Onadaga</v>
      </c>
      <c r="E216" s="1" t="n">
        <f aca="false">+'balance sheet'!H173</f>
        <v>18000000</v>
      </c>
      <c r="F216" s="1" t="n">
        <f aca="false">+'balance sheet'!K173</f>
        <v>2700000</v>
      </c>
      <c r="G216" s="1" t="n">
        <v>0</v>
      </c>
    </row>
    <row r="217" customFormat="false" ht="12.75" hidden="false" customHeight="false" outlineLevel="0" collapsed="false">
      <c r="D217" s="4" t="str">
        <f aca="false">+'balance sheet'!C174</f>
        <v>Net A/R and A/P Trade</v>
      </c>
      <c r="E217" s="1" t="n">
        <f aca="false">+'balance sheet'!H174</f>
        <v>0</v>
      </c>
      <c r="F217" s="1" t="n">
        <f aca="false">+'balance sheet'!K174</f>
        <v>0</v>
      </c>
      <c r="G217" s="1" t="n">
        <v>0</v>
      </c>
    </row>
    <row r="218" customFormat="false" ht="15" hidden="false" customHeight="false" outlineLevel="0" collapsed="false">
      <c r="D218" s="4" t="str">
        <f aca="false">+'balance sheet'!C175</f>
        <v>Broker Cash</v>
      </c>
      <c r="E218" s="5" t="n">
        <f aca="false">+'balance sheet'!H175</f>
        <v>345000000</v>
      </c>
      <c r="F218" s="5" t="n">
        <f aca="false">+'balance sheet'!K175</f>
        <v>29325000</v>
      </c>
      <c r="G218" s="5" t="n">
        <v>0</v>
      </c>
    </row>
    <row r="219" customFormat="false" ht="15" hidden="false" customHeight="false" outlineLevel="0" collapsed="false">
      <c r="B219" s="4" t="s">
        <v>300</v>
      </c>
      <c r="E219" s="5" t="n">
        <f aca="false">SUM(E209:E218)</f>
        <v>1351000000</v>
      </c>
      <c r="F219" s="5" t="n">
        <f aca="false">SUM(F209:F218)</f>
        <v>173010000</v>
      </c>
      <c r="G219" s="5" t="n">
        <f aca="false">SUM(G209:G218)</f>
        <v>26550000</v>
      </c>
    </row>
    <row r="220" customFormat="false" ht="12.75" hidden="false" customHeight="false" outlineLevel="0" collapsed="false">
      <c r="D220" s="4" t="s">
        <v>334</v>
      </c>
      <c r="E220" s="1" t="n">
        <f aca="false">+(E209+E210+E211)*-1</f>
        <v>-597000000</v>
      </c>
      <c r="F220" s="1" t="n">
        <f aca="false">+E220*'balance sheet'!I5*0.5</f>
        <v>-44775000</v>
      </c>
      <c r="G220" s="1" t="n">
        <f aca="false">+(G209+G210+G211)*0.5*-1</f>
        <v>-9090000</v>
      </c>
    </row>
    <row r="221" customFormat="false" ht="12.75" hidden="false" customHeight="false" outlineLevel="0" collapsed="false">
      <c r="D221" s="4" t="s">
        <v>335</v>
      </c>
      <c r="E221" s="1" t="n">
        <f aca="false">+(E212+E213)*-1</f>
        <v>-280000000</v>
      </c>
      <c r="F221" s="1" t="n">
        <f aca="false">+E221*'balance sheet'!I5*0.5</f>
        <v>-21000000</v>
      </c>
      <c r="G221" s="1" t="n">
        <f aca="false">+(G212+G213)*0.5*-1</f>
        <v>-4185000</v>
      </c>
    </row>
    <row r="222" customFormat="false" ht="15" hidden="false" customHeight="false" outlineLevel="0" collapsed="false">
      <c r="D222" s="4" t="s">
        <v>336</v>
      </c>
      <c r="E222" s="5" t="n">
        <f aca="false">+E216*-1</f>
        <v>-18000000</v>
      </c>
      <c r="F222" s="5" t="n">
        <f aca="false">+E222*'balance sheet'!I5*0.5</f>
        <v>-1350000</v>
      </c>
      <c r="G222" s="5" t="n">
        <v>0</v>
      </c>
    </row>
    <row r="223" customFormat="false" ht="15" hidden="false" customHeight="false" outlineLevel="0" collapsed="false">
      <c r="B223" s="4" t="s">
        <v>303</v>
      </c>
      <c r="E223" s="5" t="n">
        <f aca="false">SUM(E220:E222)</f>
        <v>-895000000</v>
      </c>
      <c r="F223" s="5" t="n">
        <f aca="false">SUM(F220:F222)</f>
        <v>-67125000</v>
      </c>
      <c r="G223" s="5" t="n">
        <f aca="false">SUM(G220:G222)</f>
        <v>-13275000</v>
      </c>
    </row>
    <row r="224" customFormat="false" ht="15" hidden="false" customHeight="false" outlineLevel="0" collapsed="false">
      <c r="B224" s="4" t="s">
        <v>4</v>
      </c>
      <c r="E224" s="5" t="n">
        <f aca="false">+E223+E219</f>
        <v>456000000</v>
      </c>
      <c r="F224" s="5" t="n">
        <f aca="false">+F219+F223</f>
        <v>105885000</v>
      </c>
      <c r="G224" s="5" t="n">
        <f aca="false">+G223+G219</f>
        <v>13275000</v>
      </c>
    </row>
    <row r="225" customFormat="false" ht="15" hidden="false" customHeight="false" outlineLevel="0" collapsed="false">
      <c r="E225" s="5"/>
      <c r="F225" s="5"/>
      <c r="G225" s="5"/>
    </row>
    <row r="227" customFormat="false" ht="12.75" hidden="false" customHeight="false" outlineLevel="0" collapsed="false">
      <c r="A227" s="9"/>
      <c r="B227" s="9" t="s">
        <v>337</v>
      </c>
      <c r="C227" s="9"/>
      <c r="D227" s="9"/>
      <c r="E227" s="10" t="n">
        <f aca="false">+E6+E12+E21+E32+E46+E58+E60+E65+E71+E79+E86+E99+E123+E148+E156+E197+E219</f>
        <v>3998940000</v>
      </c>
      <c r="F227" s="10" t="n">
        <f aca="false">+F6+F12+F21+F32+F46+F58+F60+F65+F71+F79+F86+F99+F123+F148+F156+F197+F219</f>
        <v>467807250</v>
      </c>
      <c r="G227" s="10" t="n">
        <f aca="false">+G6+G12+G21+G32+G46+G58+G60+G65+G71+G79+G86+G99+G123+G148+G156+G197+G219</f>
        <v>31150000</v>
      </c>
    </row>
    <row r="228" customFormat="false" ht="12.75" hidden="false" customHeight="false" outlineLevel="0" collapsed="false">
      <c r="G228" s="1" t="s">
        <v>13</v>
      </c>
    </row>
    <row r="229" customFormat="false" ht="12.75" hidden="false" customHeight="false" outlineLevel="0" collapsed="false">
      <c r="B229" s="4" t="s">
        <v>280</v>
      </c>
      <c r="E229" s="1" t="n">
        <f aca="false">+'balance sheet'!H183+'balance sheet'!I183</f>
        <v>4963020000</v>
      </c>
      <c r="F229" s="1" t="n">
        <f aca="false">+'balance sheet'!M183</f>
        <v>487607250</v>
      </c>
      <c r="G229" s="1" t="n">
        <f aca="false">+'balance sheet'!J183</f>
        <v>31150000</v>
      </c>
    </row>
    <row r="230" customFormat="false" ht="12.75" hidden="false" customHeight="false" outlineLevel="0" collapsed="false">
      <c r="B230" s="4" t="s">
        <v>338</v>
      </c>
      <c r="E230" s="1" t="n">
        <f aca="false">+E98</f>
        <v>-132000000</v>
      </c>
      <c r="F230" s="1" t="n">
        <f aca="false">+F98</f>
        <v>-19800000</v>
      </c>
      <c r="G230" s="1" t="n">
        <v>0</v>
      </c>
    </row>
    <row r="231" customFormat="false" ht="15" hidden="false" customHeight="false" outlineLevel="0" collapsed="false">
      <c r="B231" s="4" t="s">
        <v>206</v>
      </c>
      <c r="D231" s="11" t="s">
        <v>13</v>
      </c>
      <c r="E231" s="5" t="n">
        <f aca="false">+'HP&amp;L'!G57*-1</f>
        <v>-832080000</v>
      </c>
      <c r="F231" s="5" t="n">
        <v>0</v>
      </c>
      <c r="G231" s="5" t="n">
        <v>0</v>
      </c>
    </row>
    <row r="232" customFormat="false" ht="12.75" hidden="false" customHeight="false" outlineLevel="0" collapsed="false">
      <c r="B232" s="4" t="s">
        <v>30</v>
      </c>
      <c r="E232" s="1" t="n">
        <f aca="false">SUM(E229:E231)</f>
        <v>3998940000</v>
      </c>
      <c r="F232" s="1" t="n">
        <f aca="false">SUM(F229:F231)</f>
        <v>467807250</v>
      </c>
      <c r="G232" s="1" t="n">
        <f aca="false">SUM(G229:G231)</f>
        <v>31150000</v>
      </c>
    </row>
    <row r="233" customFormat="false" ht="12.75" hidden="false" customHeight="false" outlineLevel="0" collapsed="false">
      <c r="G233" s="1" t="s">
        <v>13</v>
      </c>
    </row>
    <row r="234" customFormat="false" ht="12.75" hidden="false" customHeight="false" outlineLevel="0" collapsed="false">
      <c r="E234" s="1" t="n">
        <f aca="false">+E227-E232</f>
        <v>0</v>
      </c>
      <c r="F234" s="1" t="n">
        <f aca="false">+F227-F232</f>
        <v>0</v>
      </c>
      <c r="G234" s="1" t="n">
        <f aca="false">+G227-G232</f>
        <v>0</v>
      </c>
    </row>
    <row r="235" customFormat="false" ht="12.75" hidden="false" customHeight="false" outlineLevel="0" collapsed="false">
      <c r="G235" s="1" t="s">
        <v>13</v>
      </c>
    </row>
    <row r="236" customFormat="false" ht="12.75" hidden="false" customHeight="false" outlineLevel="0" collapsed="false">
      <c r="B236" s="4" t="s">
        <v>308</v>
      </c>
      <c r="E236" s="1" t="n">
        <f aca="false">+E15+E37+E52+E66+E80+E87+E104+E129+E149+E159+E205+E223</f>
        <v>-1922620000</v>
      </c>
      <c r="F236" s="1" t="n">
        <f aca="false">+F15+F37+F52+F66+F80+F87+F104+F129+F149+F159+F205+F223</f>
        <v>-69480375</v>
      </c>
      <c r="G236" s="1" t="n">
        <f aca="false">+G15+G37+G52+G66+G80+G87+G104+G129+G149+G159+G205+G223</f>
        <v>-13275000</v>
      </c>
    </row>
    <row r="237" customFormat="false" ht="12.75" hidden="false" customHeight="false" outlineLevel="0" collapsed="false">
      <c r="B237" s="4" t="s">
        <v>339</v>
      </c>
      <c r="D237" s="11" t="s">
        <v>13</v>
      </c>
      <c r="E237" s="1" t="n">
        <f aca="false">+E6+E16+E21+E38+E53+E58+E60+E67+E71+E81+E88+E105+E130+E150+E160+E206+E224</f>
        <v>2076320000</v>
      </c>
      <c r="F237" s="1" t="n">
        <f aca="false">+F227+F236</f>
        <v>398326875</v>
      </c>
      <c r="G237" s="1" t="n">
        <f aca="false">+G232+G236</f>
        <v>17875000</v>
      </c>
    </row>
    <row r="238" customFormat="false" ht="15" hidden="false" customHeight="false" outlineLevel="0" collapsed="false">
      <c r="B238" s="4" t="s">
        <v>340</v>
      </c>
      <c r="E238" s="5" t="n">
        <f aca="false">+'HP&amp;L'!I57</f>
        <v>443000000</v>
      </c>
      <c r="F238" s="1" t="s">
        <v>13</v>
      </c>
      <c r="G238" s="1" t="s">
        <v>13</v>
      </c>
    </row>
    <row r="239" customFormat="false" ht="12.75" hidden="false" customHeight="false" outlineLevel="0" collapsed="false">
      <c r="B239" s="9" t="s">
        <v>341</v>
      </c>
      <c r="C239" s="9"/>
      <c r="D239" s="9"/>
      <c r="E239" s="10" t="n">
        <f aca="false">+E238+E237</f>
        <v>2519320000</v>
      </c>
      <c r="F239" s="1" t="s">
        <v>13</v>
      </c>
      <c r="G239" s="1" t="s">
        <v>13</v>
      </c>
    </row>
    <row r="240" customFormat="false" ht="12.75" hidden="false" customHeight="false" outlineLevel="0" collapsed="false">
      <c r="B240" s="9"/>
      <c r="C240" s="9"/>
      <c r="D240" s="9"/>
      <c r="E240" s="10"/>
      <c r="G240" s="1" t="s">
        <v>13</v>
      </c>
    </row>
    <row r="241" customFormat="false" ht="12.75" hidden="false" customHeight="false" outlineLevel="0" collapsed="false">
      <c r="B241" s="9" t="s">
        <v>342</v>
      </c>
      <c r="C241" s="9"/>
      <c r="D241" s="9"/>
      <c r="E241" s="10" t="n">
        <f aca="false">+E229</f>
        <v>4963020000</v>
      </c>
      <c r="G241" s="1" t="s">
        <v>13</v>
      </c>
    </row>
    <row r="242" customFormat="false" ht="12.75" hidden="false" customHeight="false" outlineLevel="0" collapsed="false">
      <c r="G242" s="1" t="s">
        <v>13</v>
      </c>
    </row>
    <row r="243" customFormat="false" ht="12.75" hidden="false" customHeight="false" outlineLevel="0" collapsed="false">
      <c r="B243" s="4" t="s">
        <v>343</v>
      </c>
      <c r="E243" s="26" t="s">
        <v>13</v>
      </c>
      <c r="G243" s="1" t="s">
        <v>13</v>
      </c>
    </row>
    <row r="244" customFormat="false" ht="12.75" hidden="false" customHeight="false" outlineLevel="0" collapsed="false">
      <c r="E244" s="1" t="s">
        <v>13</v>
      </c>
      <c r="G244" s="1" t="s">
        <v>13</v>
      </c>
    </row>
    <row r="245" customFormat="false" ht="12.75" hidden="false" customHeight="false" outlineLevel="0" collapsed="false">
      <c r="E245" s="1" t="s">
        <v>13</v>
      </c>
      <c r="G245" s="1" t="s">
        <v>13</v>
      </c>
    </row>
    <row r="246" customFormat="false" ht="12.75" hidden="false" customHeight="false" outlineLevel="0" collapsed="false">
      <c r="G246" s="1" t="s">
        <v>13</v>
      </c>
    </row>
    <row r="247" customFormat="false" ht="12.75" hidden="false" customHeight="false" outlineLevel="0" collapsed="false">
      <c r="G247" s="1" t="s">
        <v>13</v>
      </c>
    </row>
    <row r="248" customFormat="false" ht="12.75" hidden="false" customHeight="false" outlineLevel="0" collapsed="false">
      <c r="G248" s="1" t="s">
        <v>13</v>
      </c>
    </row>
    <row r="249" customFormat="false" ht="12.75" hidden="false" customHeight="false" outlineLevel="0" collapsed="false">
      <c r="G249" s="1" t="s">
        <v>13</v>
      </c>
    </row>
    <row r="250" customFormat="false" ht="12.75" hidden="false" customHeight="false" outlineLevel="0" collapsed="false">
      <c r="G250" s="1" t="s">
        <v>13</v>
      </c>
    </row>
    <row r="251" customFormat="false" ht="12.75" hidden="false" customHeight="false" outlineLevel="0" collapsed="false">
      <c r="G251" s="1" t="s">
        <v>13</v>
      </c>
    </row>
    <row r="252" customFormat="false" ht="12.75" hidden="false" customHeight="false" outlineLevel="0" collapsed="false">
      <c r="G252" s="1" t="s">
        <v>13</v>
      </c>
    </row>
    <row r="253" customFormat="false" ht="12.75" hidden="false" customHeight="false" outlineLevel="0" collapsed="false">
      <c r="G253" s="1" t="s">
        <v>13</v>
      </c>
    </row>
    <row r="254" customFormat="false" ht="12.75" hidden="false" customHeight="false" outlineLevel="0" collapsed="false">
      <c r="G254" s="1" t="s">
        <v>13</v>
      </c>
    </row>
    <row r="255" customFormat="false" ht="12.75" hidden="false" customHeight="false" outlineLevel="0" collapsed="false">
      <c r="G255" s="1" t="s">
        <v>13</v>
      </c>
    </row>
    <row r="256" customFormat="false" ht="12.75" hidden="false" customHeight="false" outlineLevel="0" collapsed="false">
      <c r="G256" s="1" t="s">
        <v>13</v>
      </c>
    </row>
    <row r="257" customFormat="false" ht="12.75" hidden="false" customHeight="false" outlineLevel="0" collapsed="false">
      <c r="G257" s="1" t="s">
        <v>13</v>
      </c>
    </row>
    <row r="258" customFormat="false" ht="12.75" hidden="false" customHeight="false" outlineLevel="0" collapsed="false">
      <c r="G258" s="1" t="s">
        <v>13</v>
      </c>
    </row>
    <row r="259" customFormat="false" ht="12.75" hidden="false" customHeight="false" outlineLevel="0" collapsed="false">
      <c r="G259" s="1" t="s">
        <v>13</v>
      </c>
    </row>
    <row r="260" customFormat="false" ht="12.75" hidden="false" customHeight="false" outlineLevel="0" collapsed="false">
      <c r="G260" s="1" t="s">
        <v>13</v>
      </c>
    </row>
    <row r="261" customFormat="false" ht="12.75" hidden="false" customHeight="false" outlineLevel="0" collapsed="false">
      <c r="G261" s="1" t="s">
        <v>13</v>
      </c>
    </row>
    <row r="262" customFormat="false" ht="12.75" hidden="false" customHeight="false" outlineLevel="0" collapsed="false">
      <c r="G262" s="1" t="s">
        <v>13</v>
      </c>
    </row>
    <row r="263" customFormat="false" ht="12.75" hidden="false" customHeight="false" outlineLevel="0" collapsed="false">
      <c r="G263" s="1" t="s">
        <v>13</v>
      </c>
    </row>
    <row r="264" customFormat="false" ht="12.75" hidden="false" customHeight="false" outlineLevel="0" collapsed="false">
      <c r="G264" s="1" t="s">
        <v>13</v>
      </c>
    </row>
    <row r="265" customFormat="false" ht="12.75" hidden="false" customHeight="false" outlineLevel="0" collapsed="false">
      <c r="G265" s="1" t="s">
        <v>13</v>
      </c>
    </row>
    <row r="266" customFormat="false" ht="12.75" hidden="false" customHeight="false" outlineLevel="0" collapsed="false">
      <c r="G266" s="1" t="s">
        <v>13</v>
      </c>
    </row>
    <row r="267" customFormat="false" ht="12.75" hidden="false" customHeight="false" outlineLevel="0" collapsed="false">
      <c r="G267" s="1" t="s">
        <v>13</v>
      </c>
    </row>
    <row r="268" customFormat="false" ht="12.75" hidden="false" customHeight="false" outlineLevel="0" collapsed="false">
      <c r="G268" s="1" t="s">
        <v>13</v>
      </c>
    </row>
    <row r="269" customFormat="false" ht="12.75" hidden="false" customHeight="false" outlineLevel="0" collapsed="false">
      <c r="G269" s="1" t="s">
        <v>13</v>
      </c>
    </row>
    <row r="270" customFormat="false" ht="12.75" hidden="false" customHeight="false" outlineLevel="0" collapsed="false">
      <c r="G270" s="1" t="s">
        <v>13</v>
      </c>
    </row>
    <row r="271" customFormat="false" ht="12.75" hidden="false" customHeight="false" outlineLevel="0" collapsed="false">
      <c r="G271" s="1" t="s">
        <v>13</v>
      </c>
    </row>
    <row r="272" customFormat="false" ht="12.75" hidden="false" customHeight="false" outlineLevel="0" collapsed="false">
      <c r="G272" s="1" t="s">
        <v>13</v>
      </c>
    </row>
    <row r="273" customFormat="false" ht="12.75" hidden="false" customHeight="false" outlineLevel="0" collapsed="false">
      <c r="G273" s="1" t="s">
        <v>13</v>
      </c>
    </row>
    <row r="274" customFormat="false" ht="12.75" hidden="false" customHeight="false" outlineLevel="0" collapsed="false">
      <c r="G274" s="1" t="s">
        <v>13</v>
      </c>
    </row>
    <row r="275" customFormat="false" ht="12.75" hidden="false" customHeight="false" outlineLevel="0" collapsed="false">
      <c r="G275" s="1" t="s">
        <v>13</v>
      </c>
    </row>
    <row r="276" customFormat="false" ht="12.75" hidden="false" customHeight="false" outlineLevel="0" collapsed="false">
      <c r="G276" s="1" t="s">
        <v>13</v>
      </c>
    </row>
    <row r="277" customFormat="false" ht="12.75" hidden="false" customHeight="false" outlineLevel="0" collapsed="false">
      <c r="G277" s="1" t="s">
        <v>13</v>
      </c>
    </row>
    <row r="278" customFormat="false" ht="12.75" hidden="false" customHeight="false" outlineLevel="0" collapsed="false">
      <c r="G278" s="1" t="s">
        <v>13</v>
      </c>
    </row>
    <row r="279" customFormat="false" ht="12.75" hidden="false" customHeight="false" outlineLevel="0" collapsed="false">
      <c r="G279" s="1" t="s">
        <v>13</v>
      </c>
    </row>
    <row r="280" customFormat="false" ht="12.75" hidden="false" customHeight="false" outlineLevel="0" collapsed="false">
      <c r="G280" s="1" t="s">
        <v>13</v>
      </c>
    </row>
    <row r="281" customFormat="false" ht="12.75" hidden="false" customHeight="false" outlineLevel="0" collapsed="false">
      <c r="G281" s="1" t="s">
        <v>13</v>
      </c>
    </row>
    <row r="282" customFormat="false" ht="12.75" hidden="false" customHeight="false" outlineLevel="0" collapsed="false">
      <c r="G282" s="1" t="s">
        <v>13</v>
      </c>
    </row>
    <row r="283" customFormat="false" ht="12.75" hidden="false" customHeight="false" outlineLevel="0" collapsed="false">
      <c r="G283" s="1" t="s">
        <v>13</v>
      </c>
    </row>
    <row r="284" customFormat="false" ht="12.75" hidden="false" customHeight="false" outlineLevel="0" collapsed="false">
      <c r="G284" s="1" t="s">
        <v>13</v>
      </c>
    </row>
    <row r="285" customFormat="false" ht="12.75" hidden="false" customHeight="false" outlineLevel="0" collapsed="false">
      <c r="G285" s="1" t="s">
        <v>13</v>
      </c>
    </row>
    <row r="286" customFormat="false" ht="12.75" hidden="false" customHeight="false" outlineLevel="0" collapsed="false">
      <c r="G286" s="1" t="s">
        <v>13</v>
      </c>
    </row>
    <row r="287" customFormat="false" ht="12.75" hidden="false" customHeight="false" outlineLevel="0" collapsed="false">
      <c r="G287" s="1" t="s">
        <v>13</v>
      </c>
    </row>
    <row r="288" customFormat="false" ht="12.75" hidden="false" customHeight="false" outlineLevel="0" collapsed="false">
      <c r="G288" s="1" t="s">
        <v>13</v>
      </c>
    </row>
    <row r="289" customFormat="false" ht="12.75" hidden="false" customHeight="false" outlineLevel="0" collapsed="false">
      <c r="G289" s="1" t="s">
        <v>13</v>
      </c>
    </row>
    <row r="290" customFormat="false" ht="12.75" hidden="false" customHeight="false" outlineLevel="0" collapsed="false">
      <c r="G290" s="1" t="s">
        <v>13</v>
      </c>
    </row>
    <row r="291" customFormat="false" ht="12.75" hidden="false" customHeight="false" outlineLevel="0" collapsed="false">
      <c r="G291" s="1" t="s">
        <v>13</v>
      </c>
    </row>
    <row r="292" customFormat="false" ht="12.75" hidden="false" customHeight="false" outlineLevel="0" collapsed="false">
      <c r="G292" s="1" t="s">
        <v>13</v>
      </c>
    </row>
    <row r="293" customFormat="false" ht="12.75" hidden="false" customHeight="false" outlineLevel="0" collapsed="false">
      <c r="G293" s="1" t="s">
        <v>13</v>
      </c>
    </row>
    <row r="294" customFormat="false" ht="12.75" hidden="false" customHeight="false" outlineLevel="0" collapsed="false">
      <c r="G294" s="1" t="s">
        <v>13</v>
      </c>
    </row>
    <row r="295" customFormat="false" ht="12.75" hidden="false" customHeight="false" outlineLevel="0" collapsed="false">
      <c r="G295" s="1" t="s">
        <v>13</v>
      </c>
    </row>
    <row r="296" customFormat="false" ht="12.75" hidden="false" customHeight="false" outlineLevel="0" collapsed="false">
      <c r="G296" s="1" t="s">
        <v>13</v>
      </c>
    </row>
    <row r="297" customFormat="false" ht="12.75" hidden="false" customHeight="false" outlineLevel="0" collapsed="false">
      <c r="G297" s="1" t="s">
        <v>13</v>
      </c>
    </row>
    <row r="298" customFormat="false" ht="12.75" hidden="false" customHeight="false" outlineLevel="0" collapsed="false">
      <c r="G298" s="1" t="s">
        <v>13</v>
      </c>
    </row>
    <row r="299" customFormat="false" ht="12.75" hidden="false" customHeight="false" outlineLevel="0" collapsed="false">
      <c r="G299" s="1" t="s">
        <v>13</v>
      </c>
    </row>
    <row r="300" customFormat="false" ht="12.75" hidden="false" customHeight="false" outlineLevel="0" collapsed="false">
      <c r="G300" s="1" t="s">
        <v>13</v>
      </c>
    </row>
    <row r="301" customFormat="false" ht="12.75" hidden="false" customHeight="false" outlineLevel="0" collapsed="false">
      <c r="G301" s="1" t="s">
        <v>13</v>
      </c>
    </row>
    <row r="302" customFormat="false" ht="12.75" hidden="false" customHeight="false" outlineLevel="0" collapsed="false">
      <c r="G302" s="1" t="s">
        <v>13</v>
      </c>
    </row>
    <row r="303" customFormat="false" ht="12.75" hidden="false" customHeight="false" outlineLevel="0" collapsed="false">
      <c r="G303" s="1" t="s">
        <v>13</v>
      </c>
    </row>
    <row r="304" customFormat="false" ht="12.75" hidden="false" customHeight="false" outlineLevel="0" collapsed="false">
      <c r="G304" s="1" t="s">
        <v>13</v>
      </c>
    </row>
    <row r="305" customFormat="false" ht="12.75" hidden="false" customHeight="false" outlineLevel="0" collapsed="false">
      <c r="G305" s="1" t="s">
        <v>13</v>
      </c>
    </row>
    <row r="306" customFormat="false" ht="12.75" hidden="false" customHeight="false" outlineLevel="0" collapsed="false">
      <c r="G306" s="1" t="s">
        <v>13</v>
      </c>
    </row>
    <row r="307" customFormat="false" ht="12.75" hidden="false" customHeight="false" outlineLevel="0" collapsed="false">
      <c r="G307" s="1" t="s">
        <v>13</v>
      </c>
    </row>
    <row r="308" customFormat="false" ht="12.75" hidden="false" customHeight="false" outlineLevel="0" collapsed="false">
      <c r="G308" s="1" t="s">
        <v>13</v>
      </c>
    </row>
    <row r="309" customFormat="false" ht="12.75" hidden="false" customHeight="false" outlineLevel="0" collapsed="false">
      <c r="G309" s="1" t="s">
        <v>13</v>
      </c>
    </row>
    <row r="310" customFormat="false" ht="12.75" hidden="false" customHeight="false" outlineLevel="0" collapsed="false">
      <c r="G310" s="1" t="s">
        <v>13</v>
      </c>
    </row>
    <row r="311" customFormat="false" ht="12.75" hidden="false" customHeight="false" outlineLevel="0" collapsed="false">
      <c r="G311" s="1" t="s">
        <v>13</v>
      </c>
    </row>
    <row r="312" customFormat="false" ht="12.75" hidden="false" customHeight="false" outlineLevel="0" collapsed="false">
      <c r="G312" s="1" t="s">
        <v>13</v>
      </c>
    </row>
    <row r="313" customFormat="false" ht="12.75" hidden="false" customHeight="false" outlineLevel="0" collapsed="false">
      <c r="G313" s="1" t="s">
        <v>13</v>
      </c>
    </row>
    <row r="314" customFormat="false" ht="12.75" hidden="false" customHeight="false" outlineLevel="0" collapsed="false">
      <c r="G314" s="1" t="s">
        <v>13</v>
      </c>
    </row>
    <row r="315" customFormat="false" ht="12.75" hidden="false" customHeight="false" outlineLevel="0" collapsed="false">
      <c r="G315" s="1" t="s">
        <v>13</v>
      </c>
    </row>
    <row r="316" customFormat="false" ht="12.75" hidden="false" customHeight="false" outlineLevel="0" collapsed="false">
      <c r="G316" s="1" t="s">
        <v>13</v>
      </c>
    </row>
    <row r="317" customFormat="false" ht="12.75" hidden="false" customHeight="false" outlineLevel="0" collapsed="false">
      <c r="G317" s="1" t="s">
        <v>13</v>
      </c>
    </row>
    <row r="318" customFormat="false" ht="12.75" hidden="false" customHeight="false" outlineLevel="0" collapsed="false">
      <c r="G318" s="1" t="s">
        <v>13</v>
      </c>
    </row>
    <row r="319" customFormat="false" ht="12.75" hidden="false" customHeight="false" outlineLevel="0" collapsed="false">
      <c r="G319" s="1" t="s">
        <v>13</v>
      </c>
    </row>
    <row r="320" customFormat="false" ht="12.75" hidden="false" customHeight="false" outlineLevel="0" collapsed="false">
      <c r="G320" s="1" t="s">
        <v>13</v>
      </c>
    </row>
    <row r="321" customFormat="false" ht="12.75" hidden="false" customHeight="false" outlineLevel="0" collapsed="false">
      <c r="G321" s="1" t="s">
        <v>13</v>
      </c>
    </row>
    <row r="322" customFormat="false" ht="12.75" hidden="false" customHeight="false" outlineLevel="0" collapsed="false">
      <c r="G322" s="1" t="s">
        <v>13</v>
      </c>
    </row>
    <row r="323" customFormat="false" ht="12.75" hidden="false" customHeight="false" outlineLevel="0" collapsed="false">
      <c r="G323" s="1" t="s">
        <v>13</v>
      </c>
    </row>
    <row r="324" customFormat="false" ht="12.75" hidden="false" customHeight="false" outlineLevel="0" collapsed="false">
      <c r="G324" s="1" t="s">
        <v>13</v>
      </c>
    </row>
    <row r="325" customFormat="false" ht="12.75" hidden="false" customHeight="false" outlineLevel="0" collapsed="false">
      <c r="G325" s="1" t="s">
        <v>13</v>
      </c>
    </row>
    <row r="326" customFormat="false" ht="12.75" hidden="false" customHeight="false" outlineLevel="0" collapsed="false">
      <c r="G326" s="1" t="s">
        <v>13</v>
      </c>
    </row>
    <row r="327" customFormat="false" ht="12.75" hidden="false" customHeight="false" outlineLevel="0" collapsed="false">
      <c r="G327" s="1" t="s">
        <v>13</v>
      </c>
    </row>
    <row r="328" customFormat="false" ht="12.75" hidden="false" customHeight="false" outlineLevel="0" collapsed="false">
      <c r="G328" s="1" t="s">
        <v>13</v>
      </c>
    </row>
    <row r="329" customFormat="false" ht="12.75" hidden="false" customHeight="false" outlineLevel="0" collapsed="false">
      <c r="G329" s="1" t="s">
        <v>13</v>
      </c>
    </row>
    <row r="330" customFormat="false" ht="12.75" hidden="false" customHeight="false" outlineLevel="0" collapsed="false">
      <c r="G330" s="1" t="s">
        <v>13</v>
      </c>
    </row>
    <row r="331" customFormat="false" ht="12.75" hidden="false" customHeight="false" outlineLevel="0" collapsed="false">
      <c r="G331" s="1" t="s">
        <v>13</v>
      </c>
    </row>
    <row r="332" customFormat="false" ht="12.75" hidden="false" customHeight="false" outlineLevel="0" collapsed="false">
      <c r="G332" s="1" t="s">
        <v>13</v>
      </c>
    </row>
    <row r="333" customFormat="false" ht="12.75" hidden="false" customHeight="false" outlineLevel="0" collapsed="false">
      <c r="G333" s="1" t="s">
        <v>13</v>
      </c>
    </row>
    <row r="334" customFormat="false" ht="12.75" hidden="false" customHeight="false" outlineLevel="0" collapsed="false">
      <c r="G334" s="1" t="s">
        <v>13</v>
      </c>
    </row>
    <row r="335" customFormat="false" ht="12.75" hidden="false" customHeight="false" outlineLevel="0" collapsed="false">
      <c r="G335" s="1" t="s">
        <v>13</v>
      </c>
    </row>
    <row r="336" customFormat="false" ht="12.75" hidden="false" customHeight="false" outlineLevel="0" collapsed="false">
      <c r="G336" s="1" t="s">
        <v>13</v>
      </c>
    </row>
    <row r="337" customFormat="false" ht="12.75" hidden="false" customHeight="false" outlineLevel="0" collapsed="false">
      <c r="G337" s="1" t="s">
        <v>13</v>
      </c>
    </row>
    <row r="338" customFormat="false" ht="12.75" hidden="false" customHeight="false" outlineLevel="0" collapsed="false">
      <c r="G338" s="1" t="s">
        <v>13</v>
      </c>
    </row>
    <row r="339" customFormat="false" ht="12.75" hidden="false" customHeight="false" outlineLevel="0" collapsed="false">
      <c r="G339" s="1" t="s">
        <v>13</v>
      </c>
    </row>
    <row r="340" customFormat="false" ht="12.75" hidden="false" customHeight="false" outlineLevel="0" collapsed="false">
      <c r="G340" s="1" t="s">
        <v>13</v>
      </c>
    </row>
    <row r="341" customFormat="false" ht="12.75" hidden="false" customHeight="false" outlineLevel="0" collapsed="false">
      <c r="G341" s="1" t="s">
        <v>13</v>
      </c>
    </row>
    <row r="342" customFormat="false" ht="12.75" hidden="false" customHeight="false" outlineLevel="0" collapsed="false">
      <c r="G342" s="1" t="s">
        <v>13</v>
      </c>
    </row>
    <row r="343" customFormat="false" ht="12.75" hidden="false" customHeight="false" outlineLevel="0" collapsed="false">
      <c r="G343" s="1" t="s">
        <v>13</v>
      </c>
    </row>
    <row r="344" customFormat="false" ht="12.75" hidden="false" customHeight="false" outlineLevel="0" collapsed="false">
      <c r="G344" s="1" t="s">
        <v>13</v>
      </c>
    </row>
    <row r="345" customFormat="false" ht="12.75" hidden="false" customHeight="false" outlineLevel="0" collapsed="false">
      <c r="G345" s="1" t="s">
        <v>13</v>
      </c>
    </row>
    <row r="346" customFormat="false" ht="12.75" hidden="false" customHeight="false" outlineLevel="0" collapsed="false">
      <c r="G346" s="1" t="s">
        <v>13</v>
      </c>
    </row>
    <row r="347" customFormat="false" ht="12.75" hidden="false" customHeight="false" outlineLevel="0" collapsed="false">
      <c r="G347" s="1" t="s">
        <v>13</v>
      </c>
    </row>
    <row r="348" customFormat="false" ht="12.75" hidden="false" customHeight="false" outlineLevel="0" collapsed="false">
      <c r="G348" s="1" t="s">
        <v>13</v>
      </c>
    </row>
    <row r="349" customFormat="false" ht="12.75" hidden="false" customHeight="false" outlineLevel="0" collapsed="false">
      <c r="G349" s="1" t="s">
        <v>13</v>
      </c>
    </row>
    <row r="350" customFormat="false" ht="12.75" hidden="false" customHeight="false" outlineLevel="0" collapsed="false">
      <c r="G350" s="1" t="s">
        <v>13</v>
      </c>
    </row>
    <row r="351" customFormat="false" ht="12.75" hidden="false" customHeight="false" outlineLevel="0" collapsed="false">
      <c r="G351" s="1" t="s">
        <v>13</v>
      </c>
    </row>
    <row r="352" customFormat="false" ht="12.75" hidden="false" customHeight="false" outlineLevel="0" collapsed="false">
      <c r="G352" s="1" t="s">
        <v>13</v>
      </c>
    </row>
    <row r="353" customFormat="false" ht="12.75" hidden="false" customHeight="false" outlineLevel="0" collapsed="false">
      <c r="G353" s="1" t="s">
        <v>13</v>
      </c>
    </row>
    <row r="354" customFormat="false" ht="12.75" hidden="false" customHeight="false" outlineLevel="0" collapsed="false">
      <c r="G354" s="1" t="s">
        <v>13</v>
      </c>
    </row>
    <row r="355" customFormat="false" ht="12.75" hidden="false" customHeight="false" outlineLevel="0" collapsed="false">
      <c r="G355" s="1" t="s">
        <v>13</v>
      </c>
    </row>
    <row r="356" customFormat="false" ht="12.75" hidden="false" customHeight="false" outlineLevel="0" collapsed="false">
      <c r="G356" s="1" t="s">
        <v>13</v>
      </c>
    </row>
    <row r="357" customFormat="false" ht="12.75" hidden="false" customHeight="false" outlineLevel="0" collapsed="false">
      <c r="G357" s="1" t="s">
        <v>13</v>
      </c>
    </row>
    <row r="358" customFormat="false" ht="12.75" hidden="false" customHeight="false" outlineLevel="0" collapsed="false">
      <c r="G358" s="1" t="s">
        <v>13</v>
      </c>
    </row>
    <row r="359" customFormat="false" ht="12.75" hidden="false" customHeight="false" outlineLevel="0" collapsed="false">
      <c r="G359" s="1" t="s">
        <v>13</v>
      </c>
    </row>
    <row r="360" customFormat="false" ht="12.75" hidden="false" customHeight="false" outlineLevel="0" collapsed="false">
      <c r="G360" s="1" t="s">
        <v>13</v>
      </c>
    </row>
    <row r="361" customFormat="false" ht="12.75" hidden="false" customHeight="false" outlineLevel="0" collapsed="false">
      <c r="G361" s="1" t="s">
        <v>13</v>
      </c>
    </row>
    <row r="362" customFormat="false" ht="12.75" hidden="false" customHeight="false" outlineLevel="0" collapsed="false">
      <c r="G362" s="1" t="s">
        <v>13</v>
      </c>
    </row>
    <row r="363" customFormat="false" ht="12.75" hidden="false" customHeight="false" outlineLevel="0" collapsed="false">
      <c r="G363" s="1" t="s">
        <v>13</v>
      </c>
    </row>
    <row r="364" customFormat="false" ht="12.75" hidden="false" customHeight="false" outlineLevel="0" collapsed="false">
      <c r="G364" s="1" t="s">
        <v>13</v>
      </c>
    </row>
    <row r="365" customFormat="false" ht="12.75" hidden="false" customHeight="false" outlineLevel="0" collapsed="false">
      <c r="G365" s="1" t="s">
        <v>13</v>
      </c>
    </row>
    <row r="366" customFormat="false" ht="12.75" hidden="false" customHeight="false" outlineLevel="0" collapsed="false">
      <c r="G366" s="1" t="s">
        <v>13</v>
      </c>
    </row>
    <row r="367" customFormat="false" ht="12.75" hidden="false" customHeight="false" outlineLevel="0" collapsed="false">
      <c r="G367" s="1" t="s">
        <v>13</v>
      </c>
    </row>
    <row r="368" customFormat="false" ht="12.75" hidden="false" customHeight="false" outlineLevel="0" collapsed="false">
      <c r="G368" s="1" t="s">
        <v>13</v>
      </c>
    </row>
    <row r="369" customFormat="false" ht="12.75" hidden="false" customHeight="false" outlineLevel="0" collapsed="false">
      <c r="G369" s="1" t="s">
        <v>13</v>
      </c>
    </row>
    <row r="370" customFormat="false" ht="12.75" hidden="false" customHeight="false" outlineLevel="0" collapsed="false">
      <c r="G370" s="1" t="s">
        <v>13</v>
      </c>
    </row>
    <row r="371" customFormat="false" ht="12.75" hidden="false" customHeight="false" outlineLevel="0" collapsed="false">
      <c r="G371" s="1" t="s">
        <v>13</v>
      </c>
    </row>
    <row r="372" customFormat="false" ht="12.75" hidden="false" customHeight="false" outlineLevel="0" collapsed="false">
      <c r="G372" s="1" t="s">
        <v>13</v>
      </c>
    </row>
    <row r="373" customFormat="false" ht="12.75" hidden="false" customHeight="false" outlineLevel="0" collapsed="false">
      <c r="G373" s="1" t="s">
        <v>13</v>
      </c>
    </row>
    <row r="374" customFormat="false" ht="12.75" hidden="false" customHeight="false" outlineLevel="0" collapsed="false">
      <c r="G374" s="1" t="s">
        <v>13</v>
      </c>
    </row>
    <row r="375" customFormat="false" ht="12.75" hidden="false" customHeight="false" outlineLevel="0" collapsed="false">
      <c r="G375" s="1" t="s">
        <v>13</v>
      </c>
    </row>
    <row r="376" customFormat="false" ht="12.75" hidden="false" customHeight="false" outlineLevel="0" collapsed="false">
      <c r="G376" s="1" t="s">
        <v>13</v>
      </c>
    </row>
    <row r="377" customFormat="false" ht="12.75" hidden="false" customHeight="false" outlineLevel="0" collapsed="false">
      <c r="G377" s="1" t="s">
        <v>13</v>
      </c>
    </row>
    <row r="378" customFormat="false" ht="12.75" hidden="false" customHeight="false" outlineLevel="0" collapsed="false">
      <c r="G378" s="1" t="s">
        <v>13</v>
      </c>
    </row>
    <row r="379" customFormat="false" ht="12.75" hidden="false" customHeight="false" outlineLevel="0" collapsed="false">
      <c r="G379" s="1" t="s">
        <v>13</v>
      </c>
    </row>
    <row r="380" customFormat="false" ht="12.75" hidden="false" customHeight="false" outlineLevel="0" collapsed="false">
      <c r="G380" s="1" t="s">
        <v>13</v>
      </c>
    </row>
    <row r="381" customFormat="false" ht="12.75" hidden="false" customHeight="false" outlineLevel="0" collapsed="false">
      <c r="G381" s="1" t="s">
        <v>13</v>
      </c>
    </row>
    <row r="382" customFormat="false" ht="12.75" hidden="false" customHeight="false" outlineLevel="0" collapsed="false">
      <c r="G382" s="1" t="s">
        <v>13</v>
      </c>
    </row>
    <row r="383" customFormat="false" ht="12.75" hidden="false" customHeight="false" outlineLevel="0" collapsed="false">
      <c r="G383" s="1" t="s">
        <v>13</v>
      </c>
    </row>
    <row r="384" customFormat="false" ht="12.75" hidden="false" customHeight="false" outlineLevel="0" collapsed="false">
      <c r="G384" s="1" t="s">
        <v>13</v>
      </c>
    </row>
    <row r="385" customFormat="false" ht="12.75" hidden="false" customHeight="false" outlineLevel="0" collapsed="false">
      <c r="G385" s="1" t="s">
        <v>13</v>
      </c>
    </row>
    <row r="386" customFormat="false" ht="12.75" hidden="false" customHeight="false" outlineLevel="0" collapsed="false">
      <c r="G386" s="1" t="s">
        <v>13</v>
      </c>
    </row>
    <row r="387" customFormat="false" ht="12.75" hidden="false" customHeight="false" outlineLevel="0" collapsed="false">
      <c r="G387" s="1" t="s">
        <v>13</v>
      </c>
    </row>
    <row r="388" customFormat="false" ht="12.75" hidden="false" customHeight="false" outlineLevel="0" collapsed="false">
      <c r="G388" s="1" t="s">
        <v>13</v>
      </c>
    </row>
    <row r="389" customFormat="false" ht="12.75" hidden="false" customHeight="false" outlineLevel="0" collapsed="false">
      <c r="G389" s="1" t="s">
        <v>13</v>
      </c>
    </row>
    <row r="390" customFormat="false" ht="12.75" hidden="false" customHeight="false" outlineLevel="0" collapsed="false">
      <c r="G390" s="1" t="s">
        <v>13</v>
      </c>
    </row>
    <row r="391" customFormat="false" ht="12.75" hidden="false" customHeight="false" outlineLevel="0" collapsed="false">
      <c r="G391" s="1" t="s">
        <v>13</v>
      </c>
    </row>
    <row r="392" customFormat="false" ht="12.75" hidden="false" customHeight="false" outlineLevel="0" collapsed="false">
      <c r="G392" s="1" t="s">
        <v>13</v>
      </c>
    </row>
    <row r="393" customFormat="false" ht="12.75" hidden="false" customHeight="false" outlineLevel="0" collapsed="false">
      <c r="G393" s="1" t="s">
        <v>13</v>
      </c>
    </row>
    <row r="394" customFormat="false" ht="12.75" hidden="false" customHeight="false" outlineLevel="0" collapsed="false">
      <c r="G394" s="1" t="s">
        <v>13</v>
      </c>
    </row>
    <row r="395" customFormat="false" ht="12.75" hidden="false" customHeight="false" outlineLevel="0" collapsed="false">
      <c r="G395" s="1" t="s">
        <v>13</v>
      </c>
    </row>
    <row r="396" customFormat="false" ht="12.75" hidden="false" customHeight="false" outlineLevel="0" collapsed="false">
      <c r="G396" s="1" t="s">
        <v>13</v>
      </c>
    </row>
    <row r="397" customFormat="false" ht="12.75" hidden="false" customHeight="false" outlineLevel="0" collapsed="false">
      <c r="G397" s="1" t="s">
        <v>13</v>
      </c>
    </row>
    <row r="398" customFormat="false" ht="12.75" hidden="false" customHeight="false" outlineLevel="0" collapsed="false">
      <c r="G398" s="1" t="s">
        <v>13</v>
      </c>
    </row>
    <row r="399" customFormat="false" ht="12.75" hidden="false" customHeight="false" outlineLevel="0" collapsed="false">
      <c r="G399" s="1" t="s">
        <v>13</v>
      </c>
    </row>
    <row r="400" customFormat="false" ht="12.75" hidden="false" customHeight="false" outlineLevel="0" collapsed="false">
      <c r="G400" s="1" t="s">
        <v>13</v>
      </c>
    </row>
    <row r="401" customFormat="false" ht="12.75" hidden="false" customHeight="false" outlineLevel="0" collapsed="false">
      <c r="G401" s="1" t="s">
        <v>13</v>
      </c>
    </row>
    <row r="402" customFormat="false" ht="12.75" hidden="false" customHeight="false" outlineLevel="0" collapsed="false">
      <c r="G402" s="1" t="s">
        <v>13</v>
      </c>
    </row>
    <row r="403" customFormat="false" ht="12.75" hidden="false" customHeight="false" outlineLevel="0" collapsed="false">
      <c r="G403" s="1" t="s">
        <v>13</v>
      </c>
    </row>
    <row r="404" customFormat="false" ht="12.75" hidden="false" customHeight="false" outlineLevel="0" collapsed="false">
      <c r="G404" s="1" t="s">
        <v>13</v>
      </c>
    </row>
    <row r="405" customFormat="false" ht="12.75" hidden="false" customHeight="false" outlineLevel="0" collapsed="false">
      <c r="G405" s="1" t="s">
        <v>13</v>
      </c>
    </row>
    <row r="406" customFormat="false" ht="12.75" hidden="false" customHeight="false" outlineLevel="0" collapsed="false">
      <c r="G406" s="1" t="s">
        <v>13</v>
      </c>
    </row>
    <row r="407" customFormat="false" ht="12.75" hidden="false" customHeight="false" outlineLevel="0" collapsed="false">
      <c r="G407" s="1" t="s">
        <v>13</v>
      </c>
    </row>
    <row r="408" customFormat="false" ht="12.75" hidden="false" customHeight="false" outlineLevel="0" collapsed="false">
      <c r="G408" s="1" t="s">
        <v>13</v>
      </c>
    </row>
    <row r="409" customFormat="false" ht="12.75" hidden="false" customHeight="false" outlineLevel="0" collapsed="false">
      <c r="G409" s="1" t="s">
        <v>13</v>
      </c>
    </row>
    <row r="410" customFormat="false" ht="12.75" hidden="false" customHeight="false" outlineLevel="0" collapsed="false">
      <c r="G410" s="1" t="s">
        <v>13</v>
      </c>
    </row>
    <row r="411" customFormat="false" ht="12.75" hidden="false" customHeight="false" outlineLevel="0" collapsed="false">
      <c r="G411" s="1" t="s">
        <v>13</v>
      </c>
    </row>
    <row r="412" customFormat="false" ht="12.75" hidden="false" customHeight="false" outlineLevel="0" collapsed="false">
      <c r="G412" s="1" t="s">
        <v>13</v>
      </c>
    </row>
    <row r="413" customFormat="false" ht="12.75" hidden="false" customHeight="false" outlineLevel="0" collapsed="false">
      <c r="G413" s="1" t="s">
        <v>13</v>
      </c>
    </row>
    <row r="414" customFormat="false" ht="12.75" hidden="false" customHeight="false" outlineLevel="0" collapsed="false">
      <c r="G414" s="1" t="s">
        <v>13</v>
      </c>
    </row>
    <row r="415" customFormat="false" ht="12.75" hidden="false" customHeight="false" outlineLevel="0" collapsed="false">
      <c r="G415" s="1" t="s">
        <v>13</v>
      </c>
    </row>
    <row r="416" customFormat="false" ht="12.75" hidden="false" customHeight="false" outlineLevel="0" collapsed="false">
      <c r="G416" s="1" t="s">
        <v>13</v>
      </c>
    </row>
    <row r="417" customFormat="false" ht="12.75" hidden="false" customHeight="false" outlineLevel="0" collapsed="false">
      <c r="G417" s="1" t="s">
        <v>13</v>
      </c>
    </row>
    <row r="418" customFormat="false" ht="12.75" hidden="false" customHeight="false" outlineLevel="0" collapsed="false">
      <c r="G418" s="1" t="s">
        <v>13</v>
      </c>
    </row>
    <row r="419" customFormat="false" ht="12.75" hidden="false" customHeight="false" outlineLevel="0" collapsed="false">
      <c r="G419" s="1" t="s">
        <v>13</v>
      </c>
    </row>
    <row r="420" customFormat="false" ht="12.75" hidden="false" customHeight="false" outlineLevel="0" collapsed="false">
      <c r="G420" s="1" t="s">
        <v>13</v>
      </c>
    </row>
    <row r="421" customFormat="false" ht="12.75" hidden="false" customHeight="false" outlineLevel="0" collapsed="false">
      <c r="G421" s="1" t="s">
        <v>13</v>
      </c>
    </row>
    <row r="422" customFormat="false" ht="12.75" hidden="false" customHeight="false" outlineLevel="0" collapsed="false">
      <c r="G422" s="1" t="s">
        <v>13</v>
      </c>
    </row>
    <row r="423" customFormat="false" ht="12.75" hidden="false" customHeight="false" outlineLevel="0" collapsed="false">
      <c r="G423" s="1" t="s">
        <v>13</v>
      </c>
    </row>
    <row r="424" customFormat="false" ht="12.75" hidden="false" customHeight="false" outlineLevel="0" collapsed="false">
      <c r="G424" s="1" t="s">
        <v>13</v>
      </c>
    </row>
    <row r="425" customFormat="false" ht="12.75" hidden="false" customHeight="false" outlineLevel="0" collapsed="false">
      <c r="G425" s="1" t="s">
        <v>13</v>
      </c>
    </row>
    <row r="426" customFormat="false" ht="12.75" hidden="false" customHeight="false" outlineLevel="0" collapsed="false">
      <c r="G426" s="1" t="s">
        <v>13</v>
      </c>
    </row>
    <row r="427" customFormat="false" ht="12.75" hidden="false" customHeight="false" outlineLevel="0" collapsed="false">
      <c r="G427" s="1" t="s">
        <v>13</v>
      </c>
    </row>
    <row r="428" customFormat="false" ht="12.75" hidden="false" customHeight="false" outlineLevel="0" collapsed="false">
      <c r="G428" s="1" t="s">
        <v>13</v>
      </c>
    </row>
    <row r="429" customFormat="false" ht="12.75" hidden="false" customHeight="false" outlineLevel="0" collapsed="false">
      <c r="G429" s="1" t="s">
        <v>13</v>
      </c>
    </row>
    <row r="430" customFormat="false" ht="12.75" hidden="false" customHeight="false" outlineLevel="0" collapsed="false">
      <c r="G430" s="1" t="s">
        <v>13</v>
      </c>
    </row>
    <row r="431" customFormat="false" ht="12.75" hidden="false" customHeight="false" outlineLevel="0" collapsed="false">
      <c r="G431" s="1" t="s">
        <v>13</v>
      </c>
    </row>
    <row r="432" customFormat="false" ht="12.75" hidden="false" customHeight="false" outlineLevel="0" collapsed="false">
      <c r="G432" s="1" t="s">
        <v>13</v>
      </c>
    </row>
    <row r="433" customFormat="false" ht="12.75" hidden="false" customHeight="false" outlineLevel="0" collapsed="false">
      <c r="G433" s="1" t="s">
        <v>13</v>
      </c>
    </row>
    <row r="434" customFormat="false" ht="12.75" hidden="false" customHeight="false" outlineLevel="0" collapsed="false">
      <c r="G434" s="1" t="s">
        <v>13</v>
      </c>
    </row>
    <row r="435" customFormat="false" ht="12.75" hidden="false" customHeight="false" outlineLevel="0" collapsed="false">
      <c r="G435" s="1" t="s">
        <v>13</v>
      </c>
    </row>
    <row r="436" customFormat="false" ht="12.75" hidden="false" customHeight="false" outlineLevel="0" collapsed="false">
      <c r="G436" s="1" t="s">
        <v>13</v>
      </c>
    </row>
    <row r="437" customFormat="false" ht="12.75" hidden="false" customHeight="false" outlineLevel="0" collapsed="false">
      <c r="G437" s="1" t="s">
        <v>13</v>
      </c>
    </row>
    <row r="438" customFormat="false" ht="12.75" hidden="false" customHeight="false" outlineLevel="0" collapsed="false">
      <c r="G438" s="1" t="s">
        <v>13</v>
      </c>
    </row>
    <row r="439" customFormat="false" ht="12.75" hidden="false" customHeight="false" outlineLevel="0" collapsed="false">
      <c r="G439" s="1" t="s">
        <v>13</v>
      </c>
    </row>
    <row r="440" customFormat="false" ht="12.75" hidden="false" customHeight="false" outlineLevel="0" collapsed="false">
      <c r="G440" s="1" t="s">
        <v>13</v>
      </c>
    </row>
    <row r="441" customFormat="false" ht="12.75" hidden="false" customHeight="false" outlineLevel="0" collapsed="false">
      <c r="G441" s="1" t="s">
        <v>13</v>
      </c>
    </row>
    <row r="442" customFormat="false" ht="12.75" hidden="false" customHeight="false" outlineLevel="0" collapsed="false">
      <c r="G442" s="1" t="s">
        <v>13</v>
      </c>
    </row>
    <row r="443" customFormat="false" ht="12.75" hidden="false" customHeight="false" outlineLevel="0" collapsed="false">
      <c r="G443" s="1" t="s">
        <v>13</v>
      </c>
    </row>
    <row r="444" customFormat="false" ht="12.75" hidden="false" customHeight="false" outlineLevel="0" collapsed="false">
      <c r="G444" s="1" t="s">
        <v>13</v>
      </c>
    </row>
    <row r="445" customFormat="false" ht="12.75" hidden="false" customHeight="false" outlineLevel="0" collapsed="false">
      <c r="G445" s="1" t="s">
        <v>13</v>
      </c>
    </row>
    <row r="446" customFormat="false" ht="12.75" hidden="false" customHeight="false" outlineLevel="0" collapsed="false">
      <c r="G446" s="1" t="s">
        <v>13</v>
      </c>
    </row>
    <row r="447" customFormat="false" ht="12.75" hidden="false" customHeight="false" outlineLevel="0" collapsed="false">
      <c r="G447" s="1" t="s">
        <v>13</v>
      </c>
    </row>
    <row r="448" customFormat="false" ht="12.75" hidden="false" customHeight="false" outlineLevel="0" collapsed="false">
      <c r="G448" s="1" t="s">
        <v>13</v>
      </c>
    </row>
    <row r="449" customFormat="false" ht="12.75" hidden="false" customHeight="false" outlineLevel="0" collapsed="false">
      <c r="G449" s="1" t="s">
        <v>13</v>
      </c>
    </row>
    <row r="450" customFormat="false" ht="12.75" hidden="false" customHeight="false" outlineLevel="0" collapsed="false">
      <c r="G450" s="1" t="s">
        <v>13</v>
      </c>
    </row>
    <row r="451" customFormat="false" ht="12.75" hidden="false" customHeight="false" outlineLevel="0" collapsed="false">
      <c r="G451" s="1" t="s">
        <v>13</v>
      </c>
    </row>
    <row r="452" customFormat="false" ht="12.75" hidden="false" customHeight="false" outlineLevel="0" collapsed="false">
      <c r="G452" s="1" t="s">
        <v>13</v>
      </c>
    </row>
    <row r="453" customFormat="false" ht="12.75" hidden="false" customHeight="false" outlineLevel="0" collapsed="false">
      <c r="G453" s="1" t="s">
        <v>13</v>
      </c>
    </row>
    <row r="454" customFormat="false" ht="12.75" hidden="false" customHeight="false" outlineLevel="0" collapsed="false">
      <c r="G454" s="1" t="s">
        <v>13</v>
      </c>
    </row>
    <row r="455" customFormat="false" ht="12.75" hidden="false" customHeight="false" outlineLevel="0" collapsed="false">
      <c r="G455" s="1" t="s">
        <v>13</v>
      </c>
    </row>
    <row r="456" customFormat="false" ht="12.75" hidden="false" customHeight="false" outlineLevel="0" collapsed="false">
      <c r="G456" s="1" t="s">
        <v>13</v>
      </c>
    </row>
    <row r="457" customFormat="false" ht="12.75" hidden="false" customHeight="false" outlineLevel="0" collapsed="false">
      <c r="G457" s="1" t="s">
        <v>13</v>
      </c>
    </row>
    <row r="458" customFormat="false" ht="12.75" hidden="false" customHeight="false" outlineLevel="0" collapsed="false">
      <c r="G458" s="1" t="s">
        <v>13</v>
      </c>
    </row>
    <row r="459" customFormat="false" ht="12.75" hidden="false" customHeight="false" outlineLevel="0" collapsed="false">
      <c r="G459" s="1" t="s">
        <v>13</v>
      </c>
    </row>
    <row r="460" customFormat="false" ht="12.75" hidden="false" customHeight="false" outlineLevel="0" collapsed="false">
      <c r="G460" s="1" t="s">
        <v>13</v>
      </c>
    </row>
    <row r="461" customFormat="false" ht="12.75" hidden="false" customHeight="false" outlineLevel="0" collapsed="false">
      <c r="G461" s="1" t="s">
        <v>13</v>
      </c>
    </row>
    <row r="462" customFormat="false" ht="12.75" hidden="false" customHeight="false" outlineLevel="0" collapsed="false">
      <c r="G462" s="1" t="s">
        <v>13</v>
      </c>
    </row>
    <row r="463" customFormat="false" ht="12.75" hidden="false" customHeight="false" outlineLevel="0" collapsed="false">
      <c r="G463" s="1" t="s">
        <v>13</v>
      </c>
    </row>
    <row r="464" customFormat="false" ht="12.75" hidden="false" customHeight="false" outlineLevel="0" collapsed="false">
      <c r="G464" s="1" t="s">
        <v>13</v>
      </c>
    </row>
    <row r="465" customFormat="false" ht="12.75" hidden="false" customHeight="false" outlineLevel="0" collapsed="false">
      <c r="G465" s="1" t="s">
        <v>13</v>
      </c>
    </row>
    <row r="466" customFormat="false" ht="12.75" hidden="false" customHeight="false" outlineLevel="0" collapsed="false">
      <c r="G466" s="1" t="s">
        <v>13</v>
      </c>
    </row>
    <row r="467" customFormat="false" ht="12.75" hidden="false" customHeight="false" outlineLevel="0" collapsed="false">
      <c r="G467" s="1" t="s">
        <v>13</v>
      </c>
    </row>
    <row r="468" customFormat="false" ht="12.75" hidden="false" customHeight="false" outlineLevel="0" collapsed="false">
      <c r="G468" s="1" t="s">
        <v>13</v>
      </c>
    </row>
    <row r="469" customFormat="false" ht="12.75" hidden="false" customHeight="false" outlineLevel="0" collapsed="false">
      <c r="G469" s="1" t="s">
        <v>13</v>
      </c>
    </row>
    <row r="470" customFormat="false" ht="12.75" hidden="false" customHeight="false" outlineLevel="0" collapsed="false">
      <c r="G470" s="1" t="s">
        <v>13</v>
      </c>
    </row>
    <row r="471" customFormat="false" ht="12.75" hidden="false" customHeight="false" outlineLevel="0" collapsed="false">
      <c r="G471" s="1" t="s">
        <v>13</v>
      </c>
    </row>
    <row r="472" customFormat="false" ht="12.75" hidden="false" customHeight="false" outlineLevel="0" collapsed="false">
      <c r="G472" s="1" t="s">
        <v>13</v>
      </c>
    </row>
    <row r="473" customFormat="false" ht="12.75" hidden="false" customHeight="false" outlineLevel="0" collapsed="false">
      <c r="G473" s="1" t="s">
        <v>13</v>
      </c>
    </row>
    <row r="474" customFormat="false" ht="12.75" hidden="false" customHeight="false" outlineLevel="0" collapsed="false">
      <c r="G474" s="1" t="s">
        <v>13</v>
      </c>
    </row>
    <row r="475" customFormat="false" ht="12.75" hidden="false" customHeight="false" outlineLevel="0" collapsed="false">
      <c r="G475" s="1" t="s">
        <v>13</v>
      </c>
    </row>
    <row r="476" customFormat="false" ht="12.75" hidden="false" customHeight="false" outlineLevel="0" collapsed="false">
      <c r="G476" s="1" t="s">
        <v>13</v>
      </c>
    </row>
    <row r="477" customFormat="false" ht="12.75" hidden="false" customHeight="false" outlineLevel="0" collapsed="false">
      <c r="G477" s="1" t="s">
        <v>13</v>
      </c>
    </row>
    <row r="478" customFormat="false" ht="12.75" hidden="false" customHeight="false" outlineLevel="0" collapsed="false">
      <c r="G478" s="1" t="s">
        <v>13</v>
      </c>
    </row>
    <row r="479" customFormat="false" ht="12.75" hidden="false" customHeight="false" outlineLevel="0" collapsed="false">
      <c r="G479" s="1" t="s">
        <v>13</v>
      </c>
    </row>
    <row r="480" customFormat="false" ht="12.75" hidden="false" customHeight="false" outlineLevel="0" collapsed="false">
      <c r="G480" s="1" t="s">
        <v>13</v>
      </c>
    </row>
    <row r="481" customFormat="false" ht="12.75" hidden="false" customHeight="false" outlineLevel="0" collapsed="false">
      <c r="G481" s="1" t="s">
        <v>13</v>
      </c>
    </row>
    <row r="482" customFormat="false" ht="12.75" hidden="false" customHeight="false" outlineLevel="0" collapsed="false">
      <c r="G482" s="1" t="s">
        <v>13</v>
      </c>
    </row>
    <row r="483" customFormat="false" ht="12.75" hidden="false" customHeight="false" outlineLevel="0" collapsed="false">
      <c r="G483" s="1" t="s">
        <v>13</v>
      </c>
    </row>
    <row r="484" customFormat="false" ht="12.75" hidden="false" customHeight="false" outlineLevel="0" collapsed="false">
      <c r="G484" s="1" t="s">
        <v>13</v>
      </c>
    </row>
    <row r="485" customFormat="false" ht="12.75" hidden="false" customHeight="false" outlineLevel="0" collapsed="false">
      <c r="G485" s="1" t="s">
        <v>13</v>
      </c>
    </row>
    <row r="486" customFormat="false" ht="12.75" hidden="false" customHeight="false" outlineLevel="0" collapsed="false">
      <c r="G486" s="1" t="s">
        <v>13</v>
      </c>
    </row>
    <row r="487" customFormat="false" ht="12.75" hidden="false" customHeight="false" outlineLevel="0" collapsed="false">
      <c r="G487" s="1" t="s">
        <v>13</v>
      </c>
    </row>
    <row r="488" customFormat="false" ht="12.75" hidden="false" customHeight="false" outlineLevel="0" collapsed="false">
      <c r="G488" s="1" t="s">
        <v>13</v>
      </c>
    </row>
    <row r="489" customFormat="false" ht="12.75" hidden="false" customHeight="false" outlineLevel="0" collapsed="false">
      <c r="G489" s="1" t="s">
        <v>13</v>
      </c>
    </row>
    <row r="490" customFormat="false" ht="12.75" hidden="false" customHeight="false" outlineLevel="0" collapsed="false">
      <c r="G490" s="1" t="s">
        <v>13</v>
      </c>
    </row>
    <row r="491" customFormat="false" ht="12.75" hidden="false" customHeight="false" outlineLevel="0" collapsed="false">
      <c r="G491" s="1" t="s">
        <v>13</v>
      </c>
    </row>
    <row r="492" customFormat="false" ht="12.75" hidden="false" customHeight="false" outlineLevel="0" collapsed="false">
      <c r="G492" s="1" t="s">
        <v>13</v>
      </c>
    </row>
    <row r="493" customFormat="false" ht="12.75" hidden="false" customHeight="false" outlineLevel="0" collapsed="false">
      <c r="G493" s="1" t="s">
        <v>13</v>
      </c>
    </row>
    <row r="494" customFormat="false" ht="12.75" hidden="false" customHeight="false" outlineLevel="0" collapsed="false">
      <c r="G494" s="1" t="s">
        <v>13</v>
      </c>
    </row>
    <row r="495" customFormat="false" ht="12.75" hidden="false" customHeight="false" outlineLevel="0" collapsed="false">
      <c r="G495" s="1" t="s">
        <v>13</v>
      </c>
    </row>
    <row r="496" customFormat="false" ht="12.75" hidden="false" customHeight="false" outlineLevel="0" collapsed="false">
      <c r="G496" s="1" t="s">
        <v>13</v>
      </c>
    </row>
    <row r="497" customFormat="false" ht="12.75" hidden="false" customHeight="false" outlineLevel="0" collapsed="false">
      <c r="G497" s="1" t="s">
        <v>13</v>
      </c>
    </row>
    <row r="498" customFormat="false" ht="12.75" hidden="false" customHeight="false" outlineLevel="0" collapsed="false">
      <c r="G498" s="1" t="s">
        <v>13</v>
      </c>
    </row>
    <row r="499" customFormat="false" ht="12.75" hidden="false" customHeight="false" outlineLevel="0" collapsed="false">
      <c r="G499" s="1" t="s">
        <v>13</v>
      </c>
    </row>
    <row r="500" customFormat="false" ht="12.75" hidden="false" customHeight="false" outlineLevel="0" collapsed="false">
      <c r="G500" s="1" t="s">
        <v>13</v>
      </c>
    </row>
    <row r="501" customFormat="false" ht="12.75" hidden="false" customHeight="false" outlineLevel="0" collapsed="false">
      <c r="G501" s="1" t="s">
        <v>13</v>
      </c>
    </row>
    <row r="502" customFormat="false" ht="12.75" hidden="false" customHeight="false" outlineLevel="0" collapsed="false">
      <c r="G502" s="1" t="s">
        <v>13</v>
      </c>
    </row>
    <row r="503" customFormat="false" ht="12.75" hidden="false" customHeight="false" outlineLevel="0" collapsed="false">
      <c r="G503" s="1" t="s">
        <v>13</v>
      </c>
    </row>
    <row r="504" customFormat="false" ht="12.75" hidden="false" customHeight="false" outlineLevel="0" collapsed="false">
      <c r="G504" s="1" t="s">
        <v>13</v>
      </c>
    </row>
    <row r="505" customFormat="false" ht="12.75" hidden="false" customHeight="false" outlineLevel="0" collapsed="false">
      <c r="G505" s="1" t="s">
        <v>13</v>
      </c>
    </row>
    <row r="506" customFormat="false" ht="12.75" hidden="false" customHeight="false" outlineLevel="0" collapsed="false">
      <c r="G506" s="1" t="s">
        <v>13</v>
      </c>
    </row>
    <row r="507" customFormat="false" ht="12.75" hidden="false" customHeight="false" outlineLevel="0" collapsed="false">
      <c r="G507" s="1" t="s">
        <v>13</v>
      </c>
    </row>
    <row r="508" customFormat="false" ht="12.75" hidden="false" customHeight="false" outlineLevel="0" collapsed="false">
      <c r="G508" s="1" t="s">
        <v>13</v>
      </c>
    </row>
    <row r="509" customFormat="false" ht="12.75" hidden="false" customHeight="false" outlineLevel="0" collapsed="false">
      <c r="G509" s="1" t="s">
        <v>13</v>
      </c>
    </row>
    <row r="510" customFormat="false" ht="12.75" hidden="false" customHeight="false" outlineLevel="0" collapsed="false">
      <c r="G510" s="1" t="s">
        <v>13</v>
      </c>
    </row>
    <row r="511" customFormat="false" ht="12.75" hidden="false" customHeight="false" outlineLevel="0" collapsed="false">
      <c r="G511" s="1" t="s">
        <v>13</v>
      </c>
    </row>
    <row r="512" customFormat="false" ht="12.75" hidden="false" customHeight="false" outlineLevel="0" collapsed="false">
      <c r="G512" s="1" t="s">
        <v>13</v>
      </c>
    </row>
    <row r="513" customFormat="false" ht="12.75" hidden="false" customHeight="false" outlineLevel="0" collapsed="false">
      <c r="G513" s="1" t="s">
        <v>13</v>
      </c>
    </row>
    <row r="514" customFormat="false" ht="12.75" hidden="false" customHeight="false" outlineLevel="0" collapsed="false">
      <c r="G514" s="1" t="s">
        <v>13</v>
      </c>
    </row>
    <row r="515" customFormat="false" ht="12.75" hidden="false" customHeight="false" outlineLevel="0" collapsed="false">
      <c r="G515" s="1" t="s">
        <v>13</v>
      </c>
    </row>
    <row r="516" customFormat="false" ht="12.75" hidden="false" customHeight="false" outlineLevel="0" collapsed="false">
      <c r="G516" s="1" t="s">
        <v>13</v>
      </c>
    </row>
    <row r="517" customFormat="false" ht="12.75" hidden="false" customHeight="false" outlineLevel="0" collapsed="false">
      <c r="G517" s="1" t="s">
        <v>13</v>
      </c>
    </row>
    <row r="518" customFormat="false" ht="12.75" hidden="false" customHeight="false" outlineLevel="0" collapsed="false">
      <c r="G518" s="1" t="s">
        <v>13</v>
      </c>
    </row>
    <row r="519" customFormat="false" ht="12.75" hidden="false" customHeight="false" outlineLevel="0" collapsed="false">
      <c r="G519" s="1" t="s">
        <v>13</v>
      </c>
    </row>
    <row r="520" customFormat="false" ht="12.75" hidden="false" customHeight="false" outlineLevel="0" collapsed="false">
      <c r="G520" s="1" t="s">
        <v>13</v>
      </c>
    </row>
    <row r="521" customFormat="false" ht="12.75" hidden="false" customHeight="false" outlineLevel="0" collapsed="false">
      <c r="G521" s="1" t="s">
        <v>13</v>
      </c>
    </row>
    <row r="522" customFormat="false" ht="12.75" hidden="false" customHeight="false" outlineLevel="0" collapsed="false">
      <c r="G522" s="1" t="s">
        <v>13</v>
      </c>
    </row>
    <row r="523" customFormat="false" ht="12.75" hidden="false" customHeight="false" outlineLevel="0" collapsed="false">
      <c r="G523" s="1" t="s">
        <v>13</v>
      </c>
    </row>
    <row r="524" customFormat="false" ht="12.75" hidden="false" customHeight="false" outlineLevel="0" collapsed="false">
      <c r="G524" s="1" t="s">
        <v>13</v>
      </c>
    </row>
    <row r="525" customFormat="false" ht="12.75" hidden="false" customHeight="false" outlineLevel="0" collapsed="false">
      <c r="G525" s="1" t="s">
        <v>13</v>
      </c>
    </row>
    <row r="526" customFormat="false" ht="12.75" hidden="false" customHeight="false" outlineLevel="0" collapsed="false">
      <c r="G526" s="1" t="s">
        <v>13</v>
      </c>
    </row>
    <row r="527" customFormat="false" ht="12.75" hidden="false" customHeight="false" outlineLevel="0" collapsed="false">
      <c r="G527" s="1" t="s">
        <v>13</v>
      </c>
    </row>
    <row r="528" customFormat="false" ht="12.75" hidden="false" customHeight="false" outlineLevel="0" collapsed="false">
      <c r="G528" s="1" t="s">
        <v>13</v>
      </c>
    </row>
    <row r="529" customFormat="false" ht="12.75" hidden="false" customHeight="false" outlineLevel="0" collapsed="false">
      <c r="G529" s="1" t="s">
        <v>13</v>
      </c>
    </row>
    <row r="530" customFormat="false" ht="12.75" hidden="false" customHeight="false" outlineLevel="0" collapsed="false">
      <c r="G530" s="1" t="s">
        <v>13</v>
      </c>
    </row>
    <row r="531" customFormat="false" ht="12.75" hidden="false" customHeight="false" outlineLevel="0" collapsed="false">
      <c r="G531" s="1" t="s">
        <v>13</v>
      </c>
    </row>
    <row r="532" customFormat="false" ht="12.75" hidden="false" customHeight="false" outlineLevel="0" collapsed="false">
      <c r="G532" s="1" t="s">
        <v>13</v>
      </c>
    </row>
    <row r="533" customFormat="false" ht="12.75" hidden="false" customHeight="false" outlineLevel="0" collapsed="false">
      <c r="G533" s="1" t="s">
        <v>13</v>
      </c>
    </row>
    <row r="534" customFormat="false" ht="12.75" hidden="false" customHeight="false" outlineLevel="0" collapsed="false">
      <c r="G534" s="1" t="s">
        <v>13</v>
      </c>
    </row>
    <row r="535" customFormat="false" ht="12.75" hidden="false" customHeight="false" outlineLevel="0" collapsed="false">
      <c r="G535" s="1" t="s">
        <v>13</v>
      </c>
    </row>
    <row r="536" customFormat="false" ht="12.75" hidden="false" customHeight="false" outlineLevel="0" collapsed="false">
      <c r="G536" s="1" t="s">
        <v>13</v>
      </c>
    </row>
    <row r="537" customFormat="false" ht="12.75" hidden="false" customHeight="false" outlineLevel="0" collapsed="false">
      <c r="G537" s="1" t="s">
        <v>13</v>
      </c>
    </row>
    <row r="538" customFormat="false" ht="12.75" hidden="false" customHeight="false" outlineLevel="0" collapsed="false">
      <c r="G538" s="1" t="s">
        <v>13</v>
      </c>
    </row>
    <row r="539" customFormat="false" ht="12.75" hidden="false" customHeight="false" outlineLevel="0" collapsed="false">
      <c r="G539" s="1" t="s">
        <v>13</v>
      </c>
    </row>
    <row r="540" customFormat="false" ht="12.75" hidden="false" customHeight="false" outlineLevel="0" collapsed="false">
      <c r="G540" s="1" t="s">
        <v>13</v>
      </c>
    </row>
    <row r="541" customFormat="false" ht="12.75" hidden="false" customHeight="false" outlineLevel="0" collapsed="false">
      <c r="G541" s="1" t="s">
        <v>13</v>
      </c>
    </row>
    <row r="542" customFormat="false" ht="12.75" hidden="false" customHeight="false" outlineLevel="0" collapsed="false">
      <c r="G542" s="1" t="s">
        <v>13</v>
      </c>
    </row>
    <row r="543" customFormat="false" ht="12.75" hidden="false" customHeight="false" outlineLevel="0" collapsed="false">
      <c r="G543" s="1" t="s">
        <v>13</v>
      </c>
    </row>
    <row r="544" customFormat="false" ht="12.75" hidden="false" customHeight="false" outlineLevel="0" collapsed="false">
      <c r="G544" s="1" t="s">
        <v>13</v>
      </c>
    </row>
    <row r="545" customFormat="false" ht="12.75" hidden="false" customHeight="false" outlineLevel="0" collapsed="false">
      <c r="G545" s="1" t="s">
        <v>13</v>
      </c>
    </row>
    <row r="546" customFormat="false" ht="12.75" hidden="false" customHeight="false" outlineLevel="0" collapsed="false">
      <c r="G546" s="1" t="s">
        <v>13</v>
      </c>
    </row>
    <row r="547" customFormat="false" ht="12.75" hidden="false" customHeight="false" outlineLevel="0" collapsed="false">
      <c r="G547" s="1" t="s">
        <v>13</v>
      </c>
    </row>
    <row r="548" customFormat="false" ht="12.75" hidden="false" customHeight="false" outlineLevel="0" collapsed="false">
      <c r="G548" s="1" t="s">
        <v>13</v>
      </c>
    </row>
    <row r="549" customFormat="false" ht="12.75" hidden="false" customHeight="false" outlineLevel="0" collapsed="false">
      <c r="G549" s="1" t="s">
        <v>13</v>
      </c>
    </row>
    <row r="550" customFormat="false" ht="12.75" hidden="false" customHeight="false" outlineLevel="0" collapsed="false">
      <c r="G550" s="1" t="s">
        <v>13</v>
      </c>
    </row>
    <row r="551" customFormat="false" ht="12.75" hidden="false" customHeight="false" outlineLevel="0" collapsed="false">
      <c r="G551" s="1" t="s">
        <v>13</v>
      </c>
    </row>
    <row r="552" customFormat="false" ht="12.75" hidden="false" customHeight="false" outlineLevel="0" collapsed="false">
      <c r="G552" s="1" t="s">
        <v>13</v>
      </c>
    </row>
    <row r="553" customFormat="false" ht="12.75" hidden="false" customHeight="false" outlineLevel="0" collapsed="false">
      <c r="G553" s="1" t="s">
        <v>13</v>
      </c>
    </row>
    <row r="554" customFormat="false" ht="12.75" hidden="false" customHeight="false" outlineLevel="0" collapsed="false">
      <c r="G554" s="1" t="s">
        <v>13</v>
      </c>
    </row>
    <row r="555" customFormat="false" ht="12.75" hidden="false" customHeight="false" outlineLevel="0" collapsed="false">
      <c r="G555" s="1" t="s">
        <v>13</v>
      </c>
    </row>
    <row r="556" customFormat="false" ht="12.75" hidden="false" customHeight="false" outlineLevel="0" collapsed="false">
      <c r="G556" s="1" t="s">
        <v>13</v>
      </c>
    </row>
    <row r="557" customFormat="false" ht="12.75" hidden="false" customHeight="false" outlineLevel="0" collapsed="false">
      <c r="G557" s="1" t="s">
        <v>13</v>
      </c>
    </row>
    <row r="558" customFormat="false" ht="12.75" hidden="false" customHeight="false" outlineLevel="0" collapsed="false">
      <c r="G558" s="1" t="s">
        <v>13</v>
      </c>
    </row>
    <row r="559" customFormat="false" ht="12.75" hidden="false" customHeight="false" outlineLevel="0" collapsed="false">
      <c r="G559" s="1" t="s">
        <v>13</v>
      </c>
    </row>
    <row r="560" customFormat="false" ht="12.75" hidden="false" customHeight="false" outlineLevel="0" collapsed="false">
      <c r="G560" s="1" t="s">
        <v>13</v>
      </c>
    </row>
    <row r="561" customFormat="false" ht="12.75" hidden="false" customHeight="false" outlineLevel="0" collapsed="false">
      <c r="G561" s="1" t="s">
        <v>13</v>
      </c>
    </row>
    <row r="562" customFormat="false" ht="12.75" hidden="false" customHeight="false" outlineLevel="0" collapsed="false">
      <c r="G562" s="1" t="s">
        <v>13</v>
      </c>
    </row>
    <row r="563" customFormat="false" ht="12.75" hidden="false" customHeight="false" outlineLevel="0" collapsed="false">
      <c r="G563" s="1" t="s">
        <v>13</v>
      </c>
    </row>
    <row r="564" customFormat="false" ht="12.75" hidden="false" customHeight="false" outlineLevel="0" collapsed="false">
      <c r="G564" s="1" t="s">
        <v>13</v>
      </c>
    </row>
    <row r="565" customFormat="false" ht="12.75" hidden="false" customHeight="false" outlineLevel="0" collapsed="false">
      <c r="G565" s="1" t="s">
        <v>13</v>
      </c>
    </row>
    <row r="566" customFormat="false" ht="12.75" hidden="false" customHeight="false" outlineLevel="0" collapsed="false">
      <c r="G566" s="1" t="s">
        <v>13</v>
      </c>
    </row>
    <row r="567" customFormat="false" ht="12.75" hidden="false" customHeight="false" outlineLevel="0" collapsed="false">
      <c r="G567" s="1" t="s">
        <v>13</v>
      </c>
    </row>
    <row r="568" customFormat="false" ht="12.75" hidden="false" customHeight="false" outlineLevel="0" collapsed="false">
      <c r="G568" s="1" t="s">
        <v>13</v>
      </c>
    </row>
    <row r="569" customFormat="false" ht="12.75" hidden="false" customHeight="false" outlineLevel="0" collapsed="false">
      <c r="G569" s="1" t="s">
        <v>13</v>
      </c>
    </row>
    <row r="570" customFormat="false" ht="12.75" hidden="false" customHeight="false" outlineLevel="0" collapsed="false">
      <c r="G570" s="1" t="s">
        <v>13</v>
      </c>
    </row>
    <row r="571" customFormat="false" ht="12.75" hidden="false" customHeight="false" outlineLevel="0" collapsed="false">
      <c r="G571" s="1" t="s">
        <v>13</v>
      </c>
    </row>
    <row r="572" customFormat="false" ht="12.75" hidden="false" customHeight="false" outlineLevel="0" collapsed="false">
      <c r="G572" s="1" t="s">
        <v>13</v>
      </c>
    </row>
    <row r="573" customFormat="false" ht="12.75" hidden="false" customHeight="false" outlineLevel="0" collapsed="false">
      <c r="G573" s="1" t="s">
        <v>13</v>
      </c>
    </row>
    <row r="574" customFormat="false" ht="12.75" hidden="false" customHeight="false" outlineLevel="0" collapsed="false">
      <c r="G574" s="1" t="s">
        <v>13</v>
      </c>
    </row>
    <row r="575" customFormat="false" ht="12.75" hidden="false" customHeight="false" outlineLevel="0" collapsed="false">
      <c r="G575" s="1" t="s">
        <v>13</v>
      </c>
    </row>
    <row r="576" customFormat="false" ht="12.75" hidden="false" customHeight="false" outlineLevel="0" collapsed="false">
      <c r="G576" s="1" t="s">
        <v>13</v>
      </c>
    </row>
    <row r="577" customFormat="false" ht="12.75" hidden="false" customHeight="false" outlineLevel="0" collapsed="false">
      <c r="G577" s="1" t="s">
        <v>13</v>
      </c>
    </row>
    <row r="578" customFormat="false" ht="12.75" hidden="false" customHeight="false" outlineLevel="0" collapsed="false">
      <c r="G578" s="1" t="s">
        <v>13</v>
      </c>
    </row>
    <row r="579" customFormat="false" ht="12.75" hidden="false" customHeight="false" outlineLevel="0" collapsed="false">
      <c r="G579" s="1" t="s">
        <v>13</v>
      </c>
    </row>
    <row r="580" customFormat="false" ht="12.75" hidden="false" customHeight="false" outlineLevel="0" collapsed="false">
      <c r="G580" s="1" t="s">
        <v>13</v>
      </c>
    </row>
    <row r="581" customFormat="false" ht="12.75" hidden="false" customHeight="false" outlineLevel="0" collapsed="false">
      <c r="G581" s="1" t="s">
        <v>13</v>
      </c>
    </row>
    <row r="582" customFormat="false" ht="12.75" hidden="false" customHeight="false" outlineLevel="0" collapsed="false">
      <c r="G582" s="1" t="s">
        <v>13</v>
      </c>
    </row>
    <row r="583" customFormat="false" ht="12.75" hidden="false" customHeight="false" outlineLevel="0" collapsed="false">
      <c r="G583" s="1" t="s">
        <v>13</v>
      </c>
    </row>
    <row r="584" customFormat="false" ht="12.75" hidden="false" customHeight="false" outlineLevel="0" collapsed="false">
      <c r="G584" s="1" t="s">
        <v>13</v>
      </c>
    </row>
    <row r="585" customFormat="false" ht="12.75" hidden="false" customHeight="false" outlineLevel="0" collapsed="false">
      <c r="G585" s="1" t="s">
        <v>13</v>
      </c>
    </row>
    <row r="586" customFormat="false" ht="12.75" hidden="false" customHeight="false" outlineLevel="0" collapsed="false">
      <c r="G586" s="1" t="s">
        <v>13</v>
      </c>
    </row>
    <row r="587" customFormat="false" ht="12.75" hidden="false" customHeight="false" outlineLevel="0" collapsed="false">
      <c r="G587" s="1" t="s">
        <v>13</v>
      </c>
    </row>
    <row r="588" customFormat="false" ht="12.75" hidden="false" customHeight="false" outlineLevel="0" collapsed="false">
      <c r="G588" s="1" t="s">
        <v>13</v>
      </c>
    </row>
    <row r="589" customFormat="false" ht="12.75" hidden="false" customHeight="false" outlineLevel="0" collapsed="false">
      <c r="G589" s="1" t="s">
        <v>13</v>
      </c>
    </row>
    <row r="590" customFormat="false" ht="12.75" hidden="false" customHeight="false" outlineLevel="0" collapsed="false">
      <c r="G590" s="1" t="s">
        <v>13</v>
      </c>
    </row>
    <row r="591" customFormat="false" ht="12.75" hidden="false" customHeight="false" outlineLevel="0" collapsed="false">
      <c r="G591" s="1" t="s">
        <v>13</v>
      </c>
    </row>
    <row r="592" customFormat="false" ht="12.75" hidden="false" customHeight="false" outlineLevel="0" collapsed="false">
      <c r="G592" s="1" t="s">
        <v>13</v>
      </c>
    </row>
    <row r="593" customFormat="false" ht="12.75" hidden="false" customHeight="false" outlineLevel="0" collapsed="false">
      <c r="G593" s="1" t="s">
        <v>13</v>
      </c>
    </row>
    <row r="594" customFormat="false" ht="12.75" hidden="false" customHeight="false" outlineLevel="0" collapsed="false">
      <c r="G594" s="1" t="s">
        <v>13</v>
      </c>
    </row>
    <row r="595" customFormat="false" ht="12.75" hidden="false" customHeight="false" outlineLevel="0" collapsed="false">
      <c r="G595" s="1" t="s">
        <v>13</v>
      </c>
    </row>
    <row r="596" customFormat="false" ht="12.75" hidden="false" customHeight="false" outlineLevel="0" collapsed="false">
      <c r="G596" s="1" t="s">
        <v>13</v>
      </c>
    </row>
    <row r="597" customFormat="false" ht="12.75" hidden="false" customHeight="false" outlineLevel="0" collapsed="false">
      <c r="G597" s="1" t="s">
        <v>13</v>
      </c>
    </row>
    <row r="598" customFormat="false" ht="12.75" hidden="false" customHeight="false" outlineLevel="0" collapsed="false">
      <c r="G598" s="1" t="s">
        <v>13</v>
      </c>
    </row>
    <row r="599" customFormat="false" ht="12.75" hidden="false" customHeight="false" outlineLevel="0" collapsed="false">
      <c r="G599" s="1" t="s">
        <v>13</v>
      </c>
    </row>
    <row r="600" customFormat="false" ht="12.75" hidden="false" customHeight="false" outlineLevel="0" collapsed="false">
      <c r="G600" s="1" t="s">
        <v>13</v>
      </c>
    </row>
    <row r="601" customFormat="false" ht="12.75" hidden="false" customHeight="false" outlineLevel="0" collapsed="false">
      <c r="G601" s="1" t="s">
        <v>13</v>
      </c>
    </row>
    <row r="602" customFormat="false" ht="12.75" hidden="false" customHeight="false" outlineLevel="0" collapsed="false">
      <c r="G602" s="1" t="s">
        <v>13</v>
      </c>
    </row>
    <row r="603" customFormat="false" ht="12.75" hidden="false" customHeight="false" outlineLevel="0" collapsed="false">
      <c r="G603" s="1" t="s">
        <v>13</v>
      </c>
    </row>
    <row r="604" customFormat="false" ht="12.75" hidden="false" customHeight="false" outlineLevel="0" collapsed="false">
      <c r="G604" s="1" t="s">
        <v>13</v>
      </c>
    </row>
    <row r="605" customFormat="false" ht="12.75" hidden="false" customHeight="false" outlineLevel="0" collapsed="false">
      <c r="G605" s="1" t="s">
        <v>13</v>
      </c>
    </row>
    <row r="606" customFormat="false" ht="12.75" hidden="false" customHeight="false" outlineLevel="0" collapsed="false">
      <c r="G606" s="1" t="s">
        <v>13</v>
      </c>
    </row>
    <row r="607" customFormat="false" ht="12.75" hidden="false" customHeight="false" outlineLevel="0" collapsed="false">
      <c r="G607" s="1" t="s">
        <v>13</v>
      </c>
    </row>
    <row r="608" customFormat="false" ht="12.75" hidden="false" customHeight="false" outlineLevel="0" collapsed="false">
      <c r="G608" s="1" t="s">
        <v>13</v>
      </c>
    </row>
    <row r="609" customFormat="false" ht="12.75" hidden="false" customHeight="false" outlineLevel="0" collapsed="false">
      <c r="G609" s="1" t="s">
        <v>13</v>
      </c>
    </row>
    <row r="610" customFormat="false" ht="12.75" hidden="false" customHeight="false" outlineLevel="0" collapsed="false">
      <c r="G610" s="1" t="s">
        <v>13</v>
      </c>
    </row>
    <row r="611" customFormat="false" ht="12.75" hidden="false" customHeight="false" outlineLevel="0" collapsed="false">
      <c r="G611" s="1" t="s">
        <v>13</v>
      </c>
    </row>
    <row r="612" customFormat="false" ht="12.75" hidden="false" customHeight="false" outlineLevel="0" collapsed="false">
      <c r="G612" s="1" t="s">
        <v>13</v>
      </c>
    </row>
    <row r="613" customFormat="false" ht="12.75" hidden="false" customHeight="false" outlineLevel="0" collapsed="false">
      <c r="G613" s="1" t="s">
        <v>13</v>
      </c>
    </row>
    <row r="614" customFormat="false" ht="12.75" hidden="false" customHeight="false" outlineLevel="0" collapsed="false">
      <c r="G614" s="1" t="s">
        <v>13</v>
      </c>
    </row>
    <row r="615" customFormat="false" ht="12.75" hidden="false" customHeight="false" outlineLevel="0" collapsed="false">
      <c r="G615" s="1" t="s">
        <v>13</v>
      </c>
    </row>
    <row r="616" customFormat="false" ht="12.75" hidden="false" customHeight="false" outlineLevel="0" collapsed="false">
      <c r="G616" s="1" t="s">
        <v>13</v>
      </c>
    </row>
    <row r="617" customFormat="false" ht="12.75" hidden="false" customHeight="false" outlineLevel="0" collapsed="false">
      <c r="G617" s="1" t="s">
        <v>13</v>
      </c>
    </row>
    <row r="618" customFormat="false" ht="12.75" hidden="false" customHeight="false" outlineLevel="0" collapsed="false">
      <c r="G618" s="1" t="s">
        <v>13</v>
      </c>
    </row>
    <row r="619" customFormat="false" ht="12.75" hidden="false" customHeight="false" outlineLevel="0" collapsed="false">
      <c r="G619" s="1" t="s">
        <v>13</v>
      </c>
    </row>
    <row r="620" customFormat="false" ht="12.75" hidden="false" customHeight="false" outlineLevel="0" collapsed="false">
      <c r="G620" s="1" t="s">
        <v>13</v>
      </c>
    </row>
    <row r="621" customFormat="false" ht="12.75" hidden="false" customHeight="false" outlineLevel="0" collapsed="false">
      <c r="G621" s="1" t="s">
        <v>13</v>
      </c>
    </row>
    <row r="622" customFormat="false" ht="12.75" hidden="false" customHeight="false" outlineLevel="0" collapsed="false">
      <c r="G622" s="1" t="s">
        <v>13</v>
      </c>
    </row>
    <row r="623" customFormat="false" ht="12.75" hidden="false" customHeight="false" outlineLevel="0" collapsed="false">
      <c r="G623" s="1" t="s">
        <v>13</v>
      </c>
    </row>
    <row r="624" customFormat="false" ht="12.75" hidden="false" customHeight="false" outlineLevel="0" collapsed="false">
      <c r="G624" s="1" t="s">
        <v>13</v>
      </c>
    </row>
    <row r="625" customFormat="false" ht="12.75" hidden="false" customHeight="false" outlineLevel="0" collapsed="false">
      <c r="G625" s="1" t="s">
        <v>13</v>
      </c>
    </row>
    <row r="626" customFormat="false" ht="12.75" hidden="false" customHeight="false" outlineLevel="0" collapsed="false">
      <c r="G626" s="1" t="s">
        <v>13</v>
      </c>
    </row>
    <row r="627" customFormat="false" ht="12.75" hidden="false" customHeight="false" outlineLevel="0" collapsed="false">
      <c r="G627" s="1" t="s">
        <v>13</v>
      </c>
    </row>
    <row r="628" customFormat="false" ht="12.75" hidden="false" customHeight="false" outlineLevel="0" collapsed="false">
      <c r="G628" s="1" t="s">
        <v>13</v>
      </c>
    </row>
    <row r="629" customFormat="false" ht="12.75" hidden="false" customHeight="false" outlineLevel="0" collapsed="false">
      <c r="G629" s="1" t="s">
        <v>13</v>
      </c>
    </row>
    <row r="630" customFormat="false" ht="12.75" hidden="false" customHeight="false" outlineLevel="0" collapsed="false">
      <c r="G630" s="1" t="s">
        <v>13</v>
      </c>
    </row>
    <row r="631" customFormat="false" ht="12.75" hidden="false" customHeight="false" outlineLevel="0" collapsed="false">
      <c r="G631" s="1" t="s">
        <v>13</v>
      </c>
    </row>
    <row r="632" customFormat="false" ht="12.75" hidden="false" customHeight="false" outlineLevel="0" collapsed="false">
      <c r="G632" s="1" t="s">
        <v>13</v>
      </c>
    </row>
    <row r="633" customFormat="false" ht="12.75" hidden="false" customHeight="false" outlineLevel="0" collapsed="false">
      <c r="G633" s="1" t="s">
        <v>13</v>
      </c>
    </row>
    <row r="634" customFormat="false" ht="12.75" hidden="false" customHeight="false" outlineLevel="0" collapsed="false">
      <c r="G634" s="1" t="s">
        <v>13</v>
      </c>
    </row>
    <row r="635" customFormat="false" ht="12.75" hidden="false" customHeight="false" outlineLevel="0" collapsed="false">
      <c r="G635" s="1" t="s">
        <v>13</v>
      </c>
    </row>
    <row r="636" customFormat="false" ht="12.75" hidden="false" customHeight="false" outlineLevel="0" collapsed="false">
      <c r="G636" s="1" t="s">
        <v>13</v>
      </c>
    </row>
    <row r="637" customFormat="false" ht="12.75" hidden="false" customHeight="false" outlineLevel="0" collapsed="false">
      <c r="G637" s="1" t="s">
        <v>13</v>
      </c>
    </row>
    <row r="638" customFormat="false" ht="12.75" hidden="false" customHeight="false" outlineLevel="0" collapsed="false">
      <c r="G638" s="1" t="s">
        <v>13</v>
      </c>
    </row>
    <row r="639" customFormat="false" ht="12.75" hidden="false" customHeight="false" outlineLevel="0" collapsed="false">
      <c r="G639" s="1" t="s">
        <v>13</v>
      </c>
    </row>
    <row r="640" customFormat="false" ht="12.75" hidden="false" customHeight="false" outlineLevel="0" collapsed="false">
      <c r="G640" s="1" t="s">
        <v>13</v>
      </c>
    </row>
    <row r="641" customFormat="false" ht="12.75" hidden="false" customHeight="false" outlineLevel="0" collapsed="false">
      <c r="G641" s="1" t="s">
        <v>13</v>
      </c>
    </row>
    <row r="642" customFormat="false" ht="12.75" hidden="false" customHeight="false" outlineLevel="0" collapsed="false">
      <c r="G642" s="1" t="s">
        <v>13</v>
      </c>
    </row>
    <row r="643" customFormat="false" ht="12.75" hidden="false" customHeight="false" outlineLevel="0" collapsed="false">
      <c r="G643" s="1" t="s">
        <v>13</v>
      </c>
    </row>
    <row r="644" customFormat="false" ht="12.75" hidden="false" customHeight="false" outlineLevel="0" collapsed="false">
      <c r="G644" s="1" t="s">
        <v>13</v>
      </c>
    </row>
    <row r="645" customFormat="false" ht="12.75" hidden="false" customHeight="false" outlineLevel="0" collapsed="false">
      <c r="G645" s="1" t="s">
        <v>13</v>
      </c>
    </row>
    <row r="646" customFormat="false" ht="12.75" hidden="false" customHeight="false" outlineLevel="0" collapsed="false">
      <c r="G646" s="1" t="s">
        <v>13</v>
      </c>
    </row>
    <row r="647" customFormat="false" ht="12.75" hidden="false" customHeight="false" outlineLevel="0" collapsed="false">
      <c r="G647" s="1" t="s">
        <v>13</v>
      </c>
    </row>
    <row r="648" customFormat="false" ht="12.75" hidden="false" customHeight="false" outlineLevel="0" collapsed="false">
      <c r="G648" s="1" t="s">
        <v>13</v>
      </c>
    </row>
    <row r="649" customFormat="false" ht="12.75" hidden="false" customHeight="false" outlineLevel="0" collapsed="false">
      <c r="G649" s="1" t="s">
        <v>13</v>
      </c>
    </row>
    <row r="650" customFormat="false" ht="12.75" hidden="false" customHeight="false" outlineLevel="0" collapsed="false">
      <c r="G650" s="1" t="s">
        <v>13</v>
      </c>
    </row>
    <row r="651" customFormat="false" ht="12.75" hidden="false" customHeight="false" outlineLevel="0" collapsed="false">
      <c r="G651" s="1" t="s">
        <v>13</v>
      </c>
    </row>
    <row r="652" customFormat="false" ht="12.75" hidden="false" customHeight="false" outlineLevel="0" collapsed="false">
      <c r="G652" s="1" t="s">
        <v>13</v>
      </c>
    </row>
    <row r="653" customFormat="false" ht="12.75" hidden="false" customHeight="false" outlineLevel="0" collapsed="false">
      <c r="G653" s="1" t="s">
        <v>13</v>
      </c>
    </row>
    <row r="654" customFormat="false" ht="12.75" hidden="false" customHeight="false" outlineLevel="0" collapsed="false">
      <c r="G654" s="1" t="s">
        <v>13</v>
      </c>
    </row>
    <row r="655" customFormat="false" ht="12.75" hidden="false" customHeight="false" outlineLevel="0" collapsed="false">
      <c r="G655" s="1" t="s">
        <v>13</v>
      </c>
    </row>
    <row r="656" customFormat="false" ht="12.75" hidden="false" customHeight="false" outlineLevel="0" collapsed="false">
      <c r="G656" s="1" t="s">
        <v>13</v>
      </c>
    </row>
    <row r="657" customFormat="false" ht="12.75" hidden="false" customHeight="false" outlineLevel="0" collapsed="false">
      <c r="G657" s="1" t="s">
        <v>13</v>
      </c>
    </row>
    <row r="658" customFormat="false" ht="12.75" hidden="false" customHeight="false" outlineLevel="0" collapsed="false">
      <c r="G658" s="1" t="s">
        <v>13</v>
      </c>
    </row>
    <row r="659" customFormat="false" ht="12.75" hidden="false" customHeight="false" outlineLevel="0" collapsed="false">
      <c r="G659" s="1" t="s">
        <v>13</v>
      </c>
    </row>
    <row r="660" customFormat="false" ht="12.75" hidden="false" customHeight="false" outlineLevel="0" collapsed="false">
      <c r="G660" s="1" t="s">
        <v>13</v>
      </c>
    </row>
    <row r="661" customFormat="false" ht="12.75" hidden="false" customHeight="false" outlineLevel="0" collapsed="false">
      <c r="G661" s="1" t="s">
        <v>13</v>
      </c>
    </row>
    <row r="662" customFormat="false" ht="12.75" hidden="false" customHeight="false" outlineLevel="0" collapsed="false">
      <c r="G662" s="1" t="s">
        <v>13</v>
      </c>
    </row>
    <row r="663" customFormat="false" ht="12.75" hidden="false" customHeight="false" outlineLevel="0" collapsed="false">
      <c r="G663" s="1" t="s">
        <v>13</v>
      </c>
    </row>
    <row r="664" customFormat="false" ht="12.75" hidden="false" customHeight="false" outlineLevel="0" collapsed="false">
      <c r="G664" s="1" t="s">
        <v>13</v>
      </c>
    </row>
    <row r="665" customFormat="false" ht="12.75" hidden="false" customHeight="false" outlineLevel="0" collapsed="false">
      <c r="G665" s="1" t="s">
        <v>13</v>
      </c>
    </row>
    <row r="666" customFormat="false" ht="12.75" hidden="false" customHeight="false" outlineLevel="0" collapsed="false">
      <c r="G666" s="1" t="s">
        <v>13</v>
      </c>
    </row>
    <row r="667" customFormat="false" ht="12.75" hidden="false" customHeight="false" outlineLevel="0" collapsed="false">
      <c r="G667" s="1" t="s">
        <v>13</v>
      </c>
    </row>
    <row r="668" customFormat="false" ht="12.75" hidden="false" customHeight="false" outlineLevel="0" collapsed="false">
      <c r="G668" s="1" t="s">
        <v>13</v>
      </c>
    </row>
    <row r="669" customFormat="false" ht="12.75" hidden="false" customHeight="false" outlineLevel="0" collapsed="false">
      <c r="G669" s="1" t="s">
        <v>13</v>
      </c>
    </row>
    <row r="670" customFormat="false" ht="12.75" hidden="false" customHeight="false" outlineLevel="0" collapsed="false">
      <c r="G670" s="1" t="s">
        <v>13</v>
      </c>
    </row>
    <row r="671" customFormat="false" ht="12.75" hidden="false" customHeight="false" outlineLevel="0" collapsed="false">
      <c r="G671" s="1" t="s">
        <v>13</v>
      </c>
    </row>
    <row r="672" customFormat="false" ht="12.75" hidden="false" customHeight="false" outlineLevel="0" collapsed="false">
      <c r="G672" s="1" t="s">
        <v>13</v>
      </c>
    </row>
    <row r="673" customFormat="false" ht="12.75" hidden="false" customHeight="false" outlineLevel="0" collapsed="false">
      <c r="G673" s="1" t="s">
        <v>13</v>
      </c>
    </row>
    <row r="674" customFormat="false" ht="12.75" hidden="false" customHeight="false" outlineLevel="0" collapsed="false">
      <c r="G674" s="1" t="s">
        <v>13</v>
      </c>
    </row>
    <row r="675" customFormat="false" ht="12.75" hidden="false" customHeight="false" outlineLevel="0" collapsed="false">
      <c r="G675" s="1" t="s">
        <v>13</v>
      </c>
    </row>
    <row r="676" customFormat="false" ht="12.75" hidden="false" customHeight="false" outlineLevel="0" collapsed="false">
      <c r="G676" s="1" t="s">
        <v>13</v>
      </c>
    </row>
    <row r="677" customFormat="false" ht="12.75" hidden="false" customHeight="false" outlineLevel="0" collapsed="false">
      <c r="G677" s="1" t="s">
        <v>13</v>
      </c>
    </row>
    <row r="678" customFormat="false" ht="12.75" hidden="false" customHeight="false" outlineLevel="0" collapsed="false">
      <c r="G678" s="1" t="s">
        <v>13</v>
      </c>
    </row>
    <row r="679" customFormat="false" ht="12.75" hidden="false" customHeight="false" outlineLevel="0" collapsed="false">
      <c r="G679" s="1" t="s">
        <v>13</v>
      </c>
    </row>
    <row r="680" customFormat="false" ht="12.75" hidden="false" customHeight="false" outlineLevel="0" collapsed="false">
      <c r="G680" s="1" t="s">
        <v>13</v>
      </c>
    </row>
    <row r="681" customFormat="false" ht="12.75" hidden="false" customHeight="false" outlineLevel="0" collapsed="false">
      <c r="G681" s="1" t="s">
        <v>13</v>
      </c>
    </row>
    <row r="682" customFormat="false" ht="12.75" hidden="false" customHeight="false" outlineLevel="0" collapsed="false">
      <c r="G682" s="1" t="s">
        <v>13</v>
      </c>
    </row>
    <row r="683" customFormat="false" ht="12.75" hidden="false" customHeight="false" outlineLevel="0" collapsed="false">
      <c r="G683" s="1" t="s">
        <v>13</v>
      </c>
    </row>
    <row r="684" customFormat="false" ht="12.75" hidden="false" customHeight="false" outlineLevel="0" collapsed="false">
      <c r="G684" s="1" t="s">
        <v>13</v>
      </c>
    </row>
    <row r="685" customFormat="false" ht="12.75" hidden="false" customHeight="false" outlineLevel="0" collapsed="false">
      <c r="G685" s="1" t="s">
        <v>13</v>
      </c>
    </row>
    <row r="686" customFormat="false" ht="12.75" hidden="false" customHeight="false" outlineLevel="0" collapsed="false">
      <c r="G686" s="1" t="s">
        <v>13</v>
      </c>
    </row>
    <row r="687" customFormat="false" ht="12.75" hidden="false" customHeight="false" outlineLevel="0" collapsed="false">
      <c r="G687" s="1" t="s">
        <v>13</v>
      </c>
    </row>
    <row r="688" customFormat="false" ht="12.75" hidden="false" customHeight="false" outlineLevel="0" collapsed="false">
      <c r="G688" s="1" t="s">
        <v>13</v>
      </c>
    </row>
    <row r="689" customFormat="false" ht="12.75" hidden="false" customHeight="false" outlineLevel="0" collapsed="false">
      <c r="G689" s="1" t="s">
        <v>13</v>
      </c>
    </row>
    <row r="690" customFormat="false" ht="12.75" hidden="false" customHeight="false" outlineLevel="0" collapsed="false">
      <c r="G690" s="1" t="s">
        <v>13</v>
      </c>
    </row>
    <row r="691" customFormat="false" ht="12.75" hidden="false" customHeight="false" outlineLevel="0" collapsed="false">
      <c r="G691" s="1" t="s">
        <v>13</v>
      </c>
    </row>
    <row r="692" customFormat="false" ht="12.75" hidden="false" customHeight="false" outlineLevel="0" collapsed="false">
      <c r="G692" s="1" t="s">
        <v>13</v>
      </c>
    </row>
    <row r="693" customFormat="false" ht="12.75" hidden="false" customHeight="false" outlineLevel="0" collapsed="false">
      <c r="G693" s="1" t="s">
        <v>13</v>
      </c>
    </row>
    <row r="694" customFormat="false" ht="12.75" hidden="false" customHeight="false" outlineLevel="0" collapsed="false">
      <c r="G694" s="1" t="s">
        <v>13</v>
      </c>
    </row>
    <row r="695" customFormat="false" ht="12.75" hidden="false" customHeight="false" outlineLevel="0" collapsed="false">
      <c r="G695" s="1" t="s">
        <v>13</v>
      </c>
    </row>
    <row r="696" customFormat="false" ht="12.75" hidden="false" customHeight="false" outlineLevel="0" collapsed="false">
      <c r="G696" s="1" t="s">
        <v>13</v>
      </c>
    </row>
    <row r="697" customFormat="false" ht="12.75" hidden="false" customHeight="false" outlineLevel="0" collapsed="false">
      <c r="G697" s="1" t="s">
        <v>13</v>
      </c>
    </row>
    <row r="698" customFormat="false" ht="12.75" hidden="false" customHeight="false" outlineLevel="0" collapsed="false">
      <c r="G698" s="1" t="s">
        <v>13</v>
      </c>
    </row>
    <row r="699" customFormat="false" ht="12.75" hidden="false" customHeight="false" outlineLevel="0" collapsed="false">
      <c r="G699" s="1" t="s">
        <v>13</v>
      </c>
    </row>
    <row r="700" customFormat="false" ht="12.75" hidden="false" customHeight="false" outlineLevel="0" collapsed="false">
      <c r="G700" s="1" t="s">
        <v>13</v>
      </c>
    </row>
    <row r="701" customFormat="false" ht="12.75" hidden="false" customHeight="false" outlineLevel="0" collapsed="false">
      <c r="G701" s="1" t="s">
        <v>13</v>
      </c>
    </row>
    <row r="702" customFormat="false" ht="12.75" hidden="false" customHeight="false" outlineLevel="0" collapsed="false">
      <c r="G702" s="1" t="s">
        <v>13</v>
      </c>
    </row>
    <row r="703" customFormat="false" ht="12.75" hidden="false" customHeight="false" outlineLevel="0" collapsed="false">
      <c r="G703" s="1" t="s">
        <v>13</v>
      </c>
    </row>
    <row r="704" customFormat="false" ht="12.75" hidden="false" customHeight="false" outlineLevel="0" collapsed="false">
      <c r="G704" s="1" t="s">
        <v>13</v>
      </c>
    </row>
    <row r="705" customFormat="false" ht="12.75" hidden="false" customHeight="false" outlineLevel="0" collapsed="false">
      <c r="G705" s="1" t="s">
        <v>13</v>
      </c>
    </row>
    <row r="706" customFormat="false" ht="12.75" hidden="false" customHeight="false" outlineLevel="0" collapsed="false">
      <c r="G706" s="1" t="s">
        <v>13</v>
      </c>
    </row>
    <row r="707" customFormat="false" ht="12.75" hidden="false" customHeight="false" outlineLevel="0" collapsed="false">
      <c r="G707" s="1" t="s">
        <v>13</v>
      </c>
    </row>
    <row r="708" customFormat="false" ht="12.75" hidden="false" customHeight="false" outlineLevel="0" collapsed="false">
      <c r="G708" s="1" t="s">
        <v>13</v>
      </c>
    </row>
    <row r="709" customFormat="false" ht="12.75" hidden="false" customHeight="false" outlineLevel="0" collapsed="false">
      <c r="G709" s="1" t="s">
        <v>13</v>
      </c>
    </row>
    <row r="710" customFormat="false" ht="12.75" hidden="false" customHeight="false" outlineLevel="0" collapsed="false">
      <c r="G710" s="1" t="s">
        <v>13</v>
      </c>
    </row>
    <row r="711" customFormat="false" ht="12.75" hidden="false" customHeight="false" outlineLevel="0" collapsed="false">
      <c r="G711" s="1" t="s">
        <v>13</v>
      </c>
    </row>
    <row r="712" customFormat="false" ht="12.75" hidden="false" customHeight="false" outlineLevel="0" collapsed="false">
      <c r="G712" s="1" t="s">
        <v>13</v>
      </c>
    </row>
    <row r="713" customFormat="false" ht="12.75" hidden="false" customHeight="false" outlineLevel="0" collapsed="false">
      <c r="G713" s="1" t="s">
        <v>13</v>
      </c>
    </row>
    <row r="714" customFormat="false" ht="12.75" hidden="false" customHeight="false" outlineLevel="0" collapsed="false">
      <c r="G714" s="1" t="s">
        <v>13</v>
      </c>
    </row>
    <row r="715" customFormat="false" ht="12.75" hidden="false" customHeight="false" outlineLevel="0" collapsed="false">
      <c r="G715" s="1" t="s">
        <v>13</v>
      </c>
    </row>
    <row r="716" customFormat="false" ht="12.75" hidden="false" customHeight="false" outlineLevel="0" collapsed="false">
      <c r="G716" s="1" t="s">
        <v>13</v>
      </c>
    </row>
    <row r="717" customFormat="false" ht="12.75" hidden="false" customHeight="false" outlineLevel="0" collapsed="false">
      <c r="G717" s="1" t="s">
        <v>13</v>
      </c>
    </row>
    <row r="718" customFormat="false" ht="12.75" hidden="false" customHeight="false" outlineLevel="0" collapsed="false">
      <c r="G718" s="1" t="s">
        <v>13</v>
      </c>
    </row>
    <row r="719" customFormat="false" ht="12.75" hidden="false" customHeight="false" outlineLevel="0" collapsed="false">
      <c r="G719" s="1" t="s">
        <v>13</v>
      </c>
    </row>
    <row r="720" customFormat="false" ht="12.75" hidden="false" customHeight="false" outlineLevel="0" collapsed="false">
      <c r="G720" s="1" t="s">
        <v>13</v>
      </c>
    </row>
    <row r="721" customFormat="false" ht="12.75" hidden="false" customHeight="false" outlineLevel="0" collapsed="false">
      <c r="G721" s="1" t="s">
        <v>13</v>
      </c>
    </row>
    <row r="722" customFormat="false" ht="12.75" hidden="false" customHeight="false" outlineLevel="0" collapsed="false">
      <c r="G722" s="1" t="s">
        <v>13</v>
      </c>
    </row>
    <row r="723" customFormat="false" ht="12.75" hidden="false" customHeight="false" outlineLevel="0" collapsed="false">
      <c r="G723" s="1" t="s">
        <v>13</v>
      </c>
    </row>
    <row r="724" customFormat="false" ht="12.75" hidden="false" customHeight="false" outlineLevel="0" collapsed="false">
      <c r="G724" s="1" t="s">
        <v>13</v>
      </c>
    </row>
    <row r="725" customFormat="false" ht="12.75" hidden="false" customHeight="false" outlineLevel="0" collapsed="false">
      <c r="G725" s="1" t="s">
        <v>13</v>
      </c>
    </row>
    <row r="726" customFormat="false" ht="12.75" hidden="false" customHeight="false" outlineLevel="0" collapsed="false">
      <c r="G726" s="1" t="s">
        <v>13</v>
      </c>
    </row>
    <row r="727" customFormat="false" ht="12.75" hidden="false" customHeight="false" outlineLevel="0" collapsed="false">
      <c r="G727" s="1" t="s">
        <v>13</v>
      </c>
    </row>
    <row r="728" customFormat="false" ht="12.75" hidden="false" customHeight="false" outlineLevel="0" collapsed="false">
      <c r="G728" s="1" t="s">
        <v>13</v>
      </c>
    </row>
    <row r="729" customFormat="false" ht="12.75" hidden="false" customHeight="false" outlineLevel="0" collapsed="false">
      <c r="G729" s="1" t="s">
        <v>13</v>
      </c>
    </row>
    <row r="730" customFormat="false" ht="12.75" hidden="false" customHeight="false" outlineLevel="0" collapsed="false">
      <c r="G730" s="1" t="s">
        <v>13</v>
      </c>
    </row>
    <row r="731" customFormat="false" ht="12.75" hidden="false" customHeight="false" outlineLevel="0" collapsed="false">
      <c r="G731" s="1" t="s">
        <v>13</v>
      </c>
    </row>
    <row r="732" customFormat="false" ht="12.75" hidden="false" customHeight="false" outlineLevel="0" collapsed="false">
      <c r="G732" s="1" t="s">
        <v>13</v>
      </c>
    </row>
    <row r="733" customFormat="false" ht="12.75" hidden="false" customHeight="false" outlineLevel="0" collapsed="false">
      <c r="G733" s="1" t="s">
        <v>13</v>
      </c>
    </row>
    <row r="734" customFormat="false" ht="12.75" hidden="false" customHeight="false" outlineLevel="0" collapsed="false">
      <c r="G734" s="1" t="s">
        <v>13</v>
      </c>
    </row>
    <row r="735" customFormat="false" ht="12.75" hidden="false" customHeight="false" outlineLevel="0" collapsed="false">
      <c r="G735" s="1" t="s">
        <v>13</v>
      </c>
    </row>
    <row r="736" customFormat="false" ht="12.75" hidden="false" customHeight="false" outlineLevel="0" collapsed="false">
      <c r="G736" s="1" t="s">
        <v>13</v>
      </c>
    </row>
    <row r="737" customFormat="false" ht="12.75" hidden="false" customHeight="false" outlineLevel="0" collapsed="false">
      <c r="G737" s="1" t="s">
        <v>13</v>
      </c>
    </row>
    <row r="738" customFormat="false" ht="12.75" hidden="false" customHeight="false" outlineLevel="0" collapsed="false">
      <c r="G738" s="1" t="s">
        <v>13</v>
      </c>
    </row>
    <row r="739" customFormat="false" ht="12.75" hidden="false" customHeight="false" outlineLevel="0" collapsed="false">
      <c r="G739" s="1" t="s">
        <v>13</v>
      </c>
    </row>
    <row r="740" customFormat="false" ht="12.75" hidden="false" customHeight="false" outlineLevel="0" collapsed="false">
      <c r="G740" s="1" t="s">
        <v>13</v>
      </c>
    </row>
    <row r="741" customFormat="false" ht="12.75" hidden="false" customHeight="false" outlineLevel="0" collapsed="false">
      <c r="G741" s="1" t="s">
        <v>13</v>
      </c>
    </row>
    <row r="742" customFormat="false" ht="12.75" hidden="false" customHeight="false" outlineLevel="0" collapsed="false">
      <c r="G742" s="1" t="s">
        <v>13</v>
      </c>
    </row>
    <row r="743" customFormat="false" ht="12.75" hidden="false" customHeight="false" outlineLevel="0" collapsed="false">
      <c r="G743" s="1" t="s">
        <v>13</v>
      </c>
    </row>
    <row r="744" customFormat="false" ht="12.75" hidden="false" customHeight="false" outlineLevel="0" collapsed="false">
      <c r="G744" s="1" t="s">
        <v>13</v>
      </c>
    </row>
    <row r="745" customFormat="false" ht="12.75" hidden="false" customHeight="false" outlineLevel="0" collapsed="false">
      <c r="G745" s="1" t="s">
        <v>13</v>
      </c>
    </row>
    <row r="746" customFormat="false" ht="12.75" hidden="false" customHeight="false" outlineLevel="0" collapsed="false">
      <c r="G746" s="1" t="s">
        <v>13</v>
      </c>
    </row>
    <row r="747" customFormat="false" ht="12.75" hidden="false" customHeight="false" outlineLevel="0" collapsed="false">
      <c r="G747" s="1" t="s">
        <v>13</v>
      </c>
    </row>
    <row r="748" customFormat="false" ht="12.75" hidden="false" customHeight="false" outlineLevel="0" collapsed="false">
      <c r="G748" s="1" t="s">
        <v>13</v>
      </c>
    </row>
    <row r="749" customFormat="false" ht="12.75" hidden="false" customHeight="false" outlineLevel="0" collapsed="false">
      <c r="G749" s="1" t="s">
        <v>13</v>
      </c>
    </row>
    <row r="750" customFormat="false" ht="12.75" hidden="false" customHeight="false" outlineLevel="0" collapsed="false">
      <c r="G750" s="1" t="s">
        <v>13</v>
      </c>
    </row>
    <row r="751" customFormat="false" ht="12.75" hidden="false" customHeight="false" outlineLevel="0" collapsed="false">
      <c r="G751" s="1" t="s">
        <v>13</v>
      </c>
    </row>
    <row r="752" customFormat="false" ht="12.75" hidden="false" customHeight="false" outlineLevel="0" collapsed="false">
      <c r="G752" s="1" t="s">
        <v>13</v>
      </c>
    </row>
    <row r="753" customFormat="false" ht="12.75" hidden="false" customHeight="false" outlineLevel="0" collapsed="false">
      <c r="G753" s="1" t="s">
        <v>13</v>
      </c>
    </row>
    <row r="754" customFormat="false" ht="12.75" hidden="false" customHeight="false" outlineLevel="0" collapsed="false">
      <c r="G754" s="1" t="s">
        <v>13</v>
      </c>
    </row>
    <row r="755" customFormat="false" ht="12.75" hidden="false" customHeight="false" outlineLevel="0" collapsed="false">
      <c r="G755" s="1" t="s">
        <v>13</v>
      </c>
    </row>
    <row r="756" customFormat="false" ht="12.75" hidden="false" customHeight="false" outlineLevel="0" collapsed="false">
      <c r="G756" s="1" t="s">
        <v>13</v>
      </c>
    </row>
    <row r="757" customFormat="false" ht="12.75" hidden="false" customHeight="false" outlineLevel="0" collapsed="false">
      <c r="G757" s="1" t="s">
        <v>13</v>
      </c>
    </row>
    <row r="758" customFormat="false" ht="12.75" hidden="false" customHeight="false" outlineLevel="0" collapsed="false">
      <c r="G758" s="1" t="s">
        <v>13</v>
      </c>
    </row>
    <row r="759" customFormat="false" ht="12.75" hidden="false" customHeight="false" outlineLevel="0" collapsed="false">
      <c r="G759" s="1" t="s">
        <v>13</v>
      </c>
    </row>
    <row r="760" customFormat="false" ht="12.75" hidden="false" customHeight="false" outlineLevel="0" collapsed="false">
      <c r="G760" s="1" t="s">
        <v>13</v>
      </c>
    </row>
    <row r="761" customFormat="false" ht="12.75" hidden="false" customHeight="false" outlineLevel="0" collapsed="false">
      <c r="G761" s="1" t="s">
        <v>13</v>
      </c>
    </row>
    <row r="762" customFormat="false" ht="12.75" hidden="false" customHeight="false" outlineLevel="0" collapsed="false">
      <c r="G762" s="1" t="s">
        <v>13</v>
      </c>
    </row>
    <row r="763" customFormat="false" ht="12.75" hidden="false" customHeight="false" outlineLevel="0" collapsed="false">
      <c r="G763" s="1" t="s">
        <v>13</v>
      </c>
    </row>
    <row r="764" customFormat="false" ht="12.75" hidden="false" customHeight="false" outlineLevel="0" collapsed="false">
      <c r="G764" s="1" t="s">
        <v>13</v>
      </c>
    </row>
    <row r="765" customFormat="false" ht="12.75" hidden="false" customHeight="false" outlineLevel="0" collapsed="false">
      <c r="G765" s="1" t="s">
        <v>13</v>
      </c>
    </row>
    <row r="766" customFormat="false" ht="12.75" hidden="false" customHeight="false" outlineLevel="0" collapsed="false">
      <c r="G766" s="1" t="s">
        <v>13</v>
      </c>
    </row>
    <row r="767" customFormat="false" ht="12.75" hidden="false" customHeight="false" outlineLevel="0" collapsed="false">
      <c r="G767" s="1" t="s">
        <v>13</v>
      </c>
    </row>
    <row r="768" customFormat="false" ht="12.75" hidden="false" customHeight="false" outlineLevel="0" collapsed="false">
      <c r="G768" s="1" t="s">
        <v>13</v>
      </c>
    </row>
    <row r="769" customFormat="false" ht="12.75" hidden="false" customHeight="false" outlineLevel="0" collapsed="false">
      <c r="G769" s="1" t="s">
        <v>13</v>
      </c>
    </row>
    <row r="770" customFormat="false" ht="12.75" hidden="false" customHeight="false" outlineLevel="0" collapsed="false">
      <c r="G770" s="1" t="s">
        <v>13</v>
      </c>
    </row>
    <row r="771" customFormat="false" ht="12.75" hidden="false" customHeight="false" outlineLevel="0" collapsed="false">
      <c r="G771" s="1" t="s">
        <v>13</v>
      </c>
    </row>
    <row r="772" customFormat="false" ht="12.75" hidden="false" customHeight="false" outlineLevel="0" collapsed="false">
      <c r="G772" s="1" t="s">
        <v>13</v>
      </c>
    </row>
    <row r="773" customFormat="false" ht="12.75" hidden="false" customHeight="false" outlineLevel="0" collapsed="false">
      <c r="G773" s="1" t="s">
        <v>13</v>
      </c>
    </row>
    <row r="774" customFormat="false" ht="12.75" hidden="false" customHeight="false" outlineLevel="0" collapsed="false">
      <c r="G774" s="1" t="s">
        <v>13</v>
      </c>
    </row>
    <row r="775" customFormat="false" ht="12.75" hidden="false" customHeight="false" outlineLevel="0" collapsed="false">
      <c r="G775" s="1" t="s">
        <v>13</v>
      </c>
    </row>
    <row r="776" customFormat="false" ht="12.75" hidden="false" customHeight="false" outlineLevel="0" collapsed="false">
      <c r="G776" s="1" t="s">
        <v>13</v>
      </c>
    </row>
    <row r="777" customFormat="false" ht="12.75" hidden="false" customHeight="false" outlineLevel="0" collapsed="false">
      <c r="G777" s="1" t="s">
        <v>13</v>
      </c>
    </row>
    <row r="778" customFormat="false" ht="12.75" hidden="false" customHeight="false" outlineLevel="0" collapsed="false">
      <c r="G778" s="1" t="s">
        <v>13</v>
      </c>
    </row>
    <row r="779" customFormat="false" ht="12.75" hidden="false" customHeight="false" outlineLevel="0" collapsed="false">
      <c r="G779" s="1" t="s">
        <v>13</v>
      </c>
    </row>
    <row r="780" customFormat="false" ht="12.75" hidden="false" customHeight="false" outlineLevel="0" collapsed="false">
      <c r="G780" s="1" t="s">
        <v>13</v>
      </c>
    </row>
    <row r="781" customFormat="false" ht="12.75" hidden="false" customHeight="false" outlineLevel="0" collapsed="false">
      <c r="G781" s="1" t="s">
        <v>13</v>
      </c>
    </row>
    <row r="782" customFormat="false" ht="12.75" hidden="false" customHeight="false" outlineLevel="0" collapsed="false">
      <c r="G782" s="1" t="s">
        <v>13</v>
      </c>
    </row>
    <row r="783" customFormat="false" ht="12.75" hidden="false" customHeight="false" outlineLevel="0" collapsed="false">
      <c r="G783" s="1" t="s">
        <v>13</v>
      </c>
    </row>
    <row r="784" customFormat="false" ht="12.75" hidden="false" customHeight="false" outlineLevel="0" collapsed="false">
      <c r="G784" s="1" t="s">
        <v>13</v>
      </c>
    </row>
    <row r="785" customFormat="false" ht="12.75" hidden="false" customHeight="false" outlineLevel="0" collapsed="false">
      <c r="G785" s="1" t="s">
        <v>13</v>
      </c>
    </row>
    <row r="786" customFormat="false" ht="12.75" hidden="false" customHeight="false" outlineLevel="0" collapsed="false">
      <c r="G786" s="1" t="s">
        <v>13</v>
      </c>
    </row>
    <row r="787" customFormat="false" ht="12.75" hidden="false" customHeight="false" outlineLevel="0" collapsed="false">
      <c r="G787" s="1" t="s">
        <v>13</v>
      </c>
    </row>
    <row r="788" customFormat="false" ht="12.75" hidden="false" customHeight="false" outlineLevel="0" collapsed="false">
      <c r="G788" s="1" t="s">
        <v>13</v>
      </c>
    </row>
    <row r="789" customFormat="false" ht="12.75" hidden="false" customHeight="false" outlineLevel="0" collapsed="false">
      <c r="G789" s="1" t="s">
        <v>13</v>
      </c>
    </row>
    <row r="790" customFormat="false" ht="12.75" hidden="false" customHeight="false" outlineLevel="0" collapsed="false">
      <c r="G790" s="1" t="s">
        <v>13</v>
      </c>
    </row>
    <row r="791" customFormat="false" ht="12.75" hidden="false" customHeight="false" outlineLevel="0" collapsed="false">
      <c r="G791" s="1" t="s">
        <v>13</v>
      </c>
    </row>
    <row r="792" customFormat="false" ht="12.75" hidden="false" customHeight="false" outlineLevel="0" collapsed="false">
      <c r="G792" s="1" t="s">
        <v>13</v>
      </c>
    </row>
    <row r="793" customFormat="false" ht="12.75" hidden="false" customHeight="false" outlineLevel="0" collapsed="false">
      <c r="G793" s="1" t="s">
        <v>13</v>
      </c>
    </row>
    <row r="794" customFormat="false" ht="12.75" hidden="false" customHeight="false" outlineLevel="0" collapsed="false">
      <c r="G794" s="1" t="s">
        <v>13</v>
      </c>
    </row>
    <row r="795" customFormat="false" ht="12.75" hidden="false" customHeight="false" outlineLevel="0" collapsed="false">
      <c r="G795" s="1" t="s">
        <v>13</v>
      </c>
    </row>
    <row r="796" customFormat="false" ht="12.75" hidden="false" customHeight="false" outlineLevel="0" collapsed="false">
      <c r="G796" s="1" t="s">
        <v>13</v>
      </c>
    </row>
    <row r="797" customFormat="false" ht="12.75" hidden="false" customHeight="false" outlineLevel="0" collapsed="false">
      <c r="G797" s="1" t="s">
        <v>13</v>
      </c>
    </row>
    <row r="798" customFormat="false" ht="12.75" hidden="false" customHeight="false" outlineLevel="0" collapsed="false">
      <c r="G798" s="1" t="s">
        <v>13</v>
      </c>
    </row>
    <row r="799" customFormat="false" ht="12.75" hidden="false" customHeight="false" outlineLevel="0" collapsed="false">
      <c r="G799" s="1" t="s">
        <v>13</v>
      </c>
    </row>
    <row r="800" customFormat="false" ht="12.75" hidden="false" customHeight="false" outlineLevel="0" collapsed="false">
      <c r="G800" s="1" t="s">
        <v>13</v>
      </c>
    </row>
    <row r="801" customFormat="false" ht="12.75" hidden="false" customHeight="false" outlineLevel="0" collapsed="false">
      <c r="G801" s="1" t="s">
        <v>13</v>
      </c>
    </row>
    <row r="802" customFormat="false" ht="12.75" hidden="false" customHeight="false" outlineLevel="0" collapsed="false">
      <c r="G802" s="1" t="s">
        <v>13</v>
      </c>
    </row>
    <row r="803" customFormat="false" ht="12.75" hidden="false" customHeight="false" outlineLevel="0" collapsed="false">
      <c r="G803" s="1" t="s">
        <v>13</v>
      </c>
    </row>
    <row r="804" customFormat="false" ht="12.75" hidden="false" customHeight="false" outlineLevel="0" collapsed="false">
      <c r="G804" s="1" t="s">
        <v>13</v>
      </c>
    </row>
    <row r="805" customFormat="false" ht="12.75" hidden="false" customHeight="false" outlineLevel="0" collapsed="false">
      <c r="G805" s="1" t="s">
        <v>13</v>
      </c>
    </row>
    <row r="806" customFormat="false" ht="12.75" hidden="false" customHeight="false" outlineLevel="0" collapsed="false">
      <c r="G806" s="1" t="s">
        <v>13</v>
      </c>
    </row>
    <row r="807" customFormat="false" ht="12.75" hidden="false" customHeight="false" outlineLevel="0" collapsed="false">
      <c r="G807" s="1" t="s">
        <v>13</v>
      </c>
    </row>
    <row r="808" customFormat="false" ht="12.75" hidden="false" customHeight="false" outlineLevel="0" collapsed="false">
      <c r="G808" s="1" t="s">
        <v>13</v>
      </c>
    </row>
    <row r="809" customFormat="false" ht="12.75" hidden="false" customHeight="false" outlineLevel="0" collapsed="false">
      <c r="G809" s="1" t="s">
        <v>13</v>
      </c>
    </row>
    <row r="810" customFormat="false" ht="12.75" hidden="false" customHeight="false" outlineLevel="0" collapsed="false">
      <c r="G810" s="1" t="s">
        <v>13</v>
      </c>
    </row>
    <row r="811" customFormat="false" ht="12.75" hidden="false" customHeight="false" outlineLevel="0" collapsed="false">
      <c r="G811" s="1" t="s">
        <v>13</v>
      </c>
    </row>
    <row r="812" customFormat="false" ht="12.75" hidden="false" customHeight="false" outlineLevel="0" collapsed="false">
      <c r="G812" s="1" t="s">
        <v>13</v>
      </c>
    </row>
    <row r="813" customFormat="false" ht="12.75" hidden="false" customHeight="false" outlineLevel="0" collapsed="false">
      <c r="G813" s="1" t="s">
        <v>13</v>
      </c>
    </row>
    <row r="814" customFormat="false" ht="12.75" hidden="false" customHeight="false" outlineLevel="0" collapsed="false">
      <c r="G814" s="1" t="s">
        <v>13</v>
      </c>
    </row>
    <row r="815" customFormat="false" ht="12.75" hidden="false" customHeight="false" outlineLevel="0" collapsed="false">
      <c r="G815" s="1" t="s">
        <v>13</v>
      </c>
    </row>
    <row r="816" customFormat="false" ht="12.75" hidden="false" customHeight="false" outlineLevel="0" collapsed="false">
      <c r="G816" s="1" t="s">
        <v>13</v>
      </c>
    </row>
    <row r="817" customFormat="false" ht="12.75" hidden="false" customHeight="false" outlineLevel="0" collapsed="false">
      <c r="G817" s="1" t="s">
        <v>13</v>
      </c>
    </row>
    <row r="818" customFormat="false" ht="12.75" hidden="false" customHeight="false" outlineLevel="0" collapsed="false">
      <c r="G818" s="1" t="s">
        <v>13</v>
      </c>
    </row>
    <row r="819" customFormat="false" ht="12.75" hidden="false" customHeight="false" outlineLevel="0" collapsed="false">
      <c r="G819" s="1" t="s">
        <v>13</v>
      </c>
    </row>
    <row r="820" customFormat="false" ht="12.75" hidden="false" customHeight="false" outlineLevel="0" collapsed="false">
      <c r="G820" s="1" t="s">
        <v>13</v>
      </c>
    </row>
    <row r="821" customFormat="false" ht="12.75" hidden="false" customHeight="false" outlineLevel="0" collapsed="false">
      <c r="G821" s="1" t="s">
        <v>13</v>
      </c>
    </row>
    <row r="822" customFormat="false" ht="12.75" hidden="false" customHeight="false" outlineLevel="0" collapsed="false">
      <c r="G822" s="1" t="s">
        <v>13</v>
      </c>
    </row>
    <row r="823" customFormat="false" ht="12.75" hidden="false" customHeight="false" outlineLevel="0" collapsed="false">
      <c r="G823" s="1" t="s">
        <v>13</v>
      </c>
    </row>
    <row r="824" customFormat="false" ht="12.75" hidden="false" customHeight="false" outlineLevel="0" collapsed="false">
      <c r="G824" s="1" t="s">
        <v>13</v>
      </c>
    </row>
    <row r="825" customFormat="false" ht="12.75" hidden="false" customHeight="false" outlineLevel="0" collapsed="false">
      <c r="G825" s="1" t="s">
        <v>13</v>
      </c>
    </row>
    <row r="826" customFormat="false" ht="12.75" hidden="false" customHeight="false" outlineLevel="0" collapsed="false">
      <c r="G826" s="1" t="s">
        <v>13</v>
      </c>
    </row>
    <row r="827" customFormat="false" ht="12.75" hidden="false" customHeight="false" outlineLevel="0" collapsed="false">
      <c r="G827" s="1" t="s">
        <v>13</v>
      </c>
    </row>
    <row r="828" customFormat="false" ht="12.75" hidden="false" customHeight="false" outlineLevel="0" collapsed="false">
      <c r="G828" s="1" t="s">
        <v>13</v>
      </c>
    </row>
    <row r="829" customFormat="false" ht="12.75" hidden="false" customHeight="false" outlineLevel="0" collapsed="false">
      <c r="G829" s="1" t="s">
        <v>13</v>
      </c>
    </row>
    <row r="830" customFormat="false" ht="12.75" hidden="false" customHeight="false" outlineLevel="0" collapsed="false">
      <c r="G830" s="1" t="s">
        <v>13</v>
      </c>
    </row>
    <row r="831" customFormat="false" ht="12.75" hidden="false" customHeight="false" outlineLevel="0" collapsed="false">
      <c r="G831" s="1" t="s">
        <v>13</v>
      </c>
    </row>
    <row r="832" customFormat="false" ht="12.75" hidden="false" customHeight="false" outlineLevel="0" collapsed="false">
      <c r="G832" s="1" t="s">
        <v>13</v>
      </c>
    </row>
    <row r="833" customFormat="false" ht="12.75" hidden="false" customHeight="false" outlineLevel="0" collapsed="false">
      <c r="G833" s="1" t="s">
        <v>13</v>
      </c>
    </row>
    <row r="834" customFormat="false" ht="12.75" hidden="false" customHeight="false" outlineLevel="0" collapsed="false">
      <c r="G834" s="1" t="s">
        <v>13</v>
      </c>
    </row>
    <row r="835" customFormat="false" ht="12.75" hidden="false" customHeight="false" outlineLevel="0" collapsed="false">
      <c r="G835" s="1" t="s">
        <v>13</v>
      </c>
    </row>
    <row r="836" customFormat="false" ht="12.75" hidden="false" customHeight="false" outlineLevel="0" collapsed="false">
      <c r="G836" s="1" t="s">
        <v>13</v>
      </c>
    </row>
    <row r="837" customFormat="false" ht="12.75" hidden="false" customHeight="false" outlineLevel="0" collapsed="false">
      <c r="G837" s="1" t="s">
        <v>13</v>
      </c>
    </row>
    <row r="838" customFormat="false" ht="12.75" hidden="false" customHeight="false" outlineLevel="0" collapsed="false">
      <c r="G838" s="1" t="s">
        <v>13</v>
      </c>
    </row>
    <row r="839" customFormat="false" ht="12.75" hidden="false" customHeight="false" outlineLevel="0" collapsed="false">
      <c r="G839" s="1" t="s">
        <v>13</v>
      </c>
    </row>
    <row r="840" customFormat="false" ht="12.75" hidden="false" customHeight="false" outlineLevel="0" collapsed="false">
      <c r="G840" s="1" t="s">
        <v>13</v>
      </c>
    </row>
    <row r="841" customFormat="false" ht="12.75" hidden="false" customHeight="false" outlineLevel="0" collapsed="false">
      <c r="G841" s="1" t="s">
        <v>13</v>
      </c>
    </row>
    <row r="842" customFormat="false" ht="12.75" hidden="false" customHeight="false" outlineLevel="0" collapsed="false">
      <c r="G842" s="1" t="s">
        <v>13</v>
      </c>
    </row>
    <row r="843" customFormat="false" ht="12.75" hidden="false" customHeight="false" outlineLevel="0" collapsed="false">
      <c r="G843" s="1" t="s">
        <v>13</v>
      </c>
    </row>
    <row r="844" customFormat="false" ht="12.75" hidden="false" customHeight="false" outlineLevel="0" collapsed="false">
      <c r="G844" s="1" t="s">
        <v>13</v>
      </c>
    </row>
    <row r="845" customFormat="false" ht="12.75" hidden="false" customHeight="false" outlineLevel="0" collapsed="false">
      <c r="G845" s="1" t="s">
        <v>13</v>
      </c>
    </row>
    <row r="846" customFormat="false" ht="12.75" hidden="false" customHeight="false" outlineLevel="0" collapsed="false">
      <c r="G846" s="1" t="s">
        <v>13</v>
      </c>
    </row>
    <row r="847" customFormat="false" ht="12.75" hidden="false" customHeight="false" outlineLevel="0" collapsed="false">
      <c r="G847" s="1" t="s">
        <v>13</v>
      </c>
    </row>
    <row r="848" customFormat="false" ht="12.75" hidden="false" customHeight="false" outlineLevel="0" collapsed="false">
      <c r="G848" s="1" t="s">
        <v>13</v>
      </c>
    </row>
    <row r="849" customFormat="false" ht="12.75" hidden="false" customHeight="false" outlineLevel="0" collapsed="false">
      <c r="G849" s="1" t="s">
        <v>13</v>
      </c>
    </row>
    <row r="850" customFormat="false" ht="12.75" hidden="false" customHeight="false" outlineLevel="0" collapsed="false">
      <c r="G850" s="1" t="s">
        <v>13</v>
      </c>
    </row>
    <row r="851" customFormat="false" ht="12.75" hidden="false" customHeight="false" outlineLevel="0" collapsed="false">
      <c r="G851" s="1" t="s">
        <v>13</v>
      </c>
    </row>
    <row r="852" customFormat="false" ht="12.75" hidden="false" customHeight="false" outlineLevel="0" collapsed="false">
      <c r="G852" s="1" t="s">
        <v>13</v>
      </c>
    </row>
    <row r="853" customFormat="false" ht="12.75" hidden="false" customHeight="false" outlineLevel="0" collapsed="false">
      <c r="G853" s="1" t="s">
        <v>13</v>
      </c>
    </row>
    <row r="854" customFormat="false" ht="12.75" hidden="false" customHeight="false" outlineLevel="0" collapsed="false">
      <c r="G854" s="1" t="s">
        <v>13</v>
      </c>
    </row>
    <row r="855" customFormat="false" ht="12.75" hidden="false" customHeight="false" outlineLevel="0" collapsed="false">
      <c r="G855" s="1" t="s">
        <v>13</v>
      </c>
    </row>
    <row r="856" customFormat="false" ht="12.75" hidden="false" customHeight="false" outlineLevel="0" collapsed="false">
      <c r="G856" s="1" t="s">
        <v>13</v>
      </c>
    </row>
    <row r="857" customFormat="false" ht="12.75" hidden="false" customHeight="false" outlineLevel="0" collapsed="false">
      <c r="G857" s="1" t="s">
        <v>13</v>
      </c>
    </row>
    <row r="858" customFormat="false" ht="12.75" hidden="false" customHeight="false" outlineLevel="0" collapsed="false">
      <c r="G858" s="1" t="s">
        <v>13</v>
      </c>
    </row>
    <row r="859" customFormat="false" ht="12.75" hidden="false" customHeight="false" outlineLevel="0" collapsed="false">
      <c r="G859" s="1" t="s">
        <v>13</v>
      </c>
    </row>
    <row r="860" customFormat="false" ht="12.75" hidden="false" customHeight="false" outlineLevel="0" collapsed="false">
      <c r="G860" s="1" t="s">
        <v>13</v>
      </c>
    </row>
    <row r="861" customFormat="false" ht="12.75" hidden="false" customHeight="false" outlineLevel="0" collapsed="false">
      <c r="G861" s="1" t="s">
        <v>13</v>
      </c>
    </row>
    <row r="862" customFormat="false" ht="12.75" hidden="false" customHeight="false" outlineLevel="0" collapsed="false">
      <c r="G862" s="1" t="s">
        <v>13</v>
      </c>
    </row>
    <row r="863" customFormat="false" ht="12.75" hidden="false" customHeight="false" outlineLevel="0" collapsed="false">
      <c r="G863" s="1" t="s">
        <v>13</v>
      </c>
    </row>
    <row r="864" customFormat="false" ht="12.75" hidden="false" customHeight="false" outlineLevel="0" collapsed="false">
      <c r="G864" s="1" t="s">
        <v>13</v>
      </c>
    </row>
    <row r="865" customFormat="false" ht="12.75" hidden="false" customHeight="false" outlineLevel="0" collapsed="false">
      <c r="G865" s="1" t="s">
        <v>13</v>
      </c>
    </row>
    <row r="866" customFormat="false" ht="12.75" hidden="false" customHeight="false" outlineLevel="0" collapsed="false">
      <c r="G866" s="1" t="s">
        <v>13</v>
      </c>
    </row>
    <row r="867" customFormat="false" ht="12.75" hidden="false" customHeight="false" outlineLevel="0" collapsed="false">
      <c r="G867" s="1" t="s">
        <v>13</v>
      </c>
    </row>
    <row r="868" customFormat="false" ht="12.75" hidden="false" customHeight="false" outlineLevel="0" collapsed="false">
      <c r="G868" s="1" t="s">
        <v>13</v>
      </c>
    </row>
    <row r="869" customFormat="false" ht="12.75" hidden="false" customHeight="false" outlineLevel="0" collapsed="false">
      <c r="G869" s="1" t="s">
        <v>13</v>
      </c>
    </row>
    <row r="870" customFormat="false" ht="12.75" hidden="false" customHeight="false" outlineLevel="0" collapsed="false">
      <c r="G870" s="1" t="s">
        <v>13</v>
      </c>
    </row>
    <row r="871" customFormat="false" ht="12.75" hidden="false" customHeight="false" outlineLevel="0" collapsed="false">
      <c r="G871" s="1" t="s">
        <v>13</v>
      </c>
    </row>
    <row r="872" customFormat="false" ht="12.75" hidden="false" customHeight="false" outlineLevel="0" collapsed="false">
      <c r="G872" s="1" t="s">
        <v>13</v>
      </c>
    </row>
    <row r="873" customFormat="false" ht="12.75" hidden="false" customHeight="false" outlineLevel="0" collapsed="false">
      <c r="G873" s="1" t="s">
        <v>13</v>
      </c>
    </row>
    <row r="874" customFormat="false" ht="12.75" hidden="false" customHeight="false" outlineLevel="0" collapsed="false">
      <c r="G874" s="1" t="s">
        <v>13</v>
      </c>
    </row>
    <row r="875" customFormat="false" ht="12.75" hidden="false" customHeight="false" outlineLevel="0" collapsed="false">
      <c r="G875" s="1" t="s">
        <v>13</v>
      </c>
    </row>
    <row r="876" customFormat="false" ht="12.75" hidden="false" customHeight="false" outlineLevel="0" collapsed="false">
      <c r="G876" s="1" t="s">
        <v>13</v>
      </c>
    </row>
    <row r="877" customFormat="false" ht="12.75" hidden="false" customHeight="false" outlineLevel="0" collapsed="false">
      <c r="G877" s="1" t="s">
        <v>13</v>
      </c>
    </row>
    <row r="878" customFormat="false" ht="12.75" hidden="false" customHeight="false" outlineLevel="0" collapsed="false">
      <c r="G878" s="1" t="s">
        <v>13</v>
      </c>
    </row>
    <row r="879" customFormat="false" ht="12.75" hidden="false" customHeight="false" outlineLevel="0" collapsed="false">
      <c r="G879" s="1" t="s">
        <v>13</v>
      </c>
    </row>
    <row r="880" customFormat="false" ht="12.75" hidden="false" customHeight="false" outlineLevel="0" collapsed="false">
      <c r="G880" s="1" t="s">
        <v>13</v>
      </c>
    </row>
    <row r="881" customFormat="false" ht="12.75" hidden="false" customHeight="false" outlineLevel="0" collapsed="false">
      <c r="G881" s="1" t="s">
        <v>13</v>
      </c>
    </row>
    <row r="882" customFormat="false" ht="12.75" hidden="false" customHeight="false" outlineLevel="0" collapsed="false">
      <c r="G882" s="1" t="s">
        <v>13</v>
      </c>
    </row>
    <row r="883" customFormat="false" ht="12.75" hidden="false" customHeight="false" outlineLevel="0" collapsed="false">
      <c r="G883" s="1" t="s">
        <v>13</v>
      </c>
    </row>
    <row r="884" customFormat="false" ht="12.75" hidden="false" customHeight="false" outlineLevel="0" collapsed="false">
      <c r="G884" s="1" t="s">
        <v>13</v>
      </c>
    </row>
    <row r="885" customFormat="false" ht="12.75" hidden="false" customHeight="false" outlineLevel="0" collapsed="false">
      <c r="G885" s="1" t="s">
        <v>13</v>
      </c>
    </row>
    <row r="886" customFormat="false" ht="12.75" hidden="false" customHeight="false" outlineLevel="0" collapsed="false">
      <c r="G886" s="1" t="s">
        <v>13</v>
      </c>
    </row>
    <row r="887" customFormat="false" ht="12.75" hidden="false" customHeight="false" outlineLevel="0" collapsed="false">
      <c r="G887" s="1" t="s">
        <v>13</v>
      </c>
    </row>
    <row r="888" customFormat="false" ht="12.75" hidden="false" customHeight="false" outlineLevel="0" collapsed="false">
      <c r="G888" s="1" t="s">
        <v>13</v>
      </c>
    </row>
    <row r="889" customFormat="false" ht="12.75" hidden="false" customHeight="false" outlineLevel="0" collapsed="false">
      <c r="G889" s="1" t="s">
        <v>13</v>
      </c>
    </row>
    <row r="890" customFormat="false" ht="12.75" hidden="false" customHeight="false" outlineLevel="0" collapsed="false">
      <c r="G890" s="1" t="s">
        <v>13</v>
      </c>
    </row>
    <row r="891" customFormat="false" ht="12.75" hidden="false" customHeight="false" outlineLevel="0" collapsed="false">
      <c r="G891" s="1" t="s">
        <v>13</v>
      </c>
    </row>
    <row r="892" customFormat="false" ht="12.75" hidden="false" customHeight="false" outlineLevel="0" collapsed="false">
      <c r="G892" s="1" t="s">
        <v>13</v>
      </c>
    </row>
    <row r="893" customFormat="false" ht="12.75" hidden="false" customHeight="false" outlineLevel="0" collapsed="false">
      <c r="G893" s="1" t="s">
        <v>13</v>
      </c>
    </row>
    <row r="894" customFormat="false" ht="12.75" hidden="false" customHeight="false" outlineLevel="0" collapsed="false">
      <c r="G894" s="1" t="s">
        <v>13</v>
      </c>
    </row>
    <row r="895" customFormat="false" ht="12.75" hidden="false" customHeight="false" outlineLevel="0" collapsed="false">
      <c r="G895" s="1" t="s">
        <v>13</v>
      </c>
    </row>
    <row r="896" customFormat="false" ht="12.75" hidden="false" customHeight="false" outlineLevel="0" collapsed="false">
      <c r="G896" s="1" t="s">
        <v>13</v>
      </c>
    </row>
    <row r="897" customFormat="false" ht="12.75" hidden="false" customHeight="false" outlineLevel="0" collapsed="false">
      <c r="G897" s="1" t="s">
        <v>13</v>
      </c>
    </row>
    <row r="898" customFormat="false" ht="12.75" hidden="false" customHeight="false" outlineLevel="0" collapsed="false">
      <c r="G898" s="1" t="s">
        <v>13</v>
      </c>
    </row>
    <row r="899" customFormat="false" ht="12.75" hidden="false" customHeight="false" outlineLevel="0" collapsed="false">
      <c r="G899" s="1" t="s">
        <v>13</v>
      </c>
    </row>
    <row r="900" customFormat="false" ht="12.75" hidden="false" customHeight="false" outlineLevel="0" collapsed="false">
      <c r="G900" s="1" t="s">
        <v>13</v>
      </c>
    </row>
    <row r="901" customFormat="false" ht="12.75" hidden="false" customHeight="false" outlineLevel="0" collapsed="false">
      <c r="G901" s="1" t="s">
        <v>13</v>
      </c>
    </row>
    <row r="902" customFormat="false" ht="12.75" hidden="false" customHeight="false" outlineLevel="0" collapsed="false">
      <c r="G902" s="1" t="s">
        <v>13</v>
      </c>
    </row>
    <row r="903" customFormat="false" ht="12.75" hidden="false" customHeight="false" outlineLevel="0" collapsed="false">
      <c r="G903" s="1" t="s">
        <v>13</v>
      </c>
    </row>
    <row r="904" customFormat="false" ht="12.75" hidden="false" customHeight="false" outlineLevel="0" collapsed="false">
      <c r="G904" s="1" t="s">
        <v>13</v>
      </c>
    </row>
    <row r="905" customFormat="false" ht="12.75" hidden="false" customHeight="false" outlineLevel="0" collapsed="false">
      <c r="G905" s="1" t="s">
        <v>13</v>
      </c>
    </row>
    <row r="906" customFormat="false" ht="12.75" hidden="false" customHeight="false" outlineLevel="0" collapsed="false">
      <c r="G906" s="1" t="s">
        <v>13</v>
      </c>
    </row>
    <row r="907" customFormat="false" ht="12.75" hidden="false" customHeight="false" outlineLevel="0" collapsed="false">
      <c r="G907" s="1" t="s">
        <v>13</v>
      </c>
    </row>
    <row r="908" customFormat="false" ht="12.75" hidden="false" customHeight="false" outlineLevel="0" collapsed="false">
      <c r="G908" s="1" t="s">
        <v>13</v>
      </c>
    </row>
    <row r="909" customFormat="false" ht="12.75" hidden="false" customHeight="false" outlineLevel="0" collapsed="false">
      <c r="G909" s="1" t="s">
        <v>13</v>
      </c>
    </row>
    <row r="910" customFormat="false" ht="12.75" hidden="false" customHeight="false" outlineLevel="0" collapsed="false">
      <c r="G910" s="1" t="s">
        <v>13</v>
      </c>
    </row>
    <row r="911" customFormat="false" ht="12.75" hidden="false" customHeight="false" outlineLevel="0" collapsed="false">
      <c r="G911" s="1" t="s">
        <v>13</v>
      </c>
    </row>
    <row r="912" customFormat="false" ht="12.75" hidden="false" customHeight="false" outlineLevel="0" collapsed="false">
      <c r="G912" s="1" t="s">
        <v>13</v>
      </c>
    </row>
    <row r="913" customFormat="false" ht="12.75" hidden="false" customHeight="false" outlineLevel="0" collapsed="false">
      <c r="G913" s="1" t="s">
        <v>13</v>
      </c>
    </row>
    <row r="914" customFormat="false" ht="12.75" hidden="false" customHeight="false" outlineLevel="0" collapsed="false">
      <c r="G914" s="1" t="s">
        <v>13</v>
      </c>
    </row>
    <row r="915" customFormat="false" ht="12.75" hidden="false" customHeight="false" outlineLevel="0" collapsed="false">
      <c r="G915" s="1" t="s">
        <v>13</v>
      </c>
    </row>
    <row r="916" customFormat="false" ht="12.75" hidden="false" customHeight="false" outlineLevel="0" collapsed="false">
      <c r="G916" s="1" t="s">
        <v>13</v>
      </c>
    </row>
    <row r="917" customFormat="false" ht="12.75" hidden="false" customHeight="false" outlineLevel="0" collapsed="false">
      <c r="G917" s="1" t="s">
        <v>13</v>
      </c>
    </row>
    <row r="918" customFormat="false" ht="12.75" hidden="false" customHeight="false" outlineLevel="0" collapsed="false">
      <c r="G918" s="1" t="s">
        <v>13</v>
      </c>
    </row>
    <row r="919" customFormat="false" ht="12.75" hidden="false" customHeight="false" outlineLevel="0" collapsed="false">
      <c r="G919" s="1" t="s">
        <v>13</v>
      </c>
    </row>
    <row r="920" customFormat="false" ht="12.75" hidden="false" customHeight="false" outlineLevel="0" collapsed="false">
      <c r="G920" s="1" t="s">
        <v>13</v>
      </c>
    </row>
    <row r="921" customFormat="false" ht="12.75" hidden="false" customHeight="false" outlineLevel="0" collapsed="false">
      <c r="G921" s="1" t="s">
        <v>13</v>
      </c>
    </row>
    <row r="922" customFormat="false" ht="12.75" hidden="false" customHeight="false" outlineLevel="0" collapsed="false">
      <c r="G922" s="1" t="s">
        <v>13</v>
      </c>
    </row>
    <row r="923" customFormat="false" ht="12.75" hidden="false" customHeight="false" outlineLevel="0" collapsed="false">
      <c r="G923" s="1" t="s">
        <v>13</v>
      </c>
    </row>
    <row r="924" customFormat="false" ht="12.75" hidden="false" customHeight="false" outlineLevel="0" collapsed="false">
      <c r="G924" s="1" t="s">
        <v>13</v>
      </c>
    </row>
    <row r="925" customFormat="false" ht="12.75" hidden="false" customHeight="false" outlineLevel="0" collapsed="false">
      <c r="G925" s="1" t="s">
        <v>13</v>
      </c>
    </row>
    <row r="926" customFormat="false" ht="12.75" hidden="false" customHeight="false" outlineLevel="0" collapsed="false">
      <c r="G926" s="1" t="s">
        <v>13</v>
      </c>
    </row>
    <row r="927" customFormat="false" ht="12.75" hidden="false" customHeight="false" outlineLevel="0" collapsed="false">
      <c r="G927" s="1" t="s">
        <v>13</v>
      </c>
    </row>
    <row r="928" customFormat="false" ht="12.75" hidden="false" customHeight="false" outlineLevel="0" collapsed="false">
      <c r="G928" s="1" t="s">
        <v>13</v>
      </c>
    </row>
    <row r="929" customFormat="false" ht="12.75" hidden="false" customHeight="false" outlineLevel="0" collapsed="false">
      <c r="G929" s="1" t="s">
        <v>13</v>
      </c>
    </row>
    <row r="930" customFormat="false" ht="12.75" hidden="false" customHeight="false" outlineLevel="0" collapsed="false">
      <c r="G930" s="1" t="s">
        <v>13</v>
      </c>
    </row>
    <row r="931" customFormat="false" ht="12.75" hidden="false" customHeight="false" outlineLevel="0" collapsed="false">
      <c r="G931" s="1" t="s">
        <v>13</v>
      </c>
    </row>
    <row r="932" customFormat="false" ht="12.75" hidden="false" customHeight="false" outlineLevel="0" collapsed="false">
      <c r="G932" s="1" t="s">
        <v>13</v>
      </c>
    </row>
    <row r="933" customFormat="false" ht="12.75" hidden="false" customHeight="false" outlineLevel="0" collapsed="false">
      <c r="G933" s="1" t="s">
        <v>13</v>
      </c>
    </row>
    <row r="934" customFormat="false" ht="12.75" hidden="false" customHeight="false" outlineLevel="0" collapsed="false">
      <c r="G934" s="1" t="s">
        <v>13</v>
      </c>
    </row>
    <row r="935" customFormat="false" ht="12.75" hidden="false" customHeight="false" outlineLevel="0" collapsed="false">
      <c r="G935" s="1" t="s">
        <v>13</v>
      </c>
    </row>
    <row r="936" customFormat="false" ht="12.75" hidden="false" customHeight="false" outlineLevel="0" collapsed="false">
      <c r="G936" s="1" t="s">
        <v>13</v>
      </c>
    </row>
    <row r="937" customFormat="false" ht="12.75" hidden="false" customHeight="false" outlineLevel="0" collapsed="false">
      <c r="G937" s="1" t="s">
        <v>13</v>
      </c>
    </row>
    <row r="938" customFormat="false" ht="12.75" hidden="false" customHeight="false" outlineLevel="0" collapsed="false">
      <c r="G938" s="1" t="s">
        <v>13</v>
      </c>
    </row>
    <row r="939" customFormat="false" ht="12.75" hidden="false" customHeight="false" outlineLevel="0" collapsed="false">
      <c r="G939" s="1" t="s">
        <v>13</v>
      </c>
    </row>
    <row r="940" customFormat="false" ht="12.75" hidden="false" customHeight="false" outlineLevel="0" collapsed="false">
      <c r="G940" s="1" t="s">
        <v>13</v>
      </c>
    </row>
    <row r="941" customFormat="false" ht="12.75" hidden="false" customHeight="false" outlineLevel="0" collapsed="false">
      <c r="G941" s="1" t="s">
        <v>13</v>
      </c>
    </row>
    <row r="942" customFormat="false" ht="12.75" hidden="false" customHeight="false" outlineLevel="0" collapsed="false">
      <c r="G942" s="1" t="s">
        <v>13</v>
      </c>
    </row>
    <row r="943" customFormat="false" ht="12.75" hidden="false" customHeight="false" outlineLevel="0" collapsed="false">
      <c r="G943" s="1" t="s">
        <v>13</v>
      </c>
    </row>
    <row r="944" customFormat="false" ht="12.75" hidden="false" customHeight="false" outlineLevel="0" collapsed="false">
      <c r="G944" s="1" t="s">
        <v>13</v>
      </c>
    </row>
    <row r="945" customFormat="false" ht="12.75" hidden="false" customHeight="false" outlineLevel="0" collapsed="false">
      <c r="G945" s="1" t="s">
        <v>13</v>
      </c>
    </row>
    <row r="946" customFormat="false" ht="12.75" hidden="false" customHeight="false" outlineLevel="0" collapsed="false">
      <c r="G946" s="1" t="s">
        <v>13</v>
      </c>
    </row>
    <row r="947" customFormat="false" ht="12.75" hidden="false" customHeight="false" outlineLevel="0" collapsed="false">
      <c r="G947" s="1" t="s">
        <v>13</v>
      </c>
    </row>
    <row r="948" customFormat="false" ht="12.75" hidden="false" customHeight="false" outlineLevel="0" collapsed="false">
      <c r="G948" s="1" t="s">
        <v>13</v>
      </c>
    </row>
    <row r="949" customFormat="false" ht="12.75" hidden="false" customHeight="false" outlineLevel="0" collapsed="false">
      <c r="G949" s="1" t="s">
        <v>13</v>
      </c>
    </row>
    <row r="950" customFormat="false" ht="12.75" hidden="false" customHeight="false" outlineLevel="0" collapsed="false">
      <c r="G950" s="1" t="s">
        <v>13</v>
      </c>
    </row>
    <row r="951" customFormat="false" ht="12.75" hidden="false" customHeight="false" outlineLevel="0" collapsed="false">
      <c r="G951" s="1" t="s">
        <v>13</v>
      </c>
    </row>
    <row r="952" customFormat="false" ht="12.75" hidden="false" customHeight="false" outlineLevel="0" collapsed="false">
      <c r="G952" s="1" t="s">
        <v>13</v>
      </c>
    </row>
    <row r="953" customFormat="false" ht="12.75" hidden="false" customHeight="false" outlineLevel="0" collapsed="false">
      <c r="G953" s="1" t="s">
        <v>13</v>
      </c>
    </row>
    <row r="954" customFormat="false" ht="12.75" hidden="false" customHeight="false" outlineLevel="0" collapsed="false">
      <c r="G954" s="1" t="s">
        <v>13</v>
      </c>
    </row>
    <row r="955" customFormat="false" ht="12.75" hidden="false" customHeight="false" outlineLevel="0" collapsed="false">
      <c r="G955" s="1" t="s">
        <v>13</v>
      </c>
    </row>
    <row r="956" customFormat="false" ht="12.75" hidden="false" customHeight="false" outlineLevel="0" collapsed="false">
      <c r="G956" s="1" t="s">
        <v>13</v>
      </c>
    </row>
    <row r="957" customFormat="false" ht="12.75" hidden="false" customHeight="false" outlineLevel="0" collapsed="false">
      <c r="G957" s="1" t="s">
        <v>13</v>
      </c>
    </row>
    <row r="958" customFormat="false" ht="12.75" hidden="false" customHeight="false" outlineLevel="0" collapsed="false">
      <c r="G958" s="1" t="s">
        <v>13</v>
      </c>
    </row>
    <row r="959" customFormat="false" ht="12.75" hidden="false" customHeight="false" outlineLevel="0" collapsed="false">
      <c r="G959" s="1" t="s">
        <v>13</v>
      </c>
    </row>
    <row r="960" customFormat="false" ht="12.75" hidden="false" customHeight="false" outlineLevel="0" collapsed="false">
      <c r="G960" s="1" t="s">
        <v>13</v>
      </c>
    </row>
    <row r="961" customFormat="false" ht="12.75" hidden="false" customHeight="false" outlineLevel="0" collapsed="false">
      <c r="G961" s="1" t="s">
        <v>13</v>
      </c>
    </row>
    <row r="962" customFormat="false" ht="12.75" hidden="false" customHeight="false" outlineLevel="0" collapsed="false">
      <c r="G962" s="1" t="s">
        <v>13</v>
      </c>
    </row>
    <row r="963" customFormat="false" ht="12.75" hidden="false" customHeight="false" outlineLevel="0" collapsed="false">
      <c r="G963" s="1" t="s">
        <v>13</v>
      </c>
    </row>
    <row r="964" customFormat="false" ht="12.75" hidden="false" customHeight="false" outlineLevel="0" collapsed="false">
      <c r="G964" s="1" t="s">
        <v>13</v>
      </c>
    </row>
    <row r="965" customFormat="false" ht="12.75" hidden="false" customHeight="false" outlineLevel="0" collapsed="false">
      <c r="G965" s="1" t="s">
        <v>13</v>
      </c>
    </row>
    <row r="966" customFormat="false" ht="12.75" hidden="false" customHeight="false" outlineLevel="0" collapsed="false">
      <c r="G966" s="1" t="s">
        <v>13</v>
      </c>
    </row>
    <row r="967" customFormat="false" ht="12.75" hidden="false" customHeight="false" outlineLevel="0" collapsed="false">
      <c r="G967" s="1" t="s">
        <v>13</v>
      </c>
    </row>
    <row r="968" customFormat="false" ht="12.75" hidden="false" customHeight="false" outlineLevel="0" collapsed="false">
      <c r="G968" s="1" t="s">
        <v>13</v>
      </c>
    </row>
    <row r="969" customFormat="false" ht="12.75" hidden="false" customHeight="false" outlineLevel="0" collapsed="false">
      <c r="G969" s="1" t="s">
        <v>13</v>
      </c>
    </row>
    <row r="970" customFormat="false" ht="12.75" hidden="false" customHeight="false" outlineLevel="0" collapsed="false">
      <c r="G970" s="1" t="s">
        <v>13</v>
      </c>
    </row>
    <row r="971" customFormat="false" ht="12.75" hidden="false" customHeight="false" outlineLevel="0" collapsed="false">
      <c r="G971" s="1" t="s">
        <v>13</v>
      </c>
    </row>
    <row r="972" customFormat="false" ht="12.75" hidden="false" customHeight="false" outlineLevel="0" collapsed="false">
      <c r="G972" s="1" t="s">
        <v>13</v>
      </c>
    </row>
    <row r="973" customFormat="false" ht="12.75" hidden="false" customHeight="false" outlineLevel="0" collapsed="false">
      <c r="G973" s="1" t="s">
        <v>13</v>
      </c>
    </row>
    <row r="974" customFormat="false" ht="12.75" hidden="false" customHeight="false" outlineLevel="0" collapsed="false">
      <c r="G974" s="1" t="s">
        <v>13</v>
      </c>
    </row>
    <row r="975" customFormat="false" ht="12.75" hidden="false" customHeight="false" outlineLevel="0" collapsed="false">
      <c r="G975" s="1" t="s">
        <v>13</v>
      </c>
    </row>
    <row r="976" customFormat="false" ht="12.75" hidden="false" customHeight="false" outlineLevel="0" collapsed="false">
      <c r="G976" s="1" t="s">
        <v>13</v>
      </c>
    </row>
    <row r="977" customFormat="false" ht="12.75" hidden="false" customHeight="false" outlineLevel="0" collapsed="false">
      <c r="G977" s="1" t="s">
        <v>13</v>
      </c>
    </row>
    <row r="978" customFormat="false" ht="12.75" hidden="false" customHeight="false" outlineLevel="0" collapsed="false">
      <c r="G978" s="1" t="s">
        <v>13</v>
      </c>
    </row>
    <row r="979" customFormat="false" ht="12.75" hidden="false" customHeight="false" outlineLevel="0" collapsed="false">
      <c r="G979" s="1" t="s">
        <v>13</v>
      </c>
    </row>
    <row r="980" customFormat="false" ht="12.75" hidden="false" customHeight="false" outlineLevel="0" collapsed="false">
      <c r="G980" s="1" t="s">
        <v>13</v>
      </c>
    </row>
    <row r="981" customFormat="false" ht="12.75" hidden="false" customHeight="false" outlineLevel="0" collapsed="false">
      <c r="G981" s="1" t="s">
        <v>13</v>
      </c>
    </row>
    <row r="982" customFormat="false" ht="12.75" hidden="false" customHeight="false" outlineLevel="0" collapsed="false">
      <c r="G982" s="1" t="s">
        <v>13</v>
      </c>
    </row>
    <row r="983" customFormat="false" ht="12.75" hidden="false" customHeight="false" outlineLevel="0" collapsed="false">
      <c r="G983" s="1" t="s">
        <v>13</v>
      </c>
    </row>
    <row r="984" customFormat="false" ht="12.75" hidden="false" customHeight="false" outlineLevel="0" collapsed="false">
      <c r="G984" s="1" t="s">
        <v>13</v>
      </c>
    </row>
    <row r="985" customFormat="false" ht="12.75" hidden="false" customHeight="false" outlineLevel="0" collapsed="false">
      <c r="G985" s="1" t="s">
        <v>13</v>
      </c>
    </row>
    <row r="986" customFormat="false" ht="12.75" hidden="false" customHeight="false" outlineLevel="0" collapsed="false">
      <c r="G986" s="1" t="s">
        <v>13</v>
      </c>
    </row>
    <row r="987" customFormat="false" ht="12.75" hidden="false" customHeight="false" outlineLevel="0" collapsed="false">
      <c r="G987" s="1" t="s">
        <v>13</v>
      </c>
    </row>
    <row r="988" customFormat="false" ht="12.75" hidden="false" customHeight="false" outlineLevel="0" collapsed="false">
      <c r="G988" s="1" t="s">
        <v>13</v>
      </c>
    </row>
    <row r="989" customFormat="false" ht="12.75" hidden="false" customHeight="false" outlineLevel="0" collapsed="false">
      <c r="G989" s="1" t="s">
        <v>13</v>
      </c>
    </row>
    <row r="990" customFormat="false" ht="12.75" hidden="false" customHeight="false" outlineLevel="0" collapsed="false">
      <c r="G990" s="1" t="s">
        <v>13</v>
      </c>
    </row>
    <row r="991" customFormat="false" ht="12.75" hidden="false" customHeight="false" outlineLevel="0" collapsed="false">
      <c r="G991" s="1" t="s">
        <v>13</v>
      </c>
    </row>
    <row r="992" customFormat="false" ht="12.75" hidden="false" customHeight="false" outlineLevel="0" collapsed="false">
      <c r="G992" s="1" t="s">
        <v>13</v>
      </c>
    </row>
    <row r="993" customFormat="false" ht="12.75" hidden="false" customHeight="false" outlineLevel="0" collapsed="false">
      <c r="G993" s="1" t="s">
        <v>13</v>
      </c>
    </row>
    <row r="994" customFormat="false" ht="12.75" hidden="false" customHeight="false" outlineLevel="0" collapsed="false">
      <c r="G994" s="1" t="s">
        <v>13</v>
      </c>
    </row>
    <row r="995" customFormat="false" ht="12.75" hidden="false" customHeight="false" outlineLevel="0" collapsed="false">
      <c r="G995" s="1" t="s">
        <v>13</v>
      </c>
    </row>
    <row r="996" customFormat="false" ht="12.75" hidden="false" customHeight="false" outlineLevel="0" collapsed="false">
      <c r="G996" s="1" t="s">
        <v>13</v>
      </c>
    </row>
    <row r="997" customFormat="false" ht="12.75" hidden="false" customHeight="false" outlineLevel="0" collapsed="false">
      <c r="G997" s="1" t="s">
        <v>13</v>
      </c>
    </row>
    <row r="998" customFormat="false" ht="12.75" hidden="false" customHeight="false" outlineLevel="0" collapsed="false">
      <c r="G998" s="1" t="s">
        <v>13</v>
      </c>
    </row>
    <row r="999" customFormat="false" ht="12.75" hidden="false" customHeight="false" outlineLevel="0" collapsed="false">
      <c r="G999" s="1" t="s">
        <v>13</v>
      </c>
    </row>
    <row r="1000" customFormat="false" ht="12.75" hidden="false" customHeight="false" outlineLevel="0" collapsed="false">
      <c r="G1000" s="1" t="s">
        <v>13</v>
      </c>
    </row>
    <row r="1001" customFormat="false" ht="12.75" hidden="false" customHeight="false" outlineLevel="0" collapsed="false">
      <c r="G1001" s="1" t="s">
        <v>13</v>
      </c>
    </row>
    <row r="1002" customFormat="false" ht="12.75" hidden="false" customHeight="false" outlineLevel="0" collapsed="false">
      <c r="G1002" s="1" t="s">
        <v>13</v>
      </c>
    </row>
    <row r="1003" customFormat="false" ht="12.75" hidden="false" customHeight="false" outlineLevel="0" collapsed="false">
      <c r="G1003" s="1" t="s">
        <v>13</v>
      </c>
    </row>
    <row r="1004" customFormat="false" ht="12.75" hidden="false" customHeight="false" outlineLevel="0" collapsed="false">
      <c r="G1004" s="1" t="s">
        <v>13</v>
      </c>
    </row>
    <row r="1005" customFormat="false" ht="12.75" hidden="false" customHeight="false" outlineLevel="0" collapsed="false">
      <c r="G1005" s="1" t="s">
        <v>13</v>
      </c>
    </row>
    <row r="1006" customFormat="false" ht="12.75" hidden="false" customHeight="false" outlineLevel="0" collapsed="false">
      <c r="G1006" s="1" t="s">
        <v>13</v>
      </c>
    </row>
    <row r="1007" customFormat="false" ht="12.75" hidden="false" customHeight="false" outlineLevel="0" collapsed="false">
      <c r="G1007" s="1" t="s">
        <v>13</v>
      </c>
    </row>
    <row r="1008" customFormat="false" ht="12.75" hidden="false" customHeight="false" outlineLevel="0" collapsed="false">
      <c r="G1008" s="1" t="s">
        <v>13</v>
      </c>
    </row>
    <row r="1009" customFormat="false" ht="12.75" hidden="false" customHeight="false" outlineLevel="0" collapsed="false">
      <c r="G1009" s="1" t="s">
        <v>13</v>
      </c>
    </row>
    <row r="1010" customFormat="false" ht="12.75" hidden="false" customHeight="false" outlineLevel="0" collapsed="false">
      <c r="G1010" s="1" t="s">
        <v>13</v>
      </c>
    </row>
    <row r="1011" customFormat="false" ht="12.75" hidden="false" customHeight="false" outlineLevel="0" collapsed="false">
      <c r="G1011" s="1" t="s">
        <v>13</v>
      </c>
    </row>
    <row r="1012" customFormat="false" ht="12.75" hidden="false" customHeight="false" outlineLevel="0" collapsed="false">
      <c r="G1012" s="1" t="s">
        <v>13</v>
      </c>
    </row>
    <row r="1013" customFormat="false" ht="12.75" hidden="false" customHeight="false" outlineLevel="0" collapsed="false">
      <c r="G1013" s="1" t="s">
        <v>13</v>
      </c>
    </row>
    <row r="1014" customFormat="false" ht="12.75" hidden="false" customHeight="false" outlineLevel="0" collapsed="false">
      <c r="G1014" s="1" t="s">
        <v>13</v>
      </c>
    </row>
    <row r="1015" customFormat="false" ht="12.75" hidden="false" customHeight="false" outlineLevel="0" collapsed="false">
      <c r="G1015" s="1" t="s">
        <v>13</v>
      </c>
    </row>
    <row r="1016" customFormat="false" ht="12.75" hidden="false" customHeight="false" outlineLevel="0" collapsed="false">
      <c r="G1016" s="1" t="s">
        <v>13</v>
      </c>
    </row>
    <row r="1017" customFormat="false" ht="12.75" hidden="false" customHeight="false" outlineLevel="0" collapsed="false">
      <c r="G1017" s="1" t="s">
        <v>13</v>
      </c>
    </row>
    <row r="1018" customFormat="false" ht="12.75" hidden="false" customHeight="false" outlineLevel="0" collapsed="false">
      <c r="G1018" s="1" t="s">
        <v>13</v>
      </c>
    </row>
    <row r="1019" customFormat="false" ht="12.75" hidden="false" customHeight="false" outlineLevel="0" collapsed="false">
      <c r="G1019" s="1" t="s">
        <v>13</v>
      </c>
    </row>
    <row r="1020" customFormat="false" ht="12.75" hidden="false" customHeight="false" outlineLevel="0" collapsed="false">
      <c r="G1020" s="1" t="s">
        <v>13</v>
      </c>
    </row>
    <row r="1021" customFormat="false" ht="12.75" hidden="false" customHeight="false" outlineLevel="0" collapsed="false">
      <c r="G1021" s="1" t="s">
        <v>13</v>
      </c>
    </row>
    <row r="1022" customFormat="false" ht="12.75" hidden="false" customHeight="false" outlineLevel="0" collapsed="false">
      <c r="G1022" s="1" t="s">
        <v>13</v>
      </c>
    </row>
    <row r="1023" customFormat="false" ht="12.75" hidden="false" customHeight="false" outlineLevel="0" collapsed="false">
      <c r="G1023" s="1" t="s">
        <v>13</v>
      </c>
    </row>
    <row r="1024" customFormat="false" ht="12.75" hidden="false" customHeight="false" outlineLevel="0" collapsed="false">
      <c r="G1024" s="1" t="s">
        <v>13</v>
      </c>
    </row>
    <row r="1025" customFormat="false" ht="12.75" hidden="false" customHeight="false" outlineLevel="0" collapsed="false">
      <c r="G1025" s="1" t="s">
        <v>13</v>
      </c>
    </row>
    <row r="1026" customFormat="false" ht="12.75" hidden="false" customHeight="false" outlineLevel="0" collapsed="false">
      <c r="G1026" s="1" t="s">
        <v>13</v>
      </c>
    </row>
    <row r="1027" customFormat="false" ht="12.75" hidden="false" customHeight="false" outlineLevel="0" collapsed="false">
      <c r="G1027" s="1" t="s">
        <v>13</v>
      </c>
    </row>
    <row r="1028" customFormat="false" ht="12.75" hidden="false" customHeight="false" outlineLevel="0" collapsed="false">
      <c r="G1028" s="1" t="s">
        <v>13</v>
      </c>
    </row>
    <row r="1029" customFormat="false" ht="12.75" hidden="false" customHeight="false" outlineLevel="0" collapsed="false">
      <c r="G1029" s="1" t="s">
        <v>13</v>
      </c>
    </row>
    <row r="1030" customFormat="false" ht="12.75" hidden="false" customHeight="false" outlineLevel="0" collapsed="false">
      <c r="G1030" s="1" t="s">
        <v>13</v>
      </c>
    </row>
    <row r="1031" customFormat="false" ht="12.75" hidden="false" customHeight="false" outlineLevel="0" collapsed="false">
      <c r="G1031" s="1" t="s">
        <v>13</v>
      </c>
    </row>
    <row r="1032" customFormat="false" ht="12.75" hidden="false" customHeight="false" outlineLevel="0" collapsed="false">
      <c r="G1032" s="1" t="s">
        <v>13</v>
      </c>
    </row>
    <row r="1033" customFormat="false" ht="12.75" hidden="false" customHeight="false" outlineLevel="0" collapsed="false">
      <c r="G1033" s="1" t="s">
        <v>13</v>
      </c>
    </row>
    <row r="1034" customFormat="false" ht="12.75" hidden="false" customHeight="false" outlineLevel="0" collapsed="false">
      <c r="G1034" s="1" t="s">
        <v>13</v>
      </c>
    </row>
    <row r="1035" customFormat="false" ht="12.75" hidden="false" customHeight="false" outlineLevel="0" collapsed="false">
      <c r="G1035" s="1" t="s">
        <v>13</v>
      </c>
    </row>
    <row r="1036" customFormat="false" ht="12.75" hidden="false" customHeight="false" outlineLevel="0" collapsed="false">
      <c r="G1036" s="1" t="s">
        <v>13</v>
      </c>
    </row>
    <row r="1037" customFormat="false" ht="12.75" hidden="false" customHeight="false" outlineLevel="0" collapsed="false">
      <c r="G1037" s="1" t="s">
        <v>13</v>
      </c>
    </row>
    <row r="1038" customFormat="false" ht="12.75" hidden="false" customHeight="false" outlineLevel="0" collapsed="false">
      <c r="G1038" s="1" t="s">
        <v>13</v>
      </c>
    </row>
    <row r="1039" customFormat="false" ht="12.75" hidden="false" customHeight="false" outlineLevel="0" collapsed="false">
      <c r="G1039" s="1" t="s">
        <v>13</v>
      </c>
    </row>
    <row r="1040" customFormat="false" ht="12.75" hidden="false" customHeight="false" outlineLevel="0" collapsed="false">
      <c r="G1040" s="1" t="s">
        <v>13</v>
      </c>
    </row>
    <row r="1041" customFormat="false" ht="12.75" hidden="false" customHeight="false" outlineLevel="0" collapsed="false">
      <c r="G1041" s="1" t="s">
        <v>13</v>
      </c>
    </row>
    <row r="1042" customFormat="false" ht="12.75" hidden="false" customHeight="false" outlineLevel="0" collapsed="false">
      <c r="G1042" s="1" t="s">
        <v>13</v>
      </c>
    </row>
    <row r="1043" customFormat="false" ht="12.75" hidden="false" customHeight="false" outlineLevel="0" collapsed="false">
      <c r="G1043" s="1" t="s">
        <v>13</v>
      </c>
    </row>
    <row r="1044" customFormat="false" ht="12.75" hidden="false" customHeight="false" outlineLevel="0" collapsed="false">
      <c r="G1044" s="1" t="s">
        <v>13</v>
      </c>
    </row>
    <row r="1045" customFormat="false" ht="12.75" hidden="false" customHeight="false" outlineLevel="0" collapsed="false">
      <c r="G1045" s="1" t="s">
        <v>13</v>
      </c>
    </row>
    <row r="1046" customFormat="false" ht="12.75" hidden="false" customHeight="false" outlineLevel="0" collapsed="false">
      <c r="G1046" s="1" t="s">
        <v>13</v>
      </c>
    </row>
    <row r="1047" customFormat="false" ht="12.75" hidden="false" customHeight="false" outlineLevel="0" collapsed="false">
      <c r="G1047" s="1" t="s">
        <v>13</v>
      </c>
    </row>
    <row r="1048" customFormat="false" ht="12.75" hidden="false" customHeight="false" outlineLevel="0" collapsed="false">
      <c r="G1048" s="1" t="s">
        <v>13</v>
      </c>
    </row>
    <row r="1049" customFormat="false" ht="12.75" hidden="false" customHeight="false" outlineLevel="0" collapsed="false">
      <c r="G1049" s="1" t="s">
        <v>13</v>
      </c>
    </row>
    <row r="1050" customFormat="false" ht="12.75" hidden="false" customHeight="false" outlineLevel="0" collapsed="false">
      <c r="G1050" s="1" t="s">
        <v>13</v>
      </c>
    </row>
    <row r="1051" customFormat="false" ht="12.75" hidden="false" customHeight="false" outlineLevel="0" collapsed="false">
      <c r="G1051" s="1" t="s">
        <v>13</v>
      </c>
    </row>
    <row r="1052" customFormat="false" ht="12.75" hidden="false" customHeight="false" outlineLevel="0" collapsed="false">
      <c r="G1052" s="1" t="s">
        <v>13</v>
      </c>
    </row>
    <row r="1053" customFormat="false" ht="12.75" hidden="false" customHeight="false" outlineLevel="0" collapsed="false">
      <c r="G1053" s="1" t="s">
        <v>13</v>
      </c>
    </row>
    <row r="1054" customFormat="false" ht="12.75" hidden="false" customHeight="false" outlineLevel="0" collapsed="false">
      <c r="G1054" s="1" t="s">
        <v>13</v>
      </c>
    </row>
    <row r="1055" customFormat="false" ht="12.75" hidden="false" customHeight="false" outlineLevel="0" collapsed="false">
      <c r="G1055" s="1" t="s">
        <v>13</v>
      </c>
    </row>
    <row r="1056" customFormat="false" ht="12.75" hidden="false" customHeight="false" outlineLevel="0" collapsed="false">
      <c r="G1056" s="1" t="s">
        <v>13</v>
      </c>
    </row>
    <row r="1057" customFormat="false" ht="12.75" hidden="false" customHeight="false" outlineLevel="0" collapsed="false">
      <c r="G1057" s="1" t="s">
        <v>13</v>
      </c>
    </row>
    <row r="1058" customFormat="false" ht="12.75" hidden="false" customHeight="false" outlineLevel="0" collapsed="false">
      <c r="G1058" s="1" t="s">
        <v>13</v>
      </c>
    </row>
    <row r="1059" customFormat="false" ht="12.75" hidden="false" customHeight="false" outlineLevel="0" collapsed="false">
      <c r="G1059" s="1" t="s">
        <v>13</v>
      </c>
    </row>
    <row r="1060" customFormat="false" ht="12.75" hidden="false" customHeight="false" outlineLevel="0" collapsed="false">
      <c r="G1060" s="1" t="s">
        <v>13</v>
      </c>
    </row>
    <row r="1061" customFormat="false" ht="12.75" hidden="false" customHeight="false" outlineLevel="0" collapsed="false">
      <c r="G1061" s="1" t="s">
        <v>13</v>
      </c>
    </row>
    <row r="1062" customFormat="false" ht="12.75" hidden="false" customHeight="false" outlineLevel="0" collapsed="false">
      <c r="G1062" s="1" t="s">
        <v>13</v>
      </c>
    </row>
    <row r="1063" customFormat="false" ht="12.75" hidden="false" customHeight="false" outlineLevel="0" collapsed="false">
      <c r="G1063" s="1" t="s">
        <v>13</v>
      </c>
    </row>
    <row r="1064" customFormat="false" ht="12.75" hidden="false" customHeight="false" outlineLevel="0" collapsed="false">
      <c r="G1064" s="1" t="s">
        <v>13</v>
      </c>
    </row>
    <row r="1065" customFormat="false" ht="12.75" hidden="false" customHeight="false" outlineLevel="0" collapsed="false">
      <c r="G1065" s="1" t="s">
        <v>13</v>
      </c>
    </row>
    <row r="1066" customFormat="false" ht="12.75" hidden="false" customHeight="false" outlineLevel="0" collapsed="false">
      <c r="G1066" s="1" t="s">
        <v>13</v>
      </c>
    </row>
    <row r="1067" customFormat="false" ht="12.75" hidden="false" customHeight="false" outlineLevel="0" collapsed="false">
      <c r="G1067" s="1" t="s">
        <v>13</v>
      </c>
    </row>
    <row r="1068" customFormat="false" ht="12.75" hidden="false" customHeight="false" outlineLevel="0" collapsed="false">
      <c r="G1068" s="1" t="s">
        <v>13</v>
      </c>
    </row>
    <row r="1069" customFormat="false" ht="12.75" hidden="false" customHeight="false" outlineLevel="0" collapsed="false">
      <c r="G1069" s="1" t="s">
        <v>13</v>
      </c>
    </row>
    <row r="1070" customFormat="false" ht="12.75" hidden="false" customHeight="false" outlineLevel="0" collapsed="false">
      <c r="G1070" s="1" t="s">
        <v>13</v>
      </c>
    </row>
    <row r="1071" customFormat="false" ht="12.75" hidden="false" customHeight="false" outlineLevel="0" collapsed="false">
      <c r="G1071" s="1" t="s">
        <v>13</v>
      </c>
    </row>
    <row r="1072" customFormat="false" ht="12.75" hidden="false" customHeight="false" outlineLevel="0" collapsed="false">
      <c r="G1072" s="1" t="s">
        <v>13</v>
      </c>
    </row>
    <row r="1073" customFormat="false" ht="12.75" hidden="false" customHeight="false" outlineLevel="0" collapsed="false">
      <c r="G1073" s="1" t="s">
        <v>13</v>
      </c>
    </row>
    <row r="1074" customFormat="false" ht="12.75" hidden="false" customHeight="false" outlineLevel="0" collapsed="false">
      <c r="G1074" s="1" t="s">
        <v>13</v>
      </c>
    </row>
    <row r="1075" customFormat="false" ht="12.75" hidden="false" customHeight="false" outlineLevel="0" collapsed="false">
      <c r="G1075" s="1" t="s">
        <v>13</v>
      </c>
    </row>
    <row r="1076" customFormat="false" ht="12.75" hidden="false" customHeight="false" outlineLevel="0" collapsed="false">
      <c r="G1076" s="1" t="s">
        <v>13</v>
      </c>
    </row>
    <row r="1077" customFormat="false" ht="12.75" hidden="false" customHeight="false" outlineLevel="0" collapsed="false">
      <c r="G1077" s="1" t="s">
        <v>13</v>
      </c>
    </row>
    <row r="1078" customFormat="false" ht="12.75" hidden="false" customHeight="false" outlineLevel="0" collapsed="false">
      <c r="G1078" s="1" t="s">
        <v>13</v>
      </c>
    </row>
    <row r="1079" customFormat="false" ht="12.75" hidden="false" customHeight="false" outlineLevel="0" collapsed="false">
      <c r="G1079" s="1" t="s">
        <v>13</v>
      </c>
    </row>
    <row r="1080" customFormat="false" ht="12.75" hidden="false" customHeight="false" outlineLevel="0" collapsed="false">
      <c r="G1080" s="1" t="s">
        <v>13</v>
      </c>
    </row>
    <row r="1081" customFormat="false" ht="12.75" hidden="false" customHeight="false" outlineLevel="0" collapsed="false">
      <c r="G1081" s="1" t="s">
        <v>13</v>
      </c>
    </row>
    <row r="1082" customFormat="false" ht="12.75" hidden="false" customHeight="false" outlineLevel="0" collapsed="false">
      <c r="G1082" s="1" t="s">
        <v>13</v>
      </c>
    </row>
    <row r="1083" customFormat="false" ht="12.75" hidden="false" customHeight="false" outlineLevel="0" collapsed="false">
      <c r="G1083" s="1" t="s">
        <v>13</v>
      </c>
    </row>
    <row r="1084" customFormat="false" ht="12.75" hidden="false" customHeight="false" outlineLevel="0" collapsed="false">
      <c r="G1084" s="1" t="s">
        <v>13</v>
      </c>
    </row>
    <row r="1085" customFormat="false" ht="12.75" hidden="false" customHeight="false" outlineLevel="0" collapsed="false">
      <c r="G1085" s="1" t="s">
        <v>13</v>
      </c>
    </row>
    <row r="1086" customFormat="false" ht="12.75" hidden="false" customHeight="false" outlineLevel="0" collapsed="false">
      <c r="G1086" s="1" t="s">
        <v>13</v>
      </c>
    </row>
    <row r="1087" customFormat="false" ht="12.75" hidden="false" customHeight="false" outlineLevel="0" collapsed="false">
      <c r="G1087" s="1" t="s">
        <v>13</v>
      </c>
    </row>
    <row r="1088" customFormat="false" ht="12.75" hidden="false" customHeight="false" outlineLevel="0" collapsed="false">
      <c r="G1088" s="1" t="s">
        <v>13</v>
      </c>
    </row>
    <row r="1089" customFormat="false" ht="12.75" hidden="false" customHeight="false" outlineLevel="0" collapsed="false">
      <c r="G1089" s="1" t="s">
        <v>13</v>
      </c>
    </row>
    <row r="1090" customFormat="false" ht="12.75" hidden="false" customHeight="false" outlineLevel="0" collapsed="false">
      <c r="G1090" s="1" t="s">
        <v>13</v>
      </c>
    </row>
    <row r="1091" customFormat="false" ht="12.75" hidden="false" customHeight="false" outlineLevel="0" collapsed="false">
      <c r="G1091" s="1" t="s">
        <v>13</v>
      </c>
    </row>
    <row r="1092" customFormat="false" ht="12.75" hidden="false" customHeight="false" outlineLevel="0" collapsed="false">
      <c r="G1092" s="1" t="s">
        <v>13</v>
      </c>
    </row>
    <row r="1093" customFormat="false" ht="12.75" hidden="false" customHeight="false" outlineLevel="0" collapsed="false">
      <c r="G1093" s="1" t="s">
        <v>13</v>
      </c>
    </row>
    <row r="1094" customFormat="false" ht="12.75" hidden="false" customHeight="false" outlineLevel="0" collapsed="false">
      <c r="G1094" s="1" t="s">
        <v>13</v>
      </c>
    </row>
    <row r="1095" customFormat="false" ht="12.75" hidden="false" customHeight="false" outlineLevel="0" collapsed="false">
      <c r="G1095" s="1" t="s">
        <v>13</v>
      </c>
    </row>
    <row r="1096" customFormat="false" ht="12.75" hidden="false" customHeight="false" outlineLevel="0" collapsed="false">
      <c r="G1096" s="1" t="s">
        <v>13</v>
      </c>
    </row>
    <row r="1097" customFormat="false" ht="12.75" hidden="false" customHeight="false" outlineLevel="0" collapsed="false">
      <c r="G1097" s="1" t="s">
        <v>13</v>
      </c>
    </row>
    <row r="1098" customFormat="false" ht="12.75" hidden="false" customHeight="false" outlineLevel="0" collapsed="false">
      <c r="G1098" s="1" t="s">
        <v>13</v>
      </c>
    </row>
    <row r="1099" customFormat="false" ht="12.75" hidden="false" customHeight="false" outlineLevel="0" collapsed="false">
      <c r="G1099" s="1" t="s">
        <v>13</v>
      </c>
    </row>
    <row r="1100" customFormat="false" ht="12.75" hidden="false" customHeight="false" outlineLevel="0" collapsed="false">
      <c r="G1100" s="1" t="s">
        <v>13</v>
      </c>
    </row>
    <row r="1101" customFormat="false" ht="12.75" hidden="false" customHeight="false" outlineLevel="0" collapsed="false">
      <c r="G1101" s="1" t="s">
        <v>13</v>
      </c>
    </row>
    <row r="1102" customFormat="false" ht="12.75" hidden="false" customHeight="false" outlineLevel="0" collapsed="false">
      <c r="G1102" s="1" t="s">
        <v>13</v>
      </c>
    </row>
    <row r="1103" customFormat="false" ht="12.75" hidden="false" customHeight="false" outlineLevel="0" collapsed="false">
      <c r="G1103" s="1" t="s">
        <v>13</v>
      </c>
    </row>
    <row r="1104" customFormat="false" ht="12.75" hidden="false" customHeight="false" outlineLevel="0" collapsed="false">
      <c r="G1104" s="1" t="s">
        <v>13</v>
      </c>
    </row>
    <row r="1105" customFormat="false" ht="12.75" hidden="false" customHeight="false" outlineLevel="0" collapsed="false">
      <c r="G1105" s="1" t="s">
        <v>13</v>
      </c>
    </row>
    <row r="1106" customFormat="false" ht="12.75" hidden="false" customHeight="false" outlineLevel="0" collapsed="false">
      <c r="G1106" s="1" t="s">
        <v>13</v>
      </c>
    </row>
    <row r="1107" customFormat="false" ht="12.75" hidden="false" customHeight="false" outlineLevel="0" collapsed="false">
      <c r="G1107" s="1" t="s">
        <v>13</v>
      </c>
    </row>
    <row r="1108" customFormat="false" ht="12.75" hidden="false" customHeight="false" outlineLevel="0" collapsed="false">
      <c r="G1108" s="1" t="s">
        <v>13</v>
      </c>
    </row>
    <row r="1109" customFormat="false" ht="12.75" hidden="false" customHeight="false" outlineLevel="0" collapsed="false">
      <c r="G1109" s="1" t="s">
        <v>13</v>
      </c>
    </row>
    <row r="1110" customFormat="false" ht="12.75" hidden="false" customHeight="false" outlineLevel="0" collapsed="false">
      <c r="G1110" s="1" t="s">
        <v>13</v>
      </c>
    </row>
    <row r="1111" customFormat="false" ht="12.75" hidden="false" customHeight="false" outlineLevel="0" collapsed="false">
      <c r="G1111" s="1" t="s">
        <v>13</v>
      </c>
    </row>
    <row r="1112" customFormat="false" ht="12.75" hidden="false" customHeight="false" outlineLevel="0" collapsed="false">
      <c r="G1112" s="1" t="s">
        <v>13</v>
      </c>
    </row>
    <row r="1113" customFormat="false" ht="12.75" hidden="false" customHeight="false" outlineLevel="0" collapsed="false">
      <c r="G1113" s="1" t="s">
        <v>13</v>
      </c>
    </row>
    <row r="1114" customFormat="false" ht="12.75" hidden="false" customHeight="false" outlineLevel="0" collapsed="false">
      <c r="G1114" s="1" t="s">
        <v>13</v>
      </c>
    </row>
    <row r="1115" customFormat="false" ht="12.75" hidden="false" customHeight="false" outlineLevel="0" collapsed="false">
      <c r="G1115" s="1" t="s">
        <v>13</v>
      </c>
    </row>
    <row r="1116" customFormat="false" ht="12.75" hidden="false" customHeight="false" outlineLevel="0" collapsed="false">
      <c r="G1116" s="1" t="s">
        <v>13</v>
      </c>
    </row>
    <row r="1117" customFormat="false" ht="12.75" hidden="false" customHeight="false" outlineLevel="0" collapsed="false">
      <c r="G1117" s="1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9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pane xSplit="0" ySplit="8" topLeftCell="BM9" activePane="bottomLeft" state="frozen"/>
      <selection pane="topLeft" activeCell="G1" activeCellId="0" sqref="G1"/>
      <selection pane="bottomLeft" activeCell="H177" activeCellId="0" sqref="H1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4" width="25.28"/>
    <col collapsed="false" customWidth="true" hidden="false" outlineLevel="0" max="6" min="6" style="4" width="22.56"/>
    <col collapsed="false" customWidth="true" hidden="false" outlineLevel="0" max="7" min="7" style="4" width="21.99"/>
    <col collapsed="false" customWidth="true" hidden="false" outlineLevel="0" max="8" min="8" style="1" width="19.28"/>
    <col collapsed="false" customWidth="true" hidden="false" outlineLevel="0" max="9" min="9" style="1" width="17.42"/>
    <col collapsed="false" customWidth="true" hidden="false" outlineLevel="0" max="10" min="10" style="1" width="14.85"/>
    <col collapsed="false" customWidth="true" hidden="false" outlineLevel="0" max="11" min="11" style="1" width="16.13"/>
    <col collapsed="false" customWidth="true" hidden="false" outlineLevel="0" max="12" min="12" style="1" width="16.56"/>
    <col collapsed="false" customWidth="true" hidden="false" outlineLevel="0" max="13" min="13" style="1" width="15.85"/>
  </cols>
  <sheetData>
    <row r="1" customFormat="false" ht="12.75" hidden="false" customHeight="false" outlineLevel="0" collapsed="false">
      <c r="G1" s="9" t="s">
        <v>344</v>
      </c>
      <c r="J1" s="10" t="s">
        <v>345</v>
      </c>
    </row>
    <row r="2" customFormat="false" ht="15" hidden="false" customHeight="false" outlineLevel="0" collapsed="false">
      <c r="G2" s="2" t="s">
        <v>87</v>
      </c>
      <c r="J2" s="3" t="s">
        <v>87</v>
      </c>
    </row>
    <row r="3" customFormat="false" ht="12.75" hidden="false" customHeight="false" outlineLevel="0" collapsed="false">
      <c r="G3" s="4" t="s">
        <v>346</v>
      </c>
      <c r="H3" s="14" t="n">
        <v>0.5</v>
      </c>
      <c r="I3" s="14" t="n">
        <v>0.05</v>
      </c>
      <c r="J3" s="1" t="s">
        <v>346</v>
      </c>
      <c r="K3" s="14" t="n">
        <v>0.5</v>
      </c>
      <c r="L3" s="14" t="n">
        <v>0.05</v>
      </c>
    </row>
    <row r="4" customFormat="false" ht="12.75" hidden="false" customHeight="false" outlineLevel="0" collapsed="false">
      <c r="G4" s="4" t="s">
        <v>347</v>
      </c>
      <c r="H4" s="17" t="n">
        <v>0.5</v>
      </c>
      <c r="I4" s="17" t="n">
        <v>0.25</v>
      </c>
      <c r="J4" s="1" t="s">
        <v>347</v>
      </c>
      <c r="K4" s="17" t="n">
        <v>0.5</v>
      </c>
      <c r="L4" s="17" t="n">
        <v>0.12</v>
      </c>
    </row>
    <row r="5" customFormat="false" ht="12.75" hidden="false" customHeight="false" outlineLevel="0" collapsed="false">
      <c r="G5" s="4" t="s">
        <v>4</v>
      </c>
      <c r="H5" s="27" t="n">
        <f aca="false">+H4+H3</f>
        <v>1</v>
      </c>
      <c r="I5" s="14" t="n">
        <f aca="false">+(I4+I3)/2</f>
        <v>0.15</v>
      </c>
      <c r="J5" s="1" t="s">
        <v>4</v>
      </c>
      <c r="K5" s="27" t="n">
        <f aca="false">+K4+K3</f>
        <v>1</v>
      </c>
      <c r="L5" s="14" t="n">
        <f aca="false">+(L4+L3)/2</f>
        <v>0.085</v>
      </c>
    </row>
    <row r="7" customFormat="false" ht="12.75" hidden="false" customHeight="false" outlineLevel="0" collapsed="false">
      <c r="H7" s="10" t="s">
        <v>280</v>
      </c>
      <c r="I7" s="10" t="s">
        <v>348</v>
      </c>
    </row>
    <row r="8" customFormat="false" ht="12.75" hidden="false" customHeight="false" outlineLevel="0" collapsed="false">
      <c r="G8" s="9"/>
      <c r="H8" s="10" t="s">
        <v>92</v>
      </c>
      <c r="I8" s="10" t="s">
        <v>92</v>
      </c>
      <c r="J8" s="10"/>
      <c r="K8" s="10"/>
      <c r="L8" s="10"/>
      <c r="M8" s="10" t="s">
        <v>349</v>
      </c>
    </row>
    <row r="9" customFormat="false" ht="12.75" hidden="false" customHeight="false" outlineLevel="0" collapsed="false">
      <c r="F9" s="2" t="s">
        <v>350</v>
      </c>
      <c r="G9" s="2" t="s">
        <v>351</v>
      </c>
      <c r="H9" s="28" t="n">
        <v>36892</v>
      </c>
      <c r="I9" s="28" t="n">
        <f aca="false">+H9</f>
        <v>36892</v>
      </c>
      <c r="J9" s="3" t="s">
        <v>297</v>
      </c>
      <c r="K9" s="3" t="s">
        <v>87</v>
      </c>
      <c r="L9" s="3" t="s">
        <v>352</v>
      </c>
      <c r="M9" s="3" t="s">
        <v>106</v>
      </c>
    </row>
    <row r="10" customFormat="false" ht="12.75" hidden="false" customHeight="false" outlineLevel="0" collapsed="false">
      <c r="C10" s="2" t="s">
        <v>353</v>
      </c>
      <c r="F10" s="29" t="s">
        <v>13</v>
      </c>
    </row>
    <row r="11" customFormat="false" ht="12.75" hidden="false" customHeight="false" outlineLevel="0" collapsed="false">
      <c r="F11" s="4" t="s">
        <v>13</v>
      </c>
    </row>
    <row r="12" customFormat="false" ht="12.75" hidden="false" customHeight="false" outlineLevel="0" collapsed="false">
      <c r="C12" s="9" t="s">
        <v>7</v>
      </c>
      <c r="F12" s="4" t="s">
        <v>344</v>
      </c>
      <c r="G12" s="4" t="s">
        <v>354</v>
      </c>
      <c r="H12" s="1" t="n">
        <v>266000000</v>
      </c>
      <c r="I12" s="1" t="n">
        <v>0</v>
      </c>
      <c r="J12" s="1" t="n">
        <f aca="false">8080000</f>
        <v>8080000</v>
      </c>
      <c r="K12" s="1" t="n">
        <f aca="false">+H12*I5</f>
        <v>39900000</v>
      </c>
      <c r="L12" s="1" t="n">
        <v>0</v>
      </c>
      <c r="M12" s="1" t="n">
        <f aca="false">+K12+L12</f>
        <v>39900000</v>
      </c>
    </row>
    <row r="13" customFormat="false" ht="12.75" hidden="false" customHeight="false" outlineLevel="0" collapsed="false">
      <c r="C13" s="9" t="s">
        <v>9</v>
      </c>
      <c r="F13" s="4" t="s">
        <v>344</v>
      </c>
      <c r="G13" s="4" t="s">
        <v>354</v>
      </c>
      <c r="H13" s="1" t="n">
        <v>157000000</v>
      </c>
      <c r="I13" s="1" t="n">
        <v>0</v>
      </c>
      <c r="J13" s="1" t="n">
        <f aca="false">4800000</f>
        <v>4800000</v>
      </c>
      <c r="K13" s="1" t="n">
        <f aca="false">+H13*I5</f>
        <v>23550000</v>
      </c>
      <c r="L13" s="1" t="n">
        <v>0</v>
      </c>
      <c r="M13" s="1" t="n">
        <f aca="false">+K13+L13</f>
        <v>23550000</v>
      </c>
    </row>
    <row r="14" customFormat="false" ht="12.75" hidden="false" customHeight="false" outlineLevel="0" collapsed="false">
      <c r="C14" s="9" t="s">
        <v>8</v>
      </c>
      <c r="F14" s="4" t="s">
        <v>344</v>
      </c>
      <c r="G14" s="4" t="s">
        <v>354</v>
      </c>
      <c r="H14" s="1" t="n">
        <v>174000000</v>
      </c>
      <c r="I14" s="1" t="n">
        <v>0</v>
      </c>
      <c r="J14" s="1" t="n">
        <f aca="false">5300000</f>
        <v>5300000</v>
      </c>
      <c r="K14" s="1" t="n">
        <f aca="false">+H14*I5</f>
        <v>26100000</v>
      </c>
      <c r="L14" s="1" t="n">
        <v>0</v>
      </c>
      <c r="M14" s="1" t="n">
        <f aca="false">+K14+L14</f>
        <v>26100000</v>
      </c>
    </row>
    <row r="15" customFormat="false" ht="12.75" hidden="false" customHeight="false" outlineLevel="0" collapsed="false">
      <c r="C15" s="9"/>
      <c r="M15" s="1" t="n">
        <f aca="false">+K15+L15</f>
        <v>0</v>
      </c>
    </row>
    <row r="16" customFormat="false" ht="12.75" hidden="false" customHeight="false" outlineLevel="0" collapsed="false">
      <c r="C16" s="9" t="s">
        <v>6</v>
      </c>
      <c r="F16" s="4" t="s">
        <v>344</v>
      </c>
      <c r="G16" s="4" t="s">
        <v>354</v>
      </c>
      <c r="H16" s="1" t="n">
        <v>154000000</v>
      </c>
      <c r="I16" s="1" t="n">
        <v>0</v>
      </c>
      <c r="J16" s="1" t="n">
        <f aca="false">4600000</f>
        <v>4600000</v>
      </c>
      <c r="K16" s="1" t="n">
        <f aca="false">+H16*I5</f>
        <v>23100000</v>
      </c>
      <c r="L16" s="1" t="n">
        <v>0</v>
      </c>
      <c r="M16" s="1" t="n">
        <f aca="false">+K16+L16</f>
        <v>23100000</v>
      </c>
    </row>
    <row r="17" customFormat="false" ht="12.75" hidden="false" customHeight="false" outlineLevel="0" collapsed="false">
      <c r="C17" s="9" t="s">
        <v>355</v>
      </c>
      <c r="F17" s="4" t="s">
        <v>356</v>
      </c>
      <c r="G17" s="4" t="s">
        <v>357</v>
      </c>
      <c r="H17" s="1" t="n">
        <v>154000000</v>
      </c>
      <c r="I17" s="1" t="n">
        <v>0</v>
      </c>
      <c r="J17" s="1" t="n">
        <f aca="false">4600000</f>
        <v>4600000</v>
      </c>
      <c r="K17" s="1" t="n">
        <f aca="false">+H17*L5</f>
        <v>13090000</v>
      </c>
      <c r="L17" s="1" t="n">
        <v>0</v>
      </c>
      <c r="M17" s="1" t="n">
        <f aca="false">+K17+L17</f>
        <v>13090000</v>
      </c>
    </row>
    <row r="18" customFormat="false" ht="15" hidden="false" customHeight="false" outlineLevel="0" collapsed="false">
      <c r="C18" s="9" t="s">
        <v>5</v>
      </c>
      <c r="F18" s="4" t="s">
        <v>344</v>
      </c>
      <c r="G18" s="4" t="s">
        <v>354</v>
      </c>
      <c r="H18" s="5" t="n">
        <v>126000000</v>
      </c>
      <c r="I18" s="5" t="n">
        <v>0</v>
      </c>
      <c r="J18" s="5" t="n">
        <f aca="false">3770000</f>
        <v>3770000</v>
      </c>
      <c r="K18" s="5" t="n">
        <f aca="false">+H18*I5</f>
        <v>18900000</v>
      </c>
      <c r="L18" s="5" t="n">
        <v>0</v>
      </c>
      <c r="M18" s="5" t="n">
        <f aca="false">+K18+L18</f>
        <v>18900000</v>
      </c>
    </row>
    <row r="19" customFormat="false" ht="12.75" hidden="false" customHeight="false" outlineLevel="0" collapsed="false">
      <c r="C19" s="4" t="s">
        <v>4</v>
      </c>
      <c r="H19" s="1" t="n">
        <f aca="false">SUM(H12:H18)</f>
        <v>1031000000</v>
      </c>
      <c r="I19" s="1" t="n">
        <f aca="false">SUM(I12:I18)</f>
        <v>0</v>
      </c>
      <c r="J19" s="1" t="n">
        <f aca="false">SUM(J12:J18)</f>
        <v>31150000</v>
      </c>
      <c r="K19" s="1" t="n">
        <f aca="false">SUM(K12:K18)</f>
        <v>144640000</v>
      </c>
      <c r="L19" s="16" t="n">
        <f aca="false">SUM(L12:L18)</f>
        <v>0</v>
      </c>
      <c r="M19" s="1" t="n">
        <f aca="false">+K19+L19</f>
        <v>144640000</v>
      </c>
    </row>
    <row r="22" customFormat="false" ht="12.75" hidden="false" customHeight="false" outlineLevel="0" collapsed="false">
      <c r="C22" s="2" t="s">
        <v>358</v>
      </c>
    </row>
    <row r="24" customFormat="false" ht="12.75" hidden="false" customHeight="false" outlineLevel="0" collapsed="false">
      <c r="B24" s="4" t="s">
        <v>13</v>
      </c>
      <c r="C24" s="9" t="s">
        <v>309</v>
      </c>
      <c r="D24" s="4" t="s">
        <v>13</v>
      </c>
      <c r="E24" s="4" t="s">
        <v>359</v>
      </c>
      <c r="F24" s="4" t="s">
        <v>344</v>
      </c>
      <c r="G24" s="4" t="s">
        <v>360</v>
      </c>
      <c r="H24" s="1" t="n">
        <v>0</v>
      </c>
      <c r="I24" s="1" t="n">
        <v>88000000</v>
      </c>
      <c r="J24" s="1" t="n">
        <v>0</v>
      </c>
      <c r="K24" s="1" t="s">
        <v>298</v>
      </c>
      <c r="L24" s="1" t="n">
        <f aca="false">+I24/($I$33-$I$29)*3000000</f>
        <v>647058.823529412</v>
      </c>
      <c r="M24" s="1" t="n">
        <f aca="false">+L24</f>
        <v>647058.823529412</v>
      </c>
      <c r="N24" s="4" t="s">
        <v>361</v>
      </c>
    </row>
    <row r="25" customFormat="false" ht="12.75" hidden="false" customHeight="false" outlineLevel="0" collapsed="false">
      <c r="B25" s="4" t="s">
        <v>13</v>
      </c>
      <c r="C25" s="9" t="s">
        <v>310</v>
      </c>
      <c r="D25" s="4" t="s">
        <v>13</v>
      </c>
      <c r="E25" s="4" t="s">
        <v>362</v>
      </c>
      <c r="F25" s="4" t="s">
        <v>344</v>
      </c>
      <c r="G25" s="4" t="s">
        <v>360</v>
      </c>
      <c r="H25" s="1" t="n">
        <v>1000000</v>
      </c>
      <c r="I25" s="1" t="n">
        <v>57000000</v>
      </c>
      <c r="J25" s="1" t="n">
        <v>0</v>
      </c>
      <c r="K25" s="1" t="s">
        <v>298</v>
      </c>
      <c r="L25" s="1" t="n">
        <f aca="false">+I25/($I$33-$I$29)*3000000</f>
        <v>419117.647058824</v>
      </c>
      <c r="M25" s="1" t="n">
        <f aca="false">+L25</f>
        <v>419117.647058824</v>
      </c>
      <c r="N25" s="4" t="s">
        <v>361</v>
      </c>
    </row>
    <row r="26" customFormat="false" ht="12.75" hidden="false" customHeight="false" outlineLevel="0" collapsed="false">
      <c r="B26" s="4" t="s">
        <v>13</v>
      </c>
      <c r="C26" s="9" t="s">
        <v>311</v>
      </c>
      <c r="D26" s="4" t="s">
        <v>13</v>
      </c>
      <c r="E26" s="4" t="s">
        <v>363</v>
      </c>
      <c r="F26" s="4" t="s">
        <v>344</v>
      </c>
      <c r="G26" s="4" t="s">
        <v>360</v>
      </c>
      <c r="H26" s="1" t="n">
        <v>53000000</v>
      </c>
      <c r="I26" s="1" t="n">
        <v>198000000</v>
      </c>
      <c r="J26" s="1" t="n">
        <v>0</v>
      </c>
      <c r="K26" s="1" t="s">
        <v>298</v>
      </c>
      <c r="L26" s="1" t="n">
        <f aca="false">+I26/($I$33-$I$29)*3000000</f>
        <v>1455882.35294118</v>
      </c>
      <c r="M26" s="1" t="n">
        <f aca="false">+L26</f>
        <v>1455882.35294118</v>
      </c>
      <c r="N26" s="4" t="s">
        <v>361</v>
      </c>
    </row>
    <row r="27" customFormat="false" ht="12.75" hidden="false" customHeight="false" outlineLevel="0" collapsed="false">
      <c r="C27" s="9" t="s">
        <v>364</v>
      </c>
      <c r="F27" s="4" t="s">
        <v>345</v>
      </c>
      <c r="G27" s="4" t="s">
        <v>31</v>
      </c>
      <c r="H27" s="1" t="n">
        <v>2000000</v>
      </c>
      <c r="I27" s="1" t="n">
        <v>0</v>
      </c>
      <c r="J27" s="1" t="n">
        <v>0</v>
      </c>
      <c r="K27" s="1" t="n">
        <f aca="false">+H27*L5</f>
        <v>170000</v>
      </c>
      <c r="L27" s="1" t="n">
        <v>0</v>
      </c>
      <c r="M27" s="1" t="n">
        <f aca="false">+L27+K27</f>
        <v>170000</v>
      </c>
    </row>
    <row r="28" customFormat="false" ht="12.75" hidden="false" customHeight="false" outlineLevel="0" collapsed="false">
      <c r="D28" s="4" t="s">
        <v>13</v>
      </c>
      <c r="M28" s="1" t="n">
        <f aca="false">+L28</f>
        <v>0</v>
      </c>
    </row>
    <row r="29" customFormat="false" ht="12.75" hidden="false" customHeight="false" outlineLevel="0" collapsed="false">
      <c r="C29" s="4" t="s">
        <v>312</v>
      </c>
      <c r="D29" s="4" t="s">
        <v>13</v>
      </c>
      <c r="E29" s="4" t="s">
        <v>365</v>
      </c>
      <c r="F29" s="4" t="s">
        <v>344</v>
      </c>
      <c r="G29" s="4" t="s">
        <v>34</v>
      </c>
      <c r="H29" s="1" t="n">
        <v>0</v>
      </c>
      <c r="I29" s="1" t="n">
        <v>35000000</v>
      </c>
      <c r="J29" s="1" t="n">
        <v>0</v>
      </c>
      <c r="K29" s="1" t="s">
        <v>298</v>
      </c>
      <c r="L29" s="1" t="n">
        <v>0</v>
      </c>
      <c r="M29" s="1" t="n">
        <f aca="false">+L29</f>
        <v>0</v>
      </c>
      <c r="N29" s="4" t="s">
        <v>361</v>
      </c>
    </row>
    <row r="30" customFormat="false" ht="12.75" hidden="false" customHeight="false" outlineLevel="0" collapsed="false">
      <c r="C30" s="4" t="s">
        <v>312</v>
      </c>
      <c r="D30" s="4" t="s">
        <v>13</v>
      </c>
      <c r="E30" s="4" t="s">
        <v>366</v>
      </c>
      <c r="F30" s="4" t="s">
        <v>344</v>
      </c>
      <c r="G30" s="4" t="s">
        <v>367</v>
      </c>
      <c r="H30" s="1" t="n">
        <v>0</v>
      </c>
      <c r="I30" s="1" t="n">
        <v>40000000</v>
      </c>
      <c r="J30" s="1" t="n">
        <v>0</v>
      </c>
      <c r="K30" s="1" t="s">
        <v>298</v>
      </c>
      <c r="L30" s="1" t="n">
        <f aca="false">+I30/($I$33-$I$29)*3000000</f>
        <v>294117.647058824</v>
      </c>
      <c r="M30" s="1" t="n">
        <f aca="false">+L30</f>
        <v>294117.647058824</v>
      </c>
      <c r="N30" s="4" t="s">
        <v>361</v>
      </c>
    </row>
    <row r="31" customFormat="false" ht="12.75" hidden="false" customHeight="false" outlineLevel="0" collapsed="false">
      <c r="C31" s="4" t="s">
        <v>312</v>
      </c>
      <c r="D31" s="4" t="s">
        <v>13</v>
      </c>
      <c r="E31" s="4" t="s">
        <v>368</v>
      </c>
      <c r="F31" s="4" t="s">
        <v>344</v>
      </c>
      <c r="G31" s="4" t="s">
        <v>367</v>
      </c>
      <c r="H31" s="1" t="n">
        <v>0</v>
      </c>
      <c r="I31" s="1" t="n">
        <v>25000000</v>
      </c>
      <c r="J31" s="1" t="n">
        <v>0</v>
      </c>
      <c r="K31" s="1" t="s">
        <v>298</v>
      </c>
      <c r="L31" s="1" t="n">
        <f aca="false">+I31/($I$33-$I$29)*3000000</f>
        <v>183823.529411765</v>
      </c>
      <c r="M31" s="1" t="n">
        <f aca="false">+L31</f>
        <v>183823.529411765</v>
      </c>
      <c r="N31" s="4" t="s">
        <v>361</v>
      </c>
    </row>
    <row r="32" customFormat="false" ht="12.75" hidden="false" customHeight="false" outlineLevel="0" collapsed="false">
      <c r="C32" s="4" t="s">
        <v>312</v>
      </c>
      <c r="D32" s="4" t="s">
        <v>13</v>
      </c>
      <c r="E32" s="4" t="s">
        <v>369</v>
      </c>
      <c r="F32" s="4" t="s">
        <v>344</v>
      </c>
      <c r="G32" s="4" t="s">
        <v>370</v>
      </c>
      <c r="H32" s="1" t="n">
        <v>0</v>
      </c>
      <c r="I32" s="1" t="n">
        <v>0</v>
      </c>
      <c r="J32" s="1" t="n">
        <v>0</v>
      </c>
      <c r="K32" s="1" t="n">
        <v>0</v>
      </c>
      <c r="L32" s="1" t="n">
        <v>0</v>
      </c>
      <c r="M32" s="1" t="n">
        <f aca="false">+L32</f>
        <v>0</v>
      </c>
    </row>
    <row r="33" customFormat="false" ht="12.75" hidden="false" customHeight="false" outlineLevel="0" collapsed="false">
      <c r="C33" s="7" t="s">
        <v>4</v>
      </c>
      <c r="H33" s="1" t="n">
        <f aca="false">SUM(H24:H32)</f>
        <v>56000000</v>
      </c>
      <c r="I33" s="1" t="n">
        <f aca="false">SUM(I24:I32)</f>
        <v>443000000</v>
      </c>
      <c r="J33" s="1" t="n">
        <f aca="false">SUM(J24:J32)</f>
        <v>0</v>
      </c>
      <c r="K33" s="1" t="n">
        <f aca="false">SUM(K24:K32)</f>
        <v>170000</v>
      </c>
      <c r="L33" s="1" t="n">
        <f aca="false">SUM(L24:L32)</f>
        <v>3000000</v>
      </c>
      <c r="M33" s="1" t="n">
        <f aca="false">SUM(M24:M32)</f>
        <v>3170000</v>
      </c>
    </row>
    <row r="34" customFormat="false" ht="12.75" hidden="false" customHeight="false" outlineLevel="0" collapsed="false">
      <c r="C34" s="7"/>
      <c r="I34" s="1" t="n">
        <f aca="false">+I33-I29</f>
        <v>408000000</v>
      </c>
    </row>
    <row r="36" customFormat="false" ht="12.75" hidden="false" customHeight="false" outlineLevel="0" collapsed="false">
      <c r="C36" s="2" t="s">
        <v>371</v>
      </c>
    </row>
    <row r="38" customFormat="false" ht="12.75" hidden="false" customHeight="false" outlineLevel="0" collapsed="false">
      <c r="C38" s="9" t="s">
        <v>372</v>
      </c>
      <c r="E38" s="4" t="s">
        <v>13</v>
      </c>
      <c r="F38" s="4" t="s">
        <v>344</v>
      </c>
      <c r="G38" s="4" t="s">
        <v>38</v>
      </c>
      <c r="H38" s="1" t="n">
        <v>0</v>
      </c>
      <c r="I38" s="1" t="n">
        <v>13380000</v>
      </c>
      <c r="J38" s="1" t="n">
        <v>0</v>
      </c>
      <c r="K38" s="1" t="n">
        <f aca="false">+I38*$I$5</f>
        <v>2007000</v>
      </c>
      <c r="L38" s="1" t="n">
        <v>0</v>
      </c>
      <c r="M38" s="1" t="n">
        <f aca="false">+L38+K38</f>
        <v>2007000</v>
      </c>
    </row>
    <row r="39" customFormat="false" ht="12.75" hidden="false" customHeight="false" outlineLevel="0" collapsed="false">
      <c r="C39" s="9" t="s">
        <v>373</v>
      </c>
      <c r="F39" s="4" t="s">
        <v>344</v>
      </c>
      <c r="G39" s="4" t="s">
        <v>40</v>
      </c>
      <c r="H39" s="1" t="n">
        <v>0</v>
      </c>
      <c r="I39" s="1" t="n">
        <v>18440000</v>
      </c>
      <c r="J39" s="1" t="n">
        <v>0</v>
      </c>
      <c r="K39" s="1" t="n">
        <f aca="false">+I39*$I$5</f>
        <v>2766000</v>
      </c>
      <c r="L39" s="1" t="n">
        <v>0</v>
      </c>
      <c r="M39" s="1" t="n">
        <f aca="false">+L39+K39</f>
        <v>2766000</v>
      </c>
    </row>
    <row r="40" customFormat="false" ht="12.75" hidden="false" customHeight="false" outlineLevel="0" collapsed="false">
      <c r="C40" s="9" t="s">
        <v>374</v>
      </c>
      <c r="F40" s="4" t="s">
        <v>344</v>
      </c>
      <c r="G40" s="4" t="s">
        <v>40</v>
      </c>
      <c r="H40" s="1" t="n">
        <v>0</v>
      </c>
      <c r="I40" s="1" t="n">
        <v>81270000</v>
      </c>
      <c r="J40" s="1" t="n">
        <v>0</v>
      </c>
      <c r="K40" s="1" t="n">
        <f aca="false">+I40*$I$5</f>
        <v>12190500</v>
      </c>
      <c r="L40" s="1" t="n">
        <v>0</v>
      </c>
      <c r="M40" s="1" t="n">
        <f aca="false">+L40+K40</f>
        <v>12190500</v>
      </c>
    </row>
    <row r="41" customFormat="false" ht="12.75" hidden="false" customHeight="false" outlineLevel="0" collapsed="false">
      <c r="C41" s="9" t="s">
        <v>375</v>
      </c>
      <c r="F41" s="4" t="s">
        <v>344</v>
      </c>
      <c r="G41" s="4" t="s">
        <v>39</v>
      </c>
      <c r="H41" s="1" t="n">
        <v>0</v>
      </c>
      <c r="I41" s="1" t="n">
        <v>208940000</v>
      </c>
      <c r="J41" s="1" t="n">
        <v>0</v>
      </c>
      <c r="K41" s="1" t="n">
        <f aca="false">+I41*$I$5</f>
        <v>31341000</v>
      </c>
      <c r="L41" s="1" t="n">
        <v>0</v>
      </c>
      <c r="M41" s="1" t="n">
        <f aca="false">+L41+K41</f>
        <v>31341000</v>
      </c>
    </row>
    <row r="42" customFormat="false" ht="12.75" hidden="false" customHeight="false" outlineLevel="0" collapsed="false">
      <c r="C42" s="9" t="s">
        <v>376</v>
      </c>
      <c r="F42" s="4" t="s">
        <v>344</v>
      </c>
      <c r="G42" s="4" t="s">
        <v>40</v>
      </c>
      <c r="H42" s="1" t="n">
        <v>0</v>
      </c>
      <c r="I42" s="1" t="n">
        <v>110000</v>
      </c>
      <c r="J42" s="1" t="n">
        <v>0</v>
      </c>
      <c r="K42" s="1" t="n">
        <f aca="false">+I42*$I$5</f>
        <v>16500</v>
      </c>
      <c r="L42" s="1" t="n">
        <v>0</v>
      </c>
      <c r="M42" s="1" t="n">
        <f aca="false">+L42+K42</f>
        <v>16500</v>
      </c>
    </row>
    <row r="43" customFormat="false" ht="12.75" hidden="false" customHeight="false" outlineLevel="0" collapsed="false">
      <c r="C43" s="9" t="s">
        <v>377</v>
      </c>
      <c r="F43" s="4" t="s">
        <v>344</v>
      </c>
      <c r="G43" s="4" t="s">
        <v>38</v>
      </c>
      <c r="H43" s="1" t="n">
        <v>0</v>
      </c>
      <c r="I43" s="1" t="n">
        <v>3550000</v>
      </c>
      <c r="J43" s="1" t="n">
        <v>0</v>
      </c>
      <c r="K43" s="1" t="n">
        <f aca="false">+I43*$I$5</f>
        <v>532500</v>
      </c>
      <c r="L43" s="1" t="n">
        <v>0</v>
      </c>
      <c r="M43" s="1" t="n">
        <f aca="false">+L43+K43</f>
        <v>532500</v>
      </c>
    </row>
    <row r="44" customFormat="false" ht="12.75" hidden="false" customHeight="false" outlineLevel="0" collapsed="false">
      <c r="C44" s="9" t="s">
        <v>378</v>
      </c>
      <c r="F44" s="4" t="s">
        <v>344</v>
      </c>
      <c r="G44" s="4" t="s">
        <v>40</v>
      </c>
      <c r="H44" s="1" t="n">
        <v>0</v>
      </c>
      <c r="I44" s="1" t="n">
        <v>70000</v>
      </c>
      <c r="J44" s="1" t="n">
        <v>0</v>
      </c>
      <c r="K44" s="1" t="n">
        <f aca="false">+I44*$I$5</f>
        <v>10500</v>
      </c>
      <c r="L44" s="1" t="n">
        <v>0</v>
      </c>
      <c r="M44" s="1" t="n">
        <f aca="false">+L44+K44</f>
        <v>10500</v>
      </c>
    </row>
    <row r="45" customFormat="false" ht="15" hidden="false" customHeight="false" outlineLevel="0" collapsed="false">
      <c r="C45" s="9" t="s">
        <v>379</v>
      </c>
      <c r="F45" s="4" t="s">
        <v>344</v>
      </c>
      <c r="G45" s="4" t="s">
        <v>40</v>
      </c>
      <c r="H45" s="5" t="n">
        <v>0</v>
      </c>
      <c r="I45" s="5" t="n">
        <v>240000</v>
      </c>
      <c r="J45" s="5" t="n">
        <v>0</v>
      </c>
      <c r="K45" s="5" t="n">
        <f aca="false">+I45*$I$5</f>
        <v>36000</v>
      </c>
      <c r="L45" s="5" t="n">
        <v>0</v>
      </c>
      <c r="M45" s="5" t="n">
        <f aca="false">+L45+K45</f>
        <v>36000</v>
      </c>
    </row>
    <row r="46" customFormat="false" ht="12.75" hidden="false" customHeight="false" outlineLevel="0" collapsed="false">
      <c r="C46" s="9" t="s">
        <v>4</v>
      </c>
      <c r="H46" s="1" t="n">
        <f aca="false">SUM(H38:H45)</f>
        <v>0</v>
      </c>
      <c r="I46" s="1" t="n">
        <f aca="false">SUM(I38:I45)</f>
        <v>326000000</v>
      </c>
      <c r="J46" s="1" t="n">
        <f aca="false">SUM(J38:J45)</f>
        <v>0</v>
      </c>
      <c r="K46" s="1" t="n">
        <f aca="false">SUM(K38:K45)</f>
        <v>48900000</v>
      </c>
      <c r="L46" s="1" t="n">
        <v>34000000</v>
      </c>
      <c r="M46" s="1" t="n">
        <f aca="false">SUM(M38:M45)</f>
        <v>48900000</v>
      </c>
    </row>
    <row r="49" customFormat="false" ht="12.75" hidden="false" customHeight="false" outlineLevel="0" collapsed="false">
      <c r="C49" s="2" t="s">
        <v>380</v>
      </c>
    </row>
    <row r="51" customFormat="false" ht="12.75" hidden="false" customHeight="false" outlineLevel="0" collapsed="false">
      <c r="C51" s="9" t="s">
        <v>381</v>
      </c>
      <c r="F51" s="4" t="s">
        <v>344</v>
      </c>
      <c r="G51" s="4" t="s">
        <v>382</v>
      </c>
      <c r="H51" s="1" t="n">
        <v>0</v>
      </c>
      <c r="I51" s="1" t="n">
        <v>9130000</v>
      </c>
      <c r="J51" s="1" t="n">
        <v>0</v>
      </c>
      <c r="K51" s="1" t="n">
        <f aca="false">+I51*$I$5</f>
        <v>1369500</v>
      </c>
      <c r="L51" s="1" t="n">
        <v>0</v>
      </c>
      <c r="M51" s="1" t="n">
        <f aca="false">+L51+K51</f>
        <v>1369500</v>
      </c>
    </row>
    <row r="52" customFormat="false" ht="12.75" hidden="false" customHeight="false" outlineLevel="0" collapsed="false">
      <c r="C52" s="9" t="s">
        <v>383</v>
      </c>
      <c r="F52" s="4" t="s">
        <v>344</v>
      </c>
      <c r="G52" s="4" t="s">
        <v>38</v>
      </c>
      <c r="H52" s="1" t="n">
        <v>0</v>
      </c>
      <c r="I52" s="1" t="n">
        <v>2320000</v>
      </c>
      <c r="J52" s="1" t="n">
        <v>0</v>
      </c>
      <c r="K52" s="1" t="n">
        <f aca="false">+I52*$I$5</f>
        <v>348000</v>
      </c>
      <c r="L52" s="1" t="n">
        <v>0</v>
      </c>
      <c r="M52" s="1" t="n">
        <f aca="false">+L52+K52</f>
        <v>348000</v>
      </c>
    </row>
    <row r="53" customFormat="false" ht="12.75" hidden="false" customHeight="false" outlineLevel="0" collapsed="false">
      <c r="C53" s="9" t="s">
        <v>384</v>
      </c>
      <c r="F53" s="4" t="s">
        <v>344</v>
      </c>
      <c r="G53" s="4" t="s">
        <v>36</v>
      </c>
      <c r="H53" s="1" t="n">
        <v>0</v>
      </c>
      <c r="I53" s="1" t="n">
        <v>90470000</v>
      </c>
      <c r="J53" s="1" t="n">
        <v>0</v>
      </c>
      <c r="K53" s="1" t="n">
        <f aca="false">+I53*$I$5</f>
        <v>13570500</v>
      </c>
      <c r="L53" s="1" t="n">
        <v>0</v>
      </c>
      <c r="M53" s="1" t="n">
        <f aca="false">+L53+K53</f>
        <v>13570500</v>
      </c>
    </row>
    <row r="54" customFormat="false" ht="12.75" hidden="false" customHeight="false" outlineLevel="0" collapsed="false">
      <c r="C54" s="9" t="s">
        <v>385</v>
      </c>
      <c r="F54" s="4" t="s">
        <v>344</v>
      </c>
      <c r="G54" s="4" t="s">
        <v>36</v>
      </c>
      <c r="H54" s="1" t="n">
        <v>0</v>
      </c>
      <c r="I54" s="1" t="n">
        <v>5680000</v>
      </c>
      <c r="J54" s="1" t="n">
        <v>0</v>
      </c>
      <c r="K54" s="1" t="n">
        <f aca="false">+I54*$I$5</f>
        <v>852000</v>
      </c>
      <c r="L54" s="1" t="n">
        <v>0</v>
      </c>
      <c r="M54" s="1" t="n">
        <f aca="false">+L54+K54</f>
        <v>852000</v>
      </c>
    </row>
    <row r="55" customFormat="false" ht="12.75" hidden="false" customHeight="false" outlineLevel="0" collapsed="false">
      <c r="C55" s="9" t="s">
        <v>386</v>
      </c>
      <c r="F55" s="4" t="s">
        <v>344</v>
      </c>
      <c r="G55" s="4" t="s">
        <v>40</v>
      </c>
      <c r="H55" s="1" t="n">
        <v>0</v>
      </c>
      <c r="I55" s="1" t="n">
        <v>580000</v>
      </c>
      <c r="J55" s="1" t="n">
        <v>0</v>
      </c>
      <c r="K55" s="1" t="n">
        <f aca="false">+I55*$I$5</f>
        <v>87000</v>
      </c>
      <c r="L55" s="1" t="n">
        <v>0</v>
      </c>
      <c r="M55" s="1" t="n">
        <f aca="false">+L55+K55</f>
        <v>87000</v>
      </c>
    </row>
    <row r="56" customFormat="false" ht="12.75" hidden="false" customHeight="false" outlineLevel="0" collapsed="false">
      <c r="C56" s="9" t="s">
        <v>387</v>
      </c>
      <c r="F56" s="4" t="s">
        <v>344</v>
      </c>
      <c r="G56" s="4" t="s">
        <v>40</v>
      </c>
      <c r="H56" s="1" t="n">
        <v>0</v>
      </c>
      <c r="I56" s="1" t="n">
        <v>4510000</v>
      </c>
      <c r="J56" s="1" t="n">
        <v>0</v>
      </c>
      <c r="K56" s="1" t="n">
        <f aca="false">+I56*$I$5</f>
        <v>676500</v>
      </c>
      <c r="L56" s="1" t="n">
        <v>0</v>
      </c>
      <c r="M56" s="1" t="n">
        <f aca="false">+L56+K56</f>
        <v>676500</v>
      </c>
    </row>
    <row r="57" customFormat="false" ht="12.75" hidden="false" customHeight="false" outlineLevel="0" collapsed="false">
      <c r="C57" s="9" t="s">
        <v>388</v>
      </c>
      <c r="F57" s="4" t="s">
        <v>344</v>
      </c>
      <c r="G57" s="4" t="s">
        <v>389</v>
      </c>
      <c r="H57" s="1" t="n">
        <v>0</v>
      </c>
      <c r="I57" s="1" t="n">
        <v>3850000</v>
      </c>
      <c r="J57" s="1" t="n">
        <v>0</v>
      </c>
      <c r="K57" s="1" t="n">
        <f aca="false">+I57*$I$5</f>
        <v>577500</v>
      </c>
      <c r="L57" s="1" t="n">
        <v>0</v>
      </c>
      <c r="M57" s="1" t="n">
        <f aca="false">+L57+K57</f>
        <v>577500</v>
      </c>
    </row>
    <row r="58" customFormat="false" ht="12.75" hidden="false" customHeight="false" outlineLevel="0" collapsed="false">
      <c r="C58" s="9" t="s">
        <v>390</v>
      </c>
      <c r="F58" s="4" t="s">
        <v>344</v>
      </c>
      <c r="G58" s="4" t="s">
        <v>389</v>
      </c>
      <c r="H58" s="1" t="n">
        <v>0</v>
      </c>
      <c r="I58" s="1" t="n">
        <v>3930000</v>
      </c>
      <c r="J58" s="1" t="n">
        <v>0</v>
      </c>
      <c r="K58" s="1" t="n">
        <f aca="false">+I58*$I$5</f>
        <v>589500</v>
      </c>
      <c r="L58" s="1" t="n">
        <v>0</v>
      </c>
      <c r="M58" s="1" t="n">
        <f aca="false">+L58+K58</f>
        <v>589500</v>
      </c>
    </row>
    <row r="59" customFormat="false" ht="12.75" hidden="false" customHeight="false" outlineLevel="0" collapsed="false">
      <c r="C59" s="9" t="s">
        <v>391</v>
      </c>
      <c r="F59" s="4" t="s">
        <v>344</v>
      </c>
      <c r="G59" s="4" t="s">
        <v>40</v>
      </c>
      <c r="H59" s="1" t="n">
        <v>0</v>
      </c>
      <c r="I59" s="1" t="n">
        <v>8900000</v>
      </c>
      <c r="J59" s="1" t="n">
        <v>0</v>
      </c>
      <c r="K59" s="1" t="n">
        <f aca="false">+I59*$I$5</f>
        <v>1335000</v>
      </c>
      <c r="L59" s="1" t="n">
        <v>0</v>
      </c>
      <c r="M59" s="1" t="n">
        <f aca="false">+L59+K59</f>
        <v>1335000</v>
      </c>
    </row>
    <row r="60" customFormat="false" ht="12.75" hidden="false" customHeight="false" outlineLevel="0" collapsed="false">
      <c r="C60" s="9" t="s">
        <v>392</v>
      </c>
      <c r="F60" s="4" t="s">
        <v>344</v>
      </c>
      <c r="G60" s="4" t="s">
        <v>389</v>
      </c>
      <c r="H60" s="1" t="n">
        <v>0</v>
      </c>
      <c r="I60" s="1" t="n">
        <v>6010000</v>
      </c>
      <c r="J60" s="1" t="n">
        <v>0</v>
      </c>
      <c r="K60" s="1" t="n">
        <f aca="false">+I60*$I$5</f>
        <v>901500</v>
      </c>
      <c r="L60" s="1" t="n">
        <v>0</v>
      </c>
      <c r="M60" s="1" t="n">
        <f aca="false">+L60+K60</f>
        <v>901500</v>
      </c>
    </row>
    <row r="61" customFormat="false" ht="12.75" hidden="false" customHeight="false" outlineLevel="0" collapsed="false">
      <c r="C61" s="9" t="s">
        <v>393</v>
      </c>
      <c r="F61" s="4" t="s">
        <v>344</v>
      </c>
      <c r="G61" s="4" t="s">
        <v>38</v>
      </c>
      <c r="H61" s="1" t="n">
        <v>0</v>
      </c>
      <c r="I61" s="1" t="n">
        <v>6240000</v>
      </c>
      <c r="J61" s="1" t="n">
        <v>0</v>
      </c>
      <c r="K61" s="1" t="n">
        <f aca="false">+I61*$I$5</f>
        <v>936000</v>
      </c>
      <c r="L61" s="1" t="n">
        <v>0</v>
      </c>
      <c r="M61" s="1" t="n">
        <f aca="false">+L61+K61</f>
        <v>936000</v>
      </c>
    </row>
    <row r="62" customFormat="false" ht="12.75" hidden="false" customHeight="false" outlineLevel="0" collapsed="false">
      <c r="C62" s="9" t="s">
        <v>394</v>
      </c>
      <c r="F62" s="4" t="s">
        <v>344</v>
      </c>
      <c r="G62" s="4" t="s">
        <v>34</v>
      </c>
      <c r="H62" s="1" t="n">
        <v>0</v>
      </c>
      <c r="I62" s="1" t="n">
        <v>2860000</v>
      </c>
      <c r="J62" s="1" t="n">
        <v>0</v>
      </c>
      <c r="K62" s="1" t="n">
        <f aca="false">+I62*$I$5</f>
        <v>429000</v>
      </c>
      <c r="L62" s="1" t="n">
        <v>0</v>
      </c>
      <c r="M62" s="1" t="n">
        <f aca="false">+L62+K62</f>
        <v>429000</v>
      </c>
    </row>
    <row r="63" customFormat="false" ht="12.75" hidden="false" customHeight="false" outlineLevel="0" collapsed="false">
      <c r="C63" s="9" t="s">
        <v>395</v>
      </c>
      <c r="F63" s="4" t="s">
        <v>344</v>
      </c>
      <c r="G63" s="4" t="s">
        <v>38</v>
      </c>
      <c r="H63" s="1" t="n">
        <v>0</v>
      </c>
      <c r="I63" s="1" t="n">
        <v>400000</v>
      </c>
      <c r="J63" s="1" t="n">
        <v>0</v>
      </c>
      <c r="K63" s="1" t="n">
        <f aca="false">+I63*$I$5</f>
        <v>60000</v>
      </c>
      <c r="L63" s="1" t="n">
        <v>0</v>
      </c>
      <c r="M63" s="1" t="n">
        <f aca="false">+L63+K63</f>
        <v>60000</v>
      </c>
    </row>
    <row r="64" customFormat="false" ht="12.75" hidden="false" customHeight="false" outlineLevel="0" collapsed="false">
      <c r="C64" s="9" t="s">
        <v>396</v>
      </c>
      <c r="F64" s="4" t="s">
        <v>344</v>
      </c>
      <c r="G64" s="4" t="s">
        <v>40</v>
      </c>
      <c r="H64" s="1" t="n">
        <v>0</v>
      </c>
      <c r="I64" s="1" t="n">
        <v>910000</v>
      </c>
      <c r="J64" s="1" t="n">
        <v>0</v>
      </c>
      <c r="K64" s="1" t="n">
        <f aca="false">+I64*$I$5</f>
        <v>136500</v>
      </c>
      <c r="L64" s="1" t="n">
        <v>0</v>
      </c>
      <c r="M64" s="1" t="n">
        <f aca="false">+L64+K64</f>
        <v>136500</v>
      </c>
    </row>
    <row r="65" customFormat="false" ht="12.75" hidden="false" customHeight="false" outlineLevel="0" collapsed="false">
      <c r="C65" s="9" t="s">
        <v>397</v>
      </c>
      <c r="F65" s="4" t="s">
        <v>344</v>
      </c>
      <c r="G65" s="4" t="s">
        <v>40</v>
      </c>
      <c r="H65" s="1" t="n">
        <v>0</v>
      </c>
      <c r="I65" s="1" t="n">
        <v>7980000</v>
      </c>
      <c r="J65" s="1" t="n">
        <v>0</v>
      </c>
      <c r="K65" s="1" t="n">
        <f aca="false">+I65*$I$5</f>
        <v>1197000</v>
      </c>
      <c r="L65" s="1" t="n">
        <v>0</v>
      </c>
      <c r="M65" s="1" t="n">
        <f aca="false">+L65+K65</f>
        <v>1197000</v>
      </c>
    </row>
    <row r="66" customFormat="false" ht="12.75" hidden="false" customHeight="false" outlineLevel="0" collapsed="false">
      <c r="C66" s="9" t="s">
        <v>398</v>
      </c>
      <c r="F66" s="4" t="s">
        <v>344</v>
      </c>
      <c r="G66" s="4" t="s">
        <v>38</v>
      </c>
      <c r="H66" s="1" t="n">
        <v>0</v>
      </c>
      <c r="I66" s="1" t="n">
        <v>11420000</v>
      </c>
      <c r="J66" s="1" t="n">
        <v>0</v>
      </c>
      <c r="K66" s="1" t="n">
        <f aca="false">+I66*$I$5</f>
        <v>1713000</v>
      </c>
      <c r="L66" s="1" t="n">
        <v>0</v>
      </c>
      <c r="M66" s="1" t="n">
        <f aca="false">+L66+K66</f>
        <v>1713000</v>
      </c>
    </row>
    <row r="67" customFormat="false" ht="12.75" hidden="false" customHeight="false" outlineLevel="0" collapsed="false">
      <c r="C67" s="9" t="s">
        <v>399</v>
      </c>
      <c r="F67" s="4" t="s">
        <v>344</v>
      </c>
      <c r="G67" s="4" t="s">
        <v>40</v>
      </c>
      <c r="H67" s="1" t="n">
        <v>0</v>
      </c>
      <c r="I67" s="1" t="n">
        <v>590000</v>
      </c>
      <c r="J67" s="1" t="n">
        <v>0</v>
      </c>
      <c r="K67" s="1" t="n">
        <f aca="false">+I67*$I$5</f>
        <v>88500</v>
      </c>
      <c r="L67" s="1" t="n">
        <v>0</v>
      </c>
      <c r="M67" s="1" t="n">
        <f aca="false">+L67+K67</f>
        <v>88500</v>
      </c>
    </row>
    <row r="68" customFormat="false" ht="12.75" hidden="false" customHeight="false" outlineLevel="0" collapsed="false">
      <c r="C68" s="9" t="s">
        <v>400</v>
      </c>
      <c r="F68" s="4" t="s">
        <v>344</v>
      </c>
      <c r="G68" s="4" t="s">
        <v>40</v>
      </c>
      <c r="H68" s="1" t="n">
        <v>0</v>
      </c>
      <c r="I68" s="1" t="n">
        <v>410000</v>
      </c>
      <c r="J68" s="1" t="n">
        <v>0</v>
      </c>
      <c r="K68" s="1" t="n">
        <f aca="false">+I68*$I$5</f>
        <v>61500</v>
      </c>
      <c r="L68" s="1" t="n">
        <v>0</v>
      </c>
      <c r="M68" s="1" t="n">
        <f aca="false">+L68+K68</f>
        <v>61500</v>
      </c>
    </row>
    <row r="69" customFormat="false" ht="12.75" hidden="false" customHeight="false" outlineLevel="0" collapsed="false">
      <c r="C69" s="9" t="s">
        <v>401</v>
      </c>
      <c r="F69" s="4" t="s">
        <v>344</v>
      </c>
      <c r="G69" s="4" t="s">
        <v>38</v>
      </c>
      <c r="H69" s="1" t="n">
        <v>0</v>
      </c>
      <c r="I69" s="1" t="n">
        <v>4330000</v>
      </c>
      <c r="J69" s="1" t="n">
        <v>0</v>
      </c>
      <c r="K69" s="1" t="n">
        <f aca="false">+I69*$I$5</f>
        <v>649500</v>
      </c>
      <c r="L69" s="1" t="n">
        <v>0</v>
      </c>
      <c r="M69" s="1" t="n">
        <f aca="false">+L69+K69</f>
        <v>649500</v>
      </c>
    </row>
    <row r="70" customFormat="false" ht="12.75" hidden="false" customHeight="false" outlineLevel="0" collapsed="false">
      <c r="C70" s="9" t="s">
        <v>402</v>
      </c>
      <c r="F70" s="4" t="s">
        <v>344</v>
      </c>
      <c r="G70" s="4" t="s">
        <v>38</v>
      </c>
      <c r="H70" s="1" t="n">
        <v>0</v>
      </c>
      <c r="I70" s="1" t="n">
        <v>11490000</v>
      </c>
      <c r="J70" s="1" t="n">
        <v>0</v>
      </c>
      <c r="K70" s="1" t="n">
        <f aca="false">+I70*$I$5</f>
        <v>1723500</v>
      </c>
      <c r="L70" s="1" t="n">
        <v>0</v>
      </c>
      <c r="M70" s="1" t="n">
        <f aca="false">+L70+K70</f>
        <v>1723500</v>
      </c>
    </row>
    <row r="71" customFormat="false" ht="12.75" hidden="false" customHeight="false" outlineLevel="0" collapsed="false">
      <c r="C71" s="9" t="s">
        <v>383</v>
      </c>
      <c r="F71" s="4" t="s">
        <v>344</v>
      </c>
      <c r="G71" s="4" t="s">
        <v>403</v>
      </c>
      <c r="H71" s="1" t="n">
        <v>0</v>
      </c>
      <c r="I71" s="1" t="n">
        <v>1250000</v>
      </c>
      <c r="J71" s="1" t="n">
        <v>0</v>
      </c>
      <c r="K71" s="1" t="n">
        <f aca="false">+I71*I5</f>
        <v>187500</v>
      </c>
      <c r="L71" s="1" t="n">
        <v>0</v>
      </c>
      <c r="M71" s="1" t="n">
        <f aca="false">+L71+K71</f>
        <v>187500</v>
      </c>
    </row>
    <row r="72" customFormat="false" ht="15" hidden="false" customHeight="false" outlineLevel="0" collapsed="false">
      <c r="C72" s="9" t="s">
        <v>404</v>
      </c>
      <c r="F72" s="4" t="s">
        <v>344</v>
      </c>
      <c r="G72" s="4" t="s">
        <v>40</v>
      </c>
      <c r="H72" s="5" t="n">
        <v>0</v>
      </c>
      <c r="I72" s="5" t="n">
        <v>43760000</v>
      </c>
      <c r="J72" s="5" t="n">
        <v>0</v>
      </c>
      <c r="K72" s="5" t="n">
        <f aca="false">+I72*$I$5</f>
        <v>6564000</v>
      </c>
      <c r="L72" s="5" t="n">
        <v>0</v>
      </c>
      <c r="M72" s="5" t="n">
        <f aca="false">+L72+K72</f>
        <v>6564000</v>
      </c>
    </row>
    <row r="73" customFormat="false" ht="12.75" hidden="false" customHeight="false" outlineLevel="0" collapsed="false">
      <c r="H73" s="1" t="n">
        <f aca="false">SUM(H51:H72)</f>
        <v>0</v>
      </c>
      <c r="I73" s="1" t="n">
        <f aca="false">SUM(I51:I72)</f>
        <v>227020000</v>
      </c>
      <c r="J73" s="1" t="n">
        <f aca="false">SUM(J51:J72)</f>
        <v>0</v>
      </c>
      <c r="K73" s="1" t="n">
        <f aca="false">SUM(K51:K72)</f>
        <v>34053000</v>
      </c>
      <c r="L73" s="1" t="n">
        <v>16000000</v>
      </c>
      <c r="M73" s="1" t="n">
        <f aca="false">SUM(M51:M72)</f>
        <v>34053000</v>
      </c>
    </row>
    <row r="75" customFormat="false" ht="12.75" hidden="false" customHeight="false" outlineLevel="0" collapsed="false">
      <c r="C75" s="2" t="s">
        <v>405</v>
      </c>
    </row>
    <row r="77" customFormat="false" ht="12.75" hidden="false" customHeight="false" outlineLevel="0" collapsed="false">
      <c r="C77" s="9" t="s">
        <v>406</v>
      </c>
      <c r="F77" s="4" t="s">
        <v>344</v>
      </c>
      <c r="G77" s="4" t="s">
        <v>40</v>
      </c>
      <c r="H77" s="1" t="n">
        <v>0</v>
      </c>
      <c r="I77" s="1" t="n">
        <v>950000</v>
      </c>
      <c r="J77" s="1" t="n">
        <v>0</v>
      </c>
      <c r="K77" s="1" t="n">
        <f aca="false">+I77*$I$5</f>
        <v>142500</v>
      </c>
      <c r="L77" s="1" t="n">
        <v>0</v>
      </c>
      <c r="M77" s="1" t="n">
        <f aca="false">+K77+L77</f>
        <v>142500</v>
      </c>
    </row>
    <row r="78" customFormat="false" ht="12.75" hidden="false" customHeight="false" outlineLevel="0" collapsed="false">
      <c r="C78" s="9" t="s">
        <v>407</v>
      </c>
      <c r="F78" s="4" t="s">
        <v>344</v>
      </c>
      <c r="G78" s="4" t="s">
        <v>40</v>
      </c>
      <c r="H78" s="1" t="n">
        <v>0</v>
      </c>
      <c r="I78" s="1" t="n">
        <v>1110000</v>
      </c>
      <c r="J78" s="1" t="n">
        <v>0</v>
      </c>
      <c r="K78" s="1" t="n">
        <f aca="false">+I78*$I$5</f>
        <v>166500</v>
      </c>
      <c r="L78" s="1" t="n">
        <v>0</v>
      </c>
      <c r="M78" s="1" t="n">
        <f aca="false">+K78+L78</f>
        <v>166500</v>
      </c>
    </row>
    <row r="79" customFormat="false" ht="12.75" hidden="false" customHeight="false" outlineLevel="0" collapsed="false">
      <c r="C79" s="9" t="s">
        <v>408</v>
      </c>
      <c r="F79" s="4" t="s">
        <v>344</v>
      </c>
      <c r="G79" s="4" t="s">
        <v>40</v>
      </c>
      <c r="H79" s="1" t="n">
        <v>0</v>
      </c>
      <c r="I79" s="1" t="n">
        <v>1290000</v>
      </c>
      <c r="J79" s="1" t="n">
        <v>0</v>
      </c>
      <c r="K79" s="1" t="n">
        <f aca="false">+I79*$I$5</f>
        <v>193500</v>
      </c>
      <c r="L79" s="1" t="n">
        <v>0</v>
      </c>
      <c r="M79" s="1" t="n">
        <f aca="false">+K79+L79</f>
        <v>193500</v>
      </c>
    </row>
    <row r="80" customFormat="false" ht="15" hidden="false" customHeight="false" outlineLevel="0" collapsed="false">
      <c r="C80" s="9" t="s">
        <v>409</v>
      </c>
      <c r="F80" s="4" t="s">
        <v>344</v>
      </c>
      <c r="G80" s="4" t="s">
        <v>40</v>
      </c>
      <c r="H80" s="5" t="n">
        <v>0</v>
      </c>
      <c r="I80" s="5" t="n">
        <v>70000</v>
      </c>
      <c r="J80" s="5" t="n">
        <v>0</v>
      </c>
      <c r="K80" s="5" t="n">
        <f aca="false">+I80*$I$5</f>
        <v>10500</v>
      </c>
      <c r="L80" s="5" t="n">
        <v>0</v>
      </c>
      <c r="M80" s="5" t="n">
        <f aca="false">+K80+L80</f>
        <v>10500</v>
      </c>
    </row>
    <row r="81" customFormat="false" ht="12.75" hidden="false" customHeight="false" outlineLevel="0" collapsed="false">
      <c r="H81" s="1" t="n">
        <f aca="false">SUM(H77:H80)</f>
        <v>0</v>
      </c>
      <c r="I81" s="1" t="n">
        <f aca="false">SUM(I77:I80)</f>
        <v>3420000</v>
      </c>
      <c r="J81" s="1" t="n">
        <f aca="false">SUM(J77:J80)</f>
        <v>0</v>
      </c>
      <c r="K81" s="1" t="n">
        <f aca="false">SUM(K77:K80)</f>
        <v>513000</v>
      </c>
      <c r="L81" s="1" t="n">
        <v>2000000</v>
      </c>
      <c r="M81" s="1" t="n">
        <f aca="false">SUM(M77:M80)</f>
        <v>513000</v>
      </c>
    </row>
    <row r="82" customFormat="false" ht="12.75" hidden="false" customHeight="false" outlineLevel="0" collapsed="false">
      <c r="C82" s="2" t="s">
        <v>410</v>
      </c>
    </row>
    <row r="83" customFormat="false" ht="12.75" hidden="false" customHeight="false" outlineLevel="0" collapsed="false">
      <c r="C83" s="2"/>
    </row>
    <row r="84" customFormat="false" ht="12.75" hidden="false" customHeight="false" outlineLevel="0" collapsed="false">
      <c r="C84" s="2" t="s">
        <v>411</v>
      </c>
    </row>
    <row r="85" customFormat="false" ht="12.75" hidden="false" customHeight="false" outlineLevel="0" collapsed="false">
      <c r="C85" s="9" t="s">
        <v>282</v>
      </c>
      <c r="F85" s="4" t="s">
        <v>344</v>
      </c>
      <c r="G85" s="4" t="s">
        <v>54</v>
      </c>
      <c r="H85" s="1" t="n">
        <v>411000000</v>
      </c>
      <c r="I85" s="1" t="n">
        <v>0</v>
      </c>
      <c r="J85" s="1" t="s">
        <v>206</v>
      </c>
      <c r="K85" s="1" t="s">
        <v>206</v>
      </c>
      <c r="L85" s="1" t="n">
        <v>0</v>
      </c>
      <c r="M85" s="1" t="n">
        <v>0</v>
      </c>
    </row>
    <row r="86" customFormat="false" ht="12.75" hidden="false" customHeight="false" outlineLevel="0" collapsed="false">
      <c r="C86" s="9" t="s">
        <v>283</v>
      </c>
      <c r="F86" s="4" t="s">
        <v>344</v>
      </c>
      <c r="G86" s="4" t="s">
        <v>54</v>
      </c>
      <c r="H86" s="1" t="n">
        <v>25000000</v>
      </c>
      <c r="I86" s="1" t="n">
        <v>0</v>
      </c>
      <c r="J86" s="1" t="s">
        <v>206</v>
      </c>
      <c r="K86" s="1" t="s">
        <v>206</v>
      </c>
      <c r="L86" s="1" t="n">
        <v>0</v>
      </c>
      <c r="M86" s="1" t="n">
        <v>0</v>
      </c>
      <c r="N86" s="4" t="s">
        <v>13</v>
      </c>
    </row>
    <row r="87" customFormat="false" ht="12.75" hidden="false" customHeight="false" outlineLevel="0" collapsed="false">
      <c r="C87" s="9" t="s">
        <v>284</v>
      </c>
      <c r="F87" s="4" t="s">
        <v>344</v>
      </c>
      <c r="G87" s="4" t="s">
        <v>54</v>
      </c>
      <c r="H87" s="1" t="n">
        <v>5000000</v>
      </c>
      <c r="I87" s="1" t="n">
        <v>0</v>
      </c>
      <c r="J87" s="1" t="n">
        <v>0</v>
      </c>
      <c r="K87" s="1" t="s">
        <v>206</v>
      </c>
      <c r="L87" s="1" t="n">
        <v>0</v>
      </c>
      <c r="M87" s="1" t="n">
        <v>0</v>
      </c>
    </row>
    <row r="88" customFormat="false" ht="12.75" hidden="false" customHeight="false" outlineLevel="0" collapsed="false">
      <c r="C88" s="9" t="s">
        <v>285</v>
      </c>
      <c r="F88" s="4" t="s">
        <v>344</v>
      </c>
      <c r="G88" s="4" t="s">
        <v>54</v>
      </c>
      <c r="H88" s="1" t="n">
        <v>2000000</v>
      </c>
      <c r="I88" s="1" t="n">
        <v>0</v>
      </c>
      <c r="J88" s="1" t="n">
        <v>0</v>
      </c>
      <c r="K88" s="1" t="s">
        <v>206</v>
      </c>
      <c r="L88" s="1" t="n">
        <v>0</v>
      </c>
      <c r="M88" s="1" t="n">
        <v>0</v>
      </c>
    </row>
    <row r="89" customFormat="false" ht="12.75" hidden="false" customHeight="false" outlineLevel="0" collapsed="false">
      <c r="C89" s="9" t="s">
        <v>412</v>
      </c>
      <c r="F89" s="4" t="s">
        <v>344</v>
      </c>
      <c r="G89" s="4" t="s">
        <v>54</v>
      </c>
      <c r="H89" s="1" t="n">
        <v>0</v>
      </c>
      <c r="I89" s="1" t="n">
        <v>44000000</v>
      </c>
      <c r="J89" s="1" t="n">
        <v>0</v>
      </c>
      <c r="K89" s="1" t="s">
        <v>206</v>
      </c>
      <c r="L89" s="1" t="n">
        <v>0</v>
      </c>
      <c r="M89" s="1" t="n">
        <v>0</v>
      </c>
    </row>
    <row r="90" customFormat="false" ht="12.75" hidden="false" customHeight="false" outlineLevel="0" collapsed="false">
      <c r="C90" s="9" t="s">
        <v>287</v>
      </c>
      <c r="F90" s="4" t="s">
        <v>344</v>
      </c>
      <c r="G90" s="4" t="s">
        <v>54</v>
      </c>
      <c r="H90" s="1" t="n">
        <v>0</v>
      </c>
      <c r="I90" s="1" t="n">
        <v>157000000</v>
      </c>
      <c r="J90" s="1" t="n">
        <v>0</v>
      </c>
      <c r="K90" s="10" t="s">
        <v>206</v>
      </c>
      <c r="L90" s="1" t="n">
        <v>0</v>
      </c>
      <c r="M90" s="1" t="n">
        <v>0</v>
      </c>
    </row>
    <row r="91" customFormat="false" ht="12.75" hidden="false" customHeight="false" outlineLevel="0" collapsed="false">
      <c r="C91" s="9" t="s">
        <v>413</v>
      </c>
      <c r="F91" s="4" t="s">
        <v>344</v>
      </c>
      <c r="G91" s="4" t="s">
        <v>54</v>
      </c>
      <c r="H91" s="1" t="n">
        <v>5000000</v>
      </c>
      <c r="I91" s="1" t="n">
        <v>0</v>
      </c>
      <c r="J91" s="1" t="n">
        <v>0</v>
      </c>
      <c r="K91" s="1" t="s">
        <v>206</v>
      </c>
      <c r="L91" s="1" t="n">
        <v>0</v>
      </c>
      <c r="M91" s="1" t="n">
        <v>0</v>
      </c>
    </row>
    <row r="92" customFormat="false" ht="12.75" hidden="false" customHeight="false" outlineLevel="0" collapsed="false">
      <c r="C92" s="9" t="s">
        <v>414</v>
      </c>
      <c r="F92" s="4" t="s">
        <v>344</v>
      </c>
      <c r="G92" s="4" t="s">
        <v>54</v>
      </c>
      <c r="H92" s="1" t="n">
        <v>5000000</v>
      </c>
      <c r="I92" s="1" t="n">
        <v>0</v>
      </c>
      <c r="J92" s="1" t="n">
        <v>0</v>
      </c>
      <c r="K92" s="1" t="s">
        <v>206</v>
      </c>
      <c r="L92" s="1" t="n">
        <v>0</v>
      </c>
      <c r="M92" s="1" t="n">
        <v>0</v>
      </c>
    </row>
    <row r="93" customFormat="false" ht="12.75" hidden="false" customHeight="false" outlineLevel="0" collapsed="false">
      <c r="C93" s="9" t="s">
        <v>290</v>
      </c>
      <c r="F93" s="4" t="s">
        <v>344</v>
      </c>
      <c r="G93" s="4" t="s">
        <v>54</v>
      </c>
      <c r="H93" s="1" t="n">
        <v>3000000</v>
      </c>
      <c r="I93" s="1" t="n">
        <v>0</v>
      </c>
      <c r="J93" s="1" t="n">
        <v>0</v>
      </c>
      <c r="K93" s="1" t="s">
        <v>206</v>
      </c>
      <c r="L93" s="1" t="n">
        <v>0</v>
      </c>
      <c r="M93" s="1" t="n">
        <v>0</v>
      </c>
    </row>
    <row r="94" customFormat="false" ht="15" hidden="false" customHeight="false" outlineLevel="0" collapsed="false">
      <c r="C94" s="9" t="s">
        <v>415</v>
      </c>
      <c r="F94" s="4" t="s">
        <v>344</v>
      </c>
      <c r="G94" s="4" t="s">
        <v>416</v>
      </c>
      <c r="H94" s="5" t="n">
        <v>237000000</v>
      </c>
      <c r="I94" s="5" t="n">
        <v>0</v>
      </c>
      <c r="J94" s="5" t="n">
        <v>0</v>
      </c>
      <c r="K94" s="5" t="n">
        <f aca="false">+H94*$I$5</f>
        <v>35550000</v>
      </c>
      <c r="L94" s="5" t="n">
        <v>0</v>
      </c>
      <c r="M94" s="5" t="n">
        <f aca="false">+L94+K94</f>
        <v>35550000</v>
      </c>
    </row>
    <row r="95" customFormat="false" ht="12.75" hidden="false" customHeight="false" outlineLevel="0" collapsed="false">
      <c r="C95" s="9"/>
      <c r="H95" s="1" t="n">
        <f aca="false">SUM(H85:H94)</f>
        <v>693000000</v>
      </c>
      <c r="I95" s="1" t="n">
        <f aca="false">SUM(I85:I94)</f>
        <v>201000000</v>
      </c>
      <c r="J95" s="1" t="n">
        <f aca="false">SUM(J85:J94)</f>
        <v>0</v>
      </c>
      <c r="K95" s="1" t="n">
        <f aca="false">SUM(K85:K94)</f>
        <v>35550000</v>
      </c>
      <c r="L95" s="1" t="n">
        <f aca="false">SUM(L85:L94)</f>
        <v>0</v>
      </c>
      <c r="M95" s="1" t="n">
        <f aca="false">SUM(M85:M94)</f>
        <v>35550000</v>
      </c>
    </row>
    <row r="97" customFormat="false" ht="12.75" hidden="false" customHeight="false" outlineLevel="0" collapsed="false">
      <c r="C97" s="2" t="s">
        <v>417</v>
      </c>
      <c r="I97" s="1" t="s">
        <v>13</v>
      </c>
    </row>
    <row r="98" customFormat="false" ht="12.75" hidden="false" customHeight="false" outlineLevel="0" collapsed="false">
      <c r="C98" s="9" t="s">
        <v>291</v>
      </c>
      <c r="F98" s="4" t="s">
        <v>344</v>
      </c>
      <c r="G98" s="4" t="s">
        <v>54</v>
      </c>
      <c r="H98" s="1" t="n">
        <v>15080000</v>
      </c>
      <c r="I98" s="1" t="n">
        <v>0</v>
      </c>
      <c r="J98" s="1" t="n">
        <v>0</v>
      </c>
      <c r="K98" s="1" t="s">
        <v>206</v>
      </c>
      <c r="L98" s="1" t="n">
        <v>0</v>
      </c>
      <c r="M98" s="1" t="n">
        <v>0</v>
      </c>
    </row>
    <row r="99" customFormat="false" ht="12.75" hidden="false" customHeight="false" outlineLevel="0" collapsed="false">
      <c r="C99" s="9" t="s">
        <v>418</v>
      </c>
      <c r="F99" s="4" t="s">
        <v>344</v>
      </c>
      <c r="G99" s="4" t="s">
        <v>389</v>
      </c>
      <c r="H99" s="1" t="n">
        <v>31940000</v>
      </c>
      <c r="I99" s="1" t="n">
        <v>0</v>
      </c>
      <c r="J99" s="1" t="n">
        <v>0</v>
      </c>
      <c r="K99" s="1" t="n">
        <f aca="false">+H99*$I$5</f>
        <v>4791000</v>
      </c>
      <c r="L99" s="1" t="n">
        <v>0</v>
      </c>
      <c r="M99" s="1" t="n">
        <f aca="false">+L99+K99</f>
        <v>4791000</v>
      </c>
    </row>
    <row r="100" customFormat="false" ht="12.75" hidden="false" customHeight="false" outlineLevel="0" collapsed="false">
      <c r="C100" s="9" t="s">
        <v>419</v>
      </c>
      <c r="F100" s="4" t="s">
        <v>344</v>
      </c>
      <c r="G100" s="4" t="s">
        <v>40</v>
      </c>
      <c r="H100" s="1" t="n">
        <v>710000</v>
      </c>
      <c r="I100" s="1" t="n">
        <v>0</v>
      </c>
      <c r="J100" s="1" t="n">
        <v>0</v>
      </c>
      <c r="K100" s="1" t="n">
        <f aca="false">+H100*$I$5</f>
        <v>106500</v>
      </c>
      <c r="L100" s="1" t="n">
        <v>0</v>
      </c>
      <c r="M100" s="1" t="n">
        <f aca="false">+L100+K100</f>
        <v>106500</v>
      </c>
    </row>
    <row r="101" customFormat="false" ht="12.75" hidden="false" customHeight="false" outlineLevel="0" collapsed="false">
      <c r="C101" s="9" t="s">
        <v>420</v>
      </c>
      <c r="F101" s="4" t="s">
        <v>344</v>
      </c>
      <c r="G101" s="4" t="s">
        <v>38</v>
      </c>
      <c r="H101" s="1" t="n">
        <v>980000</v>
      </c>
      <c r="I101" s="1" t="n">
        <v>0</v>
      </c>
      <c r="J101" s="1" t="n">
        <v>0</v>
      </c>
      <c r="K101" s="1" t="n">
        <f aca="false">+H101*$I$5</f>
        <v>147000</v>
      </c>
      <c r="L101" s="1" t="n">
        <v>0</v>
      </c>
      <c r="M101" s="1" t="n">
        <f aca="false">+L101+K101</f>
        <v>147000</v>
      </c>
    </row>
    <row r="102" customFormat="false" ht="12.75" hidden="false" customHeight="false" outlineLevel="0" collapsed="false">
      <c r="C102" s="9" t="s">
        <v>19</v>
      </c>
      <c r="F102" s="4" t="s">
        <v>344</v>
      </c>
      <c r="G102" s="4" t="s">
        <v>37</v>
      </c>
      <c r="H102" s="1" t="n">
        <v>15500000</v>
      </c>
      <c r="I102" s="1" t="n">
        <v>0</v>
      </c>
      <c r="J102" s="1" t="n">
        <v>0</v>
      </c>
      <c r="K102" s="1" t="n">
        <f aca="false">+H102*$I$5</f>
        <v>2325000</v>
      </c>
      <c r="L102" s="1" t="n">
        <v>0</v>
      </c>
      <c r="M102" s="1" t="n">
        <f aca="false">+L102+K102</f>
        <v>2325000</v>
      </c>
    </row>
    <row r="103" customFormat="false" ht="12.75" hidden="false" customHeight="false" outlineLevel="0" collapsed="false">
      <c r="C103" s="9" t="s">
        <v>421</v>
      </c>
      <c r="F103" s="4" t="s">
        <v>344</v>
      </c>
      <c r="G103" s="4" t="s">
        <v>36</v>
      </c>
      <c r="H103" s="1" t="n">
        <v>157900000</v>
      </c>
      <c r="I103" s="1" t="n">
        <v>0</v>
      </c>
      <c r="J103" s="1" t="n">
        <v>0</v>
      </c>
      <c r="K103" s="1" t="n">
        <f aca="false">+H103*$I$5</f>
        <v>23685000</v>
      </c>
      <c r="L103" s="1" t="n">
        <v>0</v>
      </c>
      <c r="M103" s="1" t="n">
        <f aca="false">+L103+K103</f>
        <v>23685000</v>
      </c>
    </row>
    <row r="104" customFormat="false" ht="12.75" hidden="false" customHeight="false" outlineLevel="0" collapsed="false">
      <c r="C104" s="9" t="s">
        <v>422</v>
      </c>
      <c r="F104" s="4" t="s">
        <v>344</v>
      </c>
      <c r="G104" s="4" t="s">
        <v>37</v>
      </c>
      <c r="H104" s="1" t="n">
        <v>670000</v>
      </c>
      <c r="I104" s="1" t="n">
        <v>0</v>
      </c>
      <c r="J104" s="1" t="n">
        <v>0</v>
      </c>
      <c r="K104" s="1" t="n">
        <f aca="false">+H104*$I$5</f>
        <v>100500</v>
      </c>
      <c r="L104" s="1" t="n">
        <v>0</v>
      </c>
      <c r="M104" s="1" t="n">
        <f aca="false">+L104+K104</f>
        <v>100500</v>
      </c>
    </row>
    <row r="105" customFormat="false" ht="12.75" hidden="false" customHeight="false" outlineLevel="0" collapsed="false">
      <c r="C105" s="9" t="s">
        <v>423</v>
      </c>
      <c r="F105" s="4" t="s">
        <v>344</v>
      </c>
      <c r="G105" s="4" t="s">
        <v>34</v>
      </c>
      <c r="H105" s="1" t="n">
        <v>16390000</v>
      </c>
      <c r="I105" s="1" t="n">
        <v>0</v>
      </c>
      <c r="J105" s="1" t="n">
        <v>0</v>
      </c>
      <c r="K105" s="1" t="n">
        <f aca="false">+H105*$I$5</f>
        <v>2458500</v>
      </c>
      <c r="L105" s="1" t="n">
        <v>0</v>
      </c>
      <c r="M105" s="1" t="n">
        <f aca="false">+L105+K105</f>
        <v>2458500</v>
      </c>
    </row>
    <row r="106" customFormat="false" ht="12.75" hidden="false" customHeight="false" outlineLevel="0" collapsed="false">
      <c r="C106" s="9" t="s">
        <v>424</v>
      </c>
      <c r="F106" s="4" t="s">
        <v>344</v>
      </c>
      <c r="G106" s="4" t="s">
        <v>39</v>
      </c>
      <c r="H106" s="1" t="n">
        <v>120910000</v>
      </c>
      <c r="I106" s="1" t="n">
        <v>0</v>
      </c>
      <c r="J106" s="1" t="n">
        <v>0</v>
      </c>
      <c r="K106" s="1" t="n">
        <f aca="false">+H106*$I$5*2/12</f>
        <v>3022750</v>
      </c>
      <c r="L106" s="1" t="n">
        <v>0</v>
      </c>
      <c r="M106" s="1" t="n">
        <f aca="false">+L106+K106</f>
        <v>3022750</v>
      </c>
    </row>
    <row r="107" customFormat="false" ht="12.75" hidden="false" customHeight="false" outlineLevel="0" collapsed="false">
      <c r="C107" s="9" t="s">
        <v>425</v>
      </c>
      <c r="F107" s="4" t="s">
        <v>344</v>
      </c>
      <c r="G107" s="4" t="s">
        <v>34</v>
      </c>
      <c r="H107" s="1" t="n">
        <v>11920000</v>
      </c>
      <c r="I107" s="1" t="n">
        <v>0</v>
      </c>
      <c r="J107" s="1" t="n">
        <v>0</v>
      </c>
      <c r="K107" s="1" t="n">
        <f aca="false">+H107*$I$5</f>
        <v>1788000</v>
      </c>
      <c r="L107" s="1" t="n">
        <v>0</v>
      </c>
      <c r="M107" s="1" t="n">
        <f aca="false">+L107+K107</f>
        <v>1788000</v>
      </c>
    </row>
    <row r="108" customFormat="false" ht="12.75" hidden="false" customHeight="false" outlineLevel="0" collapsed="false">
      <c r="C108" s="9" t="s">
        <v>426</v>
      </c>
      <c r="F108" s="4" t="s">
        <v>344</v>
      </c>
      <c r="G108" s="4" t="s">
        <v>34</v>
      </c>
      <c r="H108" s="1" t="n">
        <v>3050000</v>
      </c>
      <c r="I108" s="1" t="n">
        <v>0</v>
      </c>
      <c r="J108" s="1" t="n">
        <v>0</v>
      </c>
      <c r="K108" s="1" t="n">
        <f aca="false">+H108*$I$5</f>
        <v>457500</v>
      </c>
      <c r="L108" s="1" t="n">
        <v>0</v>
      </c>
      <c r="M108" s="1" t="n">
        <f aca="false">+L108+K108</f>
        <v>457500</v>
      </c>
    </row>
    <row r="109" customFormat="false" ht="12.75" hidden="false" customHeight="false" outlineLevel="0" collapsed="false">
      <c r="C109" s="9" t="s">
        <v>427</v>
      </c>
      <c r="F109" s="4" t="s">
        <v>344</v>
      </c>
      <c r="G109" s="4" t="s">
        <v>36</v>
      </c>
      <c r="H109" s="1" t="n">
        <v>4530000</v>
      </c>
      <c r="I109" s="1" t="n">
        <v>0</v>
      </c>
      <c r="J109" s="1" t="n">
        <v>0</v>
      </c>
      <c r="K109" s="1" t="n">
        <f aca="false">+H109*$I$5</f>
        <v>679500</v>
      </c>
      <c r="L109" s="1" t="n">
        <v>0</v>
      </c>
      <c r="M109" s="1" t="n">
        <f aca="false">+L109+K109</f>
        <v>679500</v>
      </c>
    </row>
    <row r="110" customFormat="false" ht="12.75" hidden="false" customHeight="false" outlineLevel="0" collapsed="false">
      <c r="C110" s="9" t="s">
        <v>428</v>
      </c>
      <c r="F110" s="4" t="s">
        <v>344</v>
      </c>
      <c r="G110" s="4" t="s">
        <v>36</v>
      </c>
      <c r="H110" s="1" t="n">
        <v>20340000</v>
      </c>
      <c r="I110" s="1" t="n">
        <v>0</v>
      </c>
      <c r="J110" s="1" t="n">
        <v>0</v>
      </c>
      <c r="K110" s="1" t="n">
        <f aca="false">+H110*$I$5</f>
        <v>3051000</v>
      </c>
      <c r="L110" s="1" t="n">
        <v>0</v>
      </c>
      <c r="M110" s="1" t="n">
        <f aca="false">+L110+K110</f>
        <v>3051000</v>
      </c>
    </row>
    <row r="111" customFormat="false" ht="12.75" hidden="false" customHeight="false" outlineLevel="0" collapsed="false">
      <c r="C111" s="9" t="s">
        <v>395</v>
      </c>
      <c r="F111" s="4" t="s">
        <v>344</v>
      </c>
      <c r="G111" s="4" t="s">
        <v>38</v>
      </c>
      <c r="H111" s="1" t="n">
        <v>900000</v>
      </c>
      <c r="I111" s="1" t="n">
        <v>0</v>
      </c>
      <c r="J111" s="1" t="n">
        <v>0</v>
      </c>
      <c r="K111" s="1" t="n">
        <f aca="false">+H111*$I$5</f>
        <v>135000</v>
      </c>
      <c r="L111" s="1" t="n">
        <v>0</v>
      </c>
      <c r="M111" s="1" t="n">
        <f aca="false">+L111+K111</f>
        <v>135000</v>
      </c>
    </row>
    <row r="112" customFormat="false" ht="12.75" hidden="false" customHeight="false" outlineLevel="0" collapsed="false">
      <c r="C112" s="9" t="s">
        <v>429</v>
      </c>
      <c r="F112" s="4" t="s">
        <v>344</v>
      </c>
      <c r="G112" s="4" t="s">
        <v>430</v>
      </c>
      <c r="H112" s="1" t="n">
        <v>2850000</v>
      </c>
      <c r="I112" s="1" t="n">
        <v>0</v>
      </c>
      <c r="J112" s="1" t="n">
        <v>0</v>
      </c>
      <c r="K112" s="1" t="n">
        <f aca="false">+H112*$I$5</f>
        <v>427500</v>
      </c>
      <c r="L112" s="1" t="n">
        <v>0</v>
      </c>
      <c r="M112" s="1" t="n">
        <f aca="false">+L112+K112</f>
        <v>427500</v>
      </c>
    </row>
    <row r="113" customFormat="false" ht="12.75" hidden="false" customHeight="false" outlineLevel="0" collapsed="false">
      <c r="C113" s="9" t="s">
        <v>431</v>
      </c>
      <c r="F113" s="4" t="s">
        <v>344</v>
      </c>
      <c r="G113" s="4" t="s">
        <v>432</v>
      </c>
      <c r="H113" s="1" t="n">
        <v>100000</v>
      </c>
      <c r="I113" s="1" t="n">
        <v>0</v>
      </c>
      <c r="J113" s="1" t="n">
        <v>0</v>
      </c>
      <c r="K113" s="1" t="n">
        <f aca="false">+H113*$I$5</f>
        <v>15000</v>
      </c>
      <c r="L113" s="1" t="n">
        <v>0</v>
      </c>
      <c r="M113" s="1" t="n">
        <f aca="false">+L113+K113</f>
        <v>15000</v>
      </c>
    </row>
    <row r="114" customFormat="false" ht="12.75" hidden="false" customHeight="false" outlineLevel="0" collapsed="false">
      <c r="C114" s="9" t="s">
        <v>433</v>
      </c>
      <c r="F114" s="4" t="s">
        <v>344</v>
      </c>
      <c r="G114" s="4" t="s">
        <v>37</v>
      </c>
      <c r="H114" s="1" t="n">
        <v>6880000</v>
      </c>
      <c r="I114" s="1" t="n">
        <v>0</v>
      </c>
      <c r="J114" s="1" t="n">
        <v>0</v>
      </c>
      <c r="K114" s="1" t="n">
        <f aca="false">+H114*$I$5</f>
        <v>1032000</v>
      </c>
      <c r="L114" s="1" t="n">
        <v>0</v>
      </c>
      <c r="M114" s="1" t="n">
        <f aca="false">+L114+K114</f>
        <v>1032000</v>
      </c>
    </row>
    <row r="115" customFormat="false" ht="12.75" hidden="false" customHeight="false" outlineLevel="0" collapsed="false">
      <c r="C115" s="9" t="s">
        <v>434</v>
      </c>
      <c r="F115" s="4" t="s">
        <v>344</v>
      </c>
      <c r="G115" s="4" t="s">
        <v>37</v>
      </c>
      <c r="H115" s="1" t="n">
        <v>17000000</v>
      </c>
      <c r="I115" s="1" t="n">
        <v>0</v>
      </c>
      <c r="J115" s="1" t="n">
        <v>0</v>
      </c>
      <c r="K115" s="1" t="n">
        <f aca="false">+H115*$I$5</f>
        <v>2550000</v>
      </c>
      <c r="L115" s="1" t="n">
        <v>0</v>
      </c>
      <c r="M115" s="1" t="n">
        <f aca="false">+L115+K115</f>
        <v>2550000</v>
      </c>
    </row>
    <row r="116" customFormat="false" ht="12.75" hidden="false" customHeight="false" outlineLevel="0" collapsed="false">
      <c r="C116" s="9" t="s">
        <v>383</v>
      </c>
      <c r="F116" s="4" t="s">
        <v>344</v>
      </c>
      <c r="G116" s="4" t="s">
        <v>38</v>
      </c>
      <c r="H116" s="1" t="n">
        <v>4270000</v>
      </c>
      <c r="I116" s="1" t="n">
        <v>0</v>
      </c>
      <c r="J116" s="1" t="n">
        <v>0</v>
      </c>
      <c r="K116" s="1" t="n">
        <f aca="false">+H116*$I$5</f>
        <v>640500</v>
      </c>
      <c r="L116" s="1" t="n">
        <v>0</v>
      </c>
      <c r="M116" s="1" t="n">
        <f aca="false">+L116+K116</f>
        <v>640500</v>
      </c>
    </row>
    <row r="117" customFormat="false" ht="12.75" hidden="false" customHeight="false" outlineLevel="0" collapsed="false">
      <c r="C117" s="9" t="s">
        <v>435</v>
      </c>
      <c r="F117" s="4" t="s">
        <v>344</v>
      </c>
      <c r="G117" s="4" t="s">
        <v>38</v>
      </c>
      <c r="H117" s="1" t="n">
        <v>25140000</v>
      </c>
      <c r="I117" s="1" t="n">
        <v>0</v>
      </c>
      <c r="J117" s="1" t="n">
        <v>0</v>
      </c>
      <c r="K117" s="1" t="n">
        <f aca="false">+H117*$I$5</f>
        <v>3771000</v>
      </c>
      <c r="L117" s="1" t="n">
        <v>0</v>
      </c>
      <c r="M117" s="1" t="n">
        <f aca="false">+L117+K117</f>
        <v>3771000</v>
      </c>
    </row>
    <row r="118" customFormat="false" ht="12.75" hidden="false" customHeight="false" outlineLevel="0" collapsed="false">
      <c r="C118" s="9" t="s">
        <v>436</v>
      </c>
      <c r="F118" s="4" t="s">
        <v>344</v>
      </c>
      <c r="G118" s="4" t="s">
        <v>37</v>
      </c>
      <c r="H118" s="1" t="n">
        <v>3000000</v>
      </c>
      <c r="I118" s="1" t="n">
        <v>0</v>
      </c>
      <c r="J118" s="1" t="n">
        <v>0</v>
      </c>
      <c r="K118" s="1" t="n">
        <f aca="false">+H118*$I$5</f>
        <v>450000</v>
      </c>
      <c r="L118" s="1" t="n">
        <v>0</v>
      </c>
      <c r="M118" s="1" t="n">
        <f aca="false">+L118+K118</f>
        <v>450000</v>
      </c>
    </row>
    <row r="119" customFormat="false" ht="12.75" hidden="false" customHeight="false" outlineLevel="0" collapsed="false">
      <c r="C119" s="9" t="s">
        <v>437</v>
      </c>
      <c r="F119" s="4" t="s">
        <v>344</v>
      </c>
      <c r="G119" s="4" t="s">
        <v>37</v>
      </c>
      <c r="H119" s="1" t="n">
        <v>3000000</v>
      </c>
      <c r="I119" s="1" t="n">
        <v>0</v>
      </c>
      <c r="J119" s="1" t="n">
        <v>0</v>
      </c>
      <c r="K119" s="1" t="n">
        <f aca="false">+H119*$I$5</f>
        <v>450000</v>
      </c>
      <c r="L119" s="1" t="n">
        <v>0</v>
      </c>
      <c r="M119" s="1" t="n">
        <f aca="false">+L119+K119</f>
        <v>450000</v>
      </c>
    </row>
    <row r="120" customFormat="false" ht="12.75" hidden="false" customHeight="false" outlineLevel="0" collapsed="false">
      <c r="C120" s="9" t="s">
        <v>438</v>
      </c>
      <c r="F120" s="4" t="s">
        <v>344</v>
      </c>
      <c r="G120" s="4" t="s">
        <v>37</v>
      </c>
      <c r="H120" s="1" t="n">
        <v>7730000</v>
      </c>
      <c r="I120" s="1" t="n">
        <v>0</v>
      </c>
      <c r="J120" s="1" t="n">
        <v>0</v>
      </c>
      <c r="K120" s="1" t="n">
        <f aca="false">+H120*$I$5</f>
        <v>1159500</v>
      </c>
      <c r="L120" s="1" t="n">
        <v>0</v>
      </c>
      <c r="M120" s="1" t="n">
        <f aca="false">+L120+K120</f>
        <v>1159500</v>
      </c>
    </row>
    <row r="121" customFormat="false" ht="12.75" hidden="false" customHeight="false" outlineLevel="0" collapsed="false">
      <c r="C121" s="9" t="s">
        <v>439</v>
      </c>
      <c r="F121" s="4" t="s">
        <v>344</v>
      </c>
      <c r="G121" s="4" t="s">
        <v>40</v>
      </c>
      <c r="H121" s="1" t="n">
        <v>2140000</v>
      </c>
      <c r="I121" s="1" t="n">
        <v>0</v>
      </c>
      <c r="J121" s="1" t="n">
        <v>0</v>
      </c>
      <c r="K121" s="1" t="n">
        <f aca="false">+H121*$I$5</f>
        <v>321000</v>
      </c>
      <c r="L121" s="1" t="n">
        <v>0</v>
      </c>
      <c r="M121" s="1" t="n">
        <f aca="false">+L121+K121</f>
        <v>321000</v>
      </c>
    </row>
    <row r="122" customFormat="false" ht="12.75" hidden="false" customHeight="false" outlineLevel="0" collapsed="false">
      <c r="C122" s="9" t="s">
        <v>440</v>
      </c>
      <c r="F122" s="4" t="s">
        <v>344</v>
      </c>
      <c r="G122" s="4" t="s">
        <v>38</v>
      </c>
      <c r="H122" s="1" t="n">
        <v>1810000</v>
      </c>
      <c r="I122" s="1" t="n">
        <v>0</v>
      </c>
      <c r="J122" s="1" t="n">
        <v>0</v>
      </c>
      <c r="K122" s="1" t="n">
        <f aca="false">+H122*$I$5</f>
        <v>271500</v>
      </c>
      <c r="L122" s="1" t="n">
        <v>0</v>
      </c>
      <c r="M122" s="1" t="n">
        <f aca="false">+L122+K122</f>
        <v>271500</v>
      </c>
    </row>
    <row r="123" customFormat="false" ht="12.75" hidden="false" customHeight="false" outlineLevel="0" collapsed="false">
      <c r="C123" s="9" t="s">
        <v>441</v>
      </c>
      <c r="F123" s="4" t="s">
        <v>344</v>
      </c>
      <c r="G123" s="4" t="s">
        <v>37</v>
      </c>
      <c r="H123" s="1" t="n">
        <v>4600000</v>
      </c>
      <c r="I123" s="1" t="n">
        <v>0</v>
      </c>
      <c r="J123" s="1" t="n">
        <v>0</v>
      </c>
      <c r="K123" s="1" t="n">
        <f aca="false">+H123*$I$5</f>
        <v>690000</v>
      </c>
      <c r="L123" s="1" t="n">
        <v>0</v>
      </c>
      <c r="M123" s="1" t="n">
        <f aca="false">+L123+K123</f>
        <v>690000</v>
      </c>
    </row>
    <row r="124" customFormat="false" ht="12.75" hidden="false" customHeight="false" outlineLevel="0" collapsed="false">
      <c r="C124" s="9" t="s">
        <v>388</v>
      </c>
      <c r="F124" s="4" t="s">
        <v>344</v>
      </c>
      <c r="G124" s="4" t="s">
        <v>389</v>
      </c>
      <c r="H124" s="1" t="n">
        <v>8720000</v>
      </c>
      <c r="I124" s="1" t="n">
        <v>0</v>
      </c>
      <c r="J124" s="1" t="n">
        <v>0</v>
      </c>
      <c r="K124" s="1" t="n">
        <f aca="false">+H124*$I$5</f>
        <v>1308000</v>
      </c>
      <c r="L124" s="1" t="n">
        <v>0</v>
      </c>
      <c r="M124" s="1" t="n">
        <f aca="false">+L124+K124</f>
        <v>1308000</v>
      </c>
    </row>
    <row r="125" customFormat="false" ht="12.75" hidden="false" customHeight="false" outlineLevel="0" collapsed="false">
      <c r="C125" s="9" t="s">
        <v>442</v>
      </c>
      <c r="F125" s="4" t="s">
        <v>344</v>
      </c>
      <c r="G125" s="4" t="s">
        <v>389</v>
      </c>
      <c r="H125" s="1" t="n">
        <v>8890000</v>
      </c>
      <c r="I125" s="1" t="n">
        <v>0</v>
      </c>
      <c r="J125" s="1" t="n">
        <v>0</v>
      </c>
      <c r="K125" s="1" t="n">
        <f aca="false">+H125*$I$5</f>
        <v>1333500</v>
      </c>
      <c r="L125" s="1" t="n">
        <v>0</v>
      </c>
      <c r="M125" s="1" t="n">
        <f aca="false">+L125+K125</f>
        <v>1333500</v>
      </c>
    </row>
    <row r="126" customFormat="false" ht="12.75" hidden="false" customHeight="false" outlineLevel="0" collapsed="false">
      <c r="C126" s="9" t="s">
        <v>391</v>
      </c>
      <c r="F126" s="4" t="s">
        <v>344</v>
      </c>
      <c r="G126" s="4" t="s">
        <v>40</v>
      </c>
      <c r="H126" s="1" t="n">
        <v>6870000</v>
      </c>
      <c r="I126" s="1" t="n">
        <v>0</v>
      </c>
      <c r="J126" s="1" t="n">
        <v>0</v>
      </c>
      <c r="K126" s="1" t="n">
        <f aca="false">+H126*$I$5</f>
        <v>1030500</v>
      </c>
      <c r="L126" s="1" t="n">
        <v>0</v>
      </c>
      <c r="M126" s="1" t="n">
        <f aca="false">+L126+K126</f>
        <v>1030500</v>
      </c>
    </row>
    <row r="127" customFormat="false" ht="12.75" hidden="false" customHeight="false" outlineLevel="0" collapsed="false">
      <c r="C127" s="9" t="s">
        <v>443</v>
      </c>
      <c r="F127" s="4" t="s">
        <v>344</v>
      </c>
      <c r="G127" s="4" t="s">
        <v>39</v>
      </c>
      <c r="H127" s="1" t="n">
        <v>18020000</v>
      </c>
      <c r="I127" s="1" t="n">
        <v>0</v>
      </c>
      <c r="J127" s="1" t="n">
        <v>0</v>
      </c>
      <c r="K127" s="1" t="n">
        <f aca="false">+H127*$I$5</f>
        <v>2703000</v>
      </c>
      <c r="L127" s="1" t="n">
        <v>0</v>
      </c>
      <c r="M127" s="1" t="n">
        <f aca="false">+L127+K127</f>
        <v>2703000</v>
      </c>
    </row>
    <row r="128" customFormat="false" ht="12.75" hidden="false" customHeight="false" outlineLevel="0" collapsed="false">
      <c r="C128" s="9" t="s">
        <v>444</v>
      </c>
      <c r="F128" s="4" t="s">
        <v>344</v>
      </c>
      <c r="G128" s="4" t="s">
        <v>40</v>
      </c>
      <c r="H128" s="1" t="n">
        <v>3900000</v>
      </c>
      <c r="I128" s="1" t="n">
        <v>0</v>
      </c>
      <c r="J128" s="1" t="n">
        <v>0</v>
      </c>
      <c r="K128" s="1" t="n">
        <f aca="false">+H128*$I$5</f>
        <v>585000</v>
      </c>
      <c r="L128" s="1" t="n">
        <v>0</v>
      </c>
      <c r="M128" s="1" t="n">
        <f aca="false">+L128+K128</f>
        <v>585000</v>
      </c>
    </row>
    <row r="129" customFormat="false" ht="12.75" hidden="false" customHeight="false" outlineLevel="0" collapsed="false">
      <c r="C129" s="9" t="s">
        <v>445</v>
      </c>
      <c r="F129" s="4" t="s">
        <v>344</v>
      </c>
      <c r="G129" s="4" t="s">
        <v>36</v>
      </c>
      <c r="H129" s="1" t="n">
        <v>12710000</v>
      </c>
      <c r="I129" s="1" t="n">
        <v>0</v>
      </c>
      <c r="J129" s="1" t="n">
        <v>0</v>
      </c>
      <c r="K129" s="1" t="n">
        <f aca="false">+H129*$I$5</f>
        <v>1906500</v>
      </c>
      <c r="L129" s="1" t="n">
        <v>0</v>
      </c>
      <c r="M129" s="1" t="n">
        <f aca="false">+L129+K129</f>
        <v>1906500</v>
      </c>
    </row>
    <row r="130" customFormat="false" ht="12.75" hidden="false" customHeight="false" outlineLevel="0" collapsed="false">
      <c r="C130" s="9" t="s">
        <v>446</v>
      </c>
      <c r="F130" s="4" t="s">
        <v>344</v>
      </c>
      <c r="G130" s="4" t="s">
        <v>37</v>
      </c>
      <c r="H130" s="1" t="n">
        <v>5000000</v>
      </c>
      <c r="I130" s="1" t="n">
        <v>0</v>
      </c>
      <c r="J130" s="1" t="n">
        <v>0</v>
      </c>
      <c r="K130" s="1" t="n">
        <f aca="false">+H130*$I$5</f>
        <v>750000</v>
      </c>
      <c r="L130" s="1" t="n">
        <v>0</v>
      </c>
      <c r="M130" s="1" t="n">
        <f aca="false">+L130+K130</f>
        <v>750000</v>
      </c>
    </row>
    <row r="131" customFormat="false" ht="12.75" hidden="false" customHeight="false" outlineLevel="0" collapsed="false">
      <c r="C131" s="9" t="s">
        <v>447</v>
      </c>
      <c r="F131" s="4" t="s">
        <v>344</v>
      </c>
      <c r="G131" s="4" t="s">
        <v>389</v>
      </c>
      <c r="H131" s="1" t="n">
        <v>13590000</v>
      </c>
      <c r="I131" s="1" t="n">
        <v>0</v>
      </c>
      <c r="J131" s="1" t="n">
        <v>0</v>
      </c>
      <c r="K131" s="1" t="n">
        <f aca="false">+H131*$I$5</f>
        <v>2038500</v>
      </c>
      <c r="L131" s="1" t="n">
        <v>0</v>
      </c>
      <c r="M131" s="1" t="n">
        <f aca="false">+L131+K131</f>
        <v>2038500</v>
      </c>
    </row>
    <row r="132" customFormat="false" ht="12.75" hidden="false" customHeight="false" outlineLevel="0" collapsed="false">
      <c r="C132" s="9" t="s">
        <v>448</v>
      </c>
      <c r="F132" s="4" t="s">
        <v>344</v>
      </c>
      <c r="G132" s="4" t="s">
        <v>37</v>
      </c>
      <c r="H132" s="1" t="n">
        <v>1000000</v>
      </c>
      <c r="I132" s="1" t="n">
        <v>0</v>
      </c>
      <c r="J132" s="1" t="n">
        <v>0</v>
      </c>
      <c r="K132" s="1" t="n">
        <f aca="false">+H132*$I$5</f>
        <v>150000</v>
      </c>
      <c r="L132" s="1" t="n">
        <v>0</v>
      </c>
      <c r="M132" s="1" t="n">
        <f aca="false">+L132+K132</f>
        <v>150000</v>
      </c>
    </row>
    <row r="133" customFormat="false" ht="12.75" hidden="false" customHeight="false" outlineLevel="0" collapsed="false">
      <c r="C133" s="9" t="s">
        <v>393</v>
      </c>
      <c r="F133" s="4" t="s">
        <v>344</v>
      </c>
      <c r="G133" s="4" t="s">
        <v>38</v>
      </c>
      <c r="H133" s="1" t="n">
        <v>4700000</v>
      </c>
      <c r="I133" s="1" t="n">
        <v>0</v>
      </c>
      <c r="J133" s="1" t="n">
        <v>0</v>
      </c>
      <c r="K133" s="1" t="n">
        <f aca="false">+H133*$I$5</f>
        <v>705000</v>
      </c>
      <c r="L133" s="1" t="n">
        <v>0</v>
      </c>
      <c r="M133" s="1" t="n">
        <f aca="false">+L133+K133</f>
        <v>705000</v>
      </c>
    </row>
    <row r="134" customFormat="false" ht="12.75" hidden="false" customHeight="false" outlineLevel="0" collapsed="false">
      <c r="C134" s="9" t="s">
        <v>449</v>
      </c>
      <c r="F134" s="4" t="s">
        <v>344</v>
      </c>
      <c r="G134" s="4" t="s">
        <v>37</v>
      </c>
      <c r="H134" s="1" t="n">
        <v>7490000</v>
      </c>
      <c r="I134" s="1" t="n">
        <v>0</v>
      </c>
      <c r="J134" s="1" t="n">
        <v>0</v>
      </c>
      <c r="K134" s="1" t="n">
        <f aca="false">+H134*$I$5</f>
        <v>1123500</v>
      </c>
      <c r="L134" s="1" t="n">
        <v>0</v>
      </c>
      <c r="M134" s="1" t="n">
        <f aca="false">+L134+K134</f>
        <v>1123500</v>
      </c>
    </row>
    <row r="135" customFormat="false" ht="12.75" hidden="false" customHeight="false" outlineLevel="0" collapsed="false">
      <c r="C135" s="9" t="s">
        <v>450</v>
      </c>
      <c r="F135" s="4" t="s">
        <v>344</v>
      </c>
      <c r="G135" s="4" t="s">
        <v>37</v>
      </c>
      <c r="H135" s="1" t="n">
        <v>4080000</v>
      </c>
      <c r="I135" s="1" t="n">
        <v>0</v>
      </c>
      <c r="J135" s="1" t="n">
        <v>0</v>
      </c>
      <c r="K135" s="1" t="n">
        <f aca="false">+H135*$I$5</f>
        <v>612000</v>
      </c>
      <c r="L135" s="1" t="n">
        <v>0</v>
      </c>
      <c r="M135" s="1" t="n">
        <f aca="false">+L135+K135</f>
        <v>612000</v>
      </c>
    </row>
    <row r="136" customFormat="false" ht="12.75" hidden="false" customHeight="false" outlineLevel="0" collapsed="false">
      <c r="C136" s="9" t="s">
        <v>451</v>
      </c>
      <c r="F136" s="4" t="s">
        <v>344</v>
      </c>
      <c r="G136" s="4" t="s">
        <v>37</v>
      </c>
      <c r="H136" s="1" t="n">
        <v>1280000</v>
      </c>
      <c r="I136" s="1" t="n">
        <v>0</v>
      </c>
      <c r="J136" s="1" t="n">
        <v>0</v>
      </c>
      <c r="K136" s="1" t="n">
        <f aca="false">+H136*$I$5</f>
        <v>192000</v>
      </c>
      <c r="L136" s="1" t="n">
        <v>0</v>
      </c>
      <c r="M136" s="1" t="n">
        <f aca="false">+L136+K136</f>
        <v>192000</v>
      </c>
    </row>
    <row r="137" customFormat="false" ht="12.75" hidden="false" customHeight="false" outlineLevel="0" collapsed="false">
      <c r="C137" s="9" t="s">
        <v>452</v>
      </c>
      <c r="F137" s="4" t="s">
        <v>344</v>
      </c>
      <c r="G137" s="4" t="s">
        <v>37</v>
      </c>
      <c r="H137" s="1" t="n">
        <v>3750000</v>
      </c>
      <c r="I137" s="1" t="n">
        <v>0</v>
      </c>
      <c r="J137" s="1" t="n">
        <v>0</v>
      </c>
      <c r="K137" s="1" t="n">
        <f aca="false">+H137*$I$5</f>
        <v>562500</v>
      </c>
      <c r="L137" s="1" t="n">
        <v>0</v>
      </c>
      <c r="M137" s="1" t="n">
        <f aca="false">+L137+K137</f>
        <v>562500</v>
      </c>
    </row>
    <row r="138" customFormat="false" ht="12.75" hidden="false" customHeight="false" outlineLevel="0" collapsed="false">
      <c r="C138" s="9" t="s">
        <v>453</v>
      </c>
      <c r="F138" s="4" t="s">
        <v>344</v>
      </c>
      <c r="G138" s="4" t="s">
        <v>37</v>
      </c>
      <c r="H138" s="1" t="n">
        <v>21300000</v>
      </c>
      <c r="I138" s="1" t="n">
        <v>0</v>
      </c>
      <c r="J138" s="1" t="n">
        <v>0</v>
      </c>
      <c r="K138" s="1" t="n">
        <f aca="false">+H138*$I$5</f>
        <v>3195000</v>
      </c>
      <c r="L138" s="1" t="n">
        <v>0</v>
      </c>
      <c r="M138" s="1" t="n">
        <f aca="false">+L138+K138</f>
        <v>3195000</v>
      </c>
    </row>
    <row r="139" customFormat="false" ht="12.75" hidden="false" customHeight="false" outlineLevel="0" collapsed="false">
      <c r="C139" s="9" t="s">
        <v>454</v>
      </c>
      <c r="F139" s="4" t="s">
        <v>344</v>
      </c>
      <c r="G139" s="4" t="s">
        <v>40</v>
      </c>
      <c r="H139" s="1" t="n">
        <v>1660000</v>
      </c>
      <c r="I139" s="1" t="n">
        <v>0</v>
      </c>
      <c r="J139" s="1" t="n">
        <v>0</v>
      </c>
      <c r="K139" s="1" t="n">
        <f aca="false">+H139*$I$5</f>
        <v>249000</v>
      </c>
      <c r="L139" s="1" t="n">
        <v>0</v>
      </c>
      <c r="M139" s="1" t="n">
        <f aca="false">+L139+K139</f>
        <v>249000</v>
      </c>
    </row>
    <row r="140" customFormat="false" ht="12.75" hidden="false" customHeight="false" outlineLevel="0" collapsed="false">
      <c r="C140" s="9" t="s">
        <v>397</v>
      </c>
      <c r="F140" s="4" t="s">
        <v>344</v>
      </c>
      <c r="G140" s="4" t="s">
        <v>40</v>
      </c>
      <c r="H140" s="1" t="n">
        <v>18060000</v>
      </c>
      <c r="I140" s="1" t="n">
        <v>0</v>
      </c>
      <c r="J140" s="1" t="n">
        <v>0</v>
      </c>
      <c r="K140" s="1" t="n">
        <f aca="false">+H140*$I$5</f>
        <v>2709000</v>
      </c>
      <c r="L140" s="1" t="n">
        <v>0</v>
      </c>
      <c r="M140" s="1" t="n">
        <f aca="false">+L140+K140</f>
        <v>2709000</v>
      </c>
    </row>
    <row r="141" customFormat="false" ht="12.75" hidden="false" customHeight="false" outlineLevel="0" collapsed="false">
      <c r="C141" s="9" t="s">
        <v>455</v>
      </c>
      <c r="F141" s="4" t="s">
        <v>344</v>
      </c>
      <c r="G141" s="4" t="s">
        <v>38</v>
      </c>
      <c r="H141" s="1" t="n">
        <v>8610000</v>
      </c>
      <c r="I141" s="1" t="n">
        <v>0</v>
      </c>
      <c r="J141" s="1" t="n">
        <v>0</v>
      </c>
      <c r="K141" s="1" t="n">
        <f aca="false">+H141*$I$5</f>
        <v>1291500</v>
      </c>
      <c r="L141" s="1" t="n">
        <v>0</v>
      </c>
      <c r="M141" s="1" t="n">
        <f aca="false">+L141+K141</f>
        <v>1291500</v>
      </c>
    </row>
    <row r="142" customFormat="false" ht="12.75" hidden="false" customHeight="false" outlineLevel="0" collapsed="false">
      <c r="C142" s="9" t="s">
        <v>401</v>
      </c>
      <c r="F142" s="4" t="s">
        <v>344</v>
      </c>
      <c r="G142" s="4" t="s">
        <v>38</v>
      </c>
      <c r="H142" s="1" t="n">
        <v>3270000</v>
      </c>
      <c r="I142" s="1" t="n">
        <v>0</v>
      </c>
      <c r="J142" s="1" t="n">
        <v>0</v>
      </c>
      <c r="K142" s="1" t="n">
        <f aca="false">+H142*$I$5</f>
        <v>490500</v>
      </c>
      <c r="L142" s="1" t="n">
        <v>0</v>
      </c>
      <c r="M142" s="1" t="n">
        <f aca="false">+L142+K142</f>
        <v>490500</v>
      </c>
    </row>
    <row r="143" customFormat="false" ht="12.75" hidden="false" customHeight="false" outlineLevel="0" collapsed="false">
      <c r="C143" s="9" t="s">
        <v>456</v>
      </c>
      <c r="F143" s="4" t="s">
        <v>344</v>
      </c>
      <c r="G143" s="4" t="s">
        <v>40</v>
      </c>
      <c r="H143" s="1" t="n">
        <v>33000000</v>
      </c>
      <c r="I143" s="1" t="n">
        <v>0</v>
      </c>
      <c r="J143" s="1" t="n">
        <v>0</v>
      </c>
      <c r="K143" s="1" t="n">
        <f aca="false">+H143*$I$5</f>
        <v>4950000</v>
      </c>
      <c r="L143" s="1" t="n">
        <v>0</v>
      </c>
      <c r="M143" s="1" t="n">
        <f aca="false">+L143+K143</f>
        <v>4950000</v>
      </c>
    </row>
    <row r="144" customFormat="false" ht="12.75" hidden="false" customHeight="false" outlineLevel="0" collapsed="false">
      <c r="C144" s="9" t="s">
        <v>457</v>
      </c>
      <c r="F144" s="4" t="s">
        <v>344</v>
      </c>
      <c r="G144" s="4" t="s">
        <v>40</v>
      </c>
      <c r="H144" s="1" t="n">
        <v>1360000</v>
      </c>
      <c r="I144" s="1" t="n">
        <v>0</v>
      </c>
      <c r="J144" s="1" t="n">
        <v>0</v>
      </c>
      <c r="K144" s="1" t="n">
        <f aca="false">+H144*$I$5</f>
        <v>204000</v>
      </c>
      <c r="L144" s="1" t="n">
        <v>0</v>
      </c>
      <c r="M144" s="1" t="n">
        <f aca="false">+L144+K144</f>
        <v>204000</v>
      </c>
    </row>
    <row r="145" customFormat="false" ht="12.75" hidden="false" customHeight="false" outlineLevel="0" collapsed="false">
      <c r="C145" s="9" t="s">
        <v>458</v>
      </c>
      <c r="F145" s="4" t="s">
        <v>344</v>
      </c>
      <c r="G145" s="4" t="s">
        <v>40</v>
      </c>
      <c r="H145" s="1" t="n">
        <v>680000</v>
      </c>
      <c r="I145" s="1" t="n">
        <v>0</v>
      </c>
      <c r="J145" s="1" t="n">
        <v>0</v>
      </c>
      <c r="K145" s="1" t="n">
        <f aca="false">+H145*$I$5</f>
        <v>102000</v>
      </c>
      <c r="L145" s="1" t="n">
        <v>0</v>
      </c>
      <c r="M145" s="1" t="n">
        <f aca="false">+L145+K145</f>
        <v>102000</v>
      </c>
    </row>
    <row r="146" customFormat="false" ht="12.75" hidden="false" customHeight="false" outlineLevel="0" collapsed="false">
      <c r="C146" s="9" t="s">
        <v>459</v>
      </c>
      <c r="F146" s="4" t="s">
        <v>344</v>
      </c>
      <c r="G146" s="4" t="s">
        <v>40</v>
      </c>
      <c r="H146" s="1" t="n">
        <v>20000000</v>
      </c>
      <c r="I146" s="1" t="n">
        <v>0</v>
      </c>
      <c r="J146" s="1" t="n">
        <v>0</v>
      </c>
      <c r="K146" s="1" t="n">
        <f aca="false">+H146*$I$5</f>
        <v>3000000</v>
      </c>
      <c r="L146" s="1" t="n">
        <v>0</v>
      </c>
      <c r="M146" s="1" t="n">
        <f aca="false">+L146+K146</f>
        <v>3000000</v>
      </c>
    </row>
    <row r="147" customFormat="false" ht="12.75" hidden="false" customHeight="false" outlineLevel="0" collapsed="false">
      <c r="C147" s="9" t="s">
        <v>460</v>
      </c>
      <c r="F147" s="4" t="s">
        <v>344</v>
      </c>
      <c r="G147" s="4" t="s">
        <v>40</v>
      </c>
      <c r="H147" s="1" t="n">
        <v>20740000</v>
      </c>
      <c r="I147" s="1" t="n">
        <v>0</v>
      </c>
      <c r="J147" s="1" t="n">
        <v>0</v>
      </c>
      <c r="K147" s="1" t="n">
        <f aca="false">+H147*$I$5</f>
        <v>3111000</v>
      </c>
      <c r="L147" s="1" t="n">
        <v>0</v>
      </c>
      <c r="M147" s="1" t="n">
        <f aca="false">+L147+K147</f>
        <v>3111000</v>
      </c>
    </row>
    <row r="148" customFormat="false" ht="12.75" hidden="false" customHeight="false" outlineLevel="0" collapsed="false">
      <c r="C148" s="9" t="s">
        <v>461</v>
      </c>
      <c r="F148" s="4" t="s">
        <v>344</v>
      </c>
      <c r="G148" s="4" t="s">
        <v>40</v>
      </c>
      <c r="H148" s="1" t="n">
        <v>1300000</v>
      </c>
      <c r="I148" s="1" t="n">
        <v>0</v>
      </c>
      <c r="J148" s="1" t="n">
        <v>0</v>
      </c>
      <c r="K148" s="1" t="n">
        <f aca="false">+H148*$I$5</f>
        <v>195000</v>
      </c>
      <c r="L148" s="1" t="n">
        <v>0</v>
      </c>
      <c r="M148" s="1" t="n">
        <f aca="false">+L148+K148</f>
        <v>195000</v>
      </c>
    </row>
    <row r="149" customFormat="false" ht="12.75" hidden="false" customHeight="false" outlineLevel="0" collapsed="false">
      <c r="C149" s="9" t="s">
        <v>462</v>
      </c>
      <c r="F149" s="4" t="s">
        <v>344</v>
      </c>
      <c r="G149" s="4" t="s">
        <v>40</v>
      </c>
      <c r="H149" s="1" t="n">
        <v>430000</v>
      </c>
      <c r="I149" s="1" t="n">
        <v>0</v>
      </c>
      <c r="J149" s="1" t="n">
        <v>0</v>
      </c>
      <c r="K149" s="1" t="n">
        <f aca="false">+H149*$I$5</f>
        <v>64500</v>
      </c>
      <c r="L149" s="1" t="n">
        <v>0</v>
      </c>
      <c r="M149" s="1" t="n">
        <f aca="false">+L149+K149</f>
        <v>64500</v>
      </c>
    </row>
    <row r="150" customFormat="false" ht="12.75" hidden="false" customHeight="false" outlineLevel="0" collapsed="false">
      <c r="C150" s="9" t="s">
        <v>463</v>
      </c>
      <c r="F150" s="4" t="s">
        <v>344</v>
      </c>
      <c r="G150" s="4" t="s">
        <v>40</v>
      </c>
      <c r="H150" s="1" t="n">
        <v>2340000</v>
      </c>
      <c r="I150" s="1" t="n">
        <v>0</v>
      </c>
      <c r="J150" s="1" t="n">
        <v>0</v>
      </c>
      <c r="K150" s="1" t="n">
        <f aca="false">+H150*$I$5</f>
        <v>351000</v>
      </c>
      <c r="L150" s="1" t="n">
        <v>0</v>
      </c>
      <c r="M150" s="1" t="n">
        <f aca="false">+L150+K150</f>
        <v>351000</v>
      </c>
    </row>
    <row r="151" customFormat="false" ht="12.75" hidden="false" customHeight="false" outlineLevel="0" collapsed="false">
      <c r="C151" s="9" t="s">
        <v>464</v>
      </c>
      <c r="F151" s="4" t="s">
        <v>344</v>
      </c>
      <c r="G151" s="4" t="s">
        <v>40</v>
      </c>
      <c r="H151" s="1" t="n">
        <v>3490000</v>
      </c>
      <c r="I151" s="1" t="n">
        <v>0</v>
      </c>
      <c r="J151" s="1" t="n">
        <v>0</v>
      </c>
      <c r="K151" s="1" t="n">
        <f aca="false">+H151*$I$5</f>
        <v>523500</v>
      </c>
      <c r="L151" s="1" t="n">
        <v>0</v>
      </c>
      <c r="M151" s="1" t="n">
        <f aca="false">+L151+K151</f>
        <v>523500</v>
      </c>
    </row>
    <row r="152" customFormat="false" ht="12.75" hidden="false" customHeight="false" outlineLevel="0" collapsed="false">
      <c r="C152" s="9" t="s">
        <v>465</v>
      </c>
      <c r="F152" s="4" t="s">
        <v>344</v>
      </c>
      <c r="G152" s="4" t="s">
        <v>34</v>
      </c>
      <c r="H152" s="1" t="n">
        <v>5920000</v>
      </c>
      <c r="I152" s="1" t="n">
        <v>0</v>
      </c>
      <c r="J152" s="1" t="n">
        <v>0</v>
      </c>
      <c r="K152" s="1" t="n">
        <f aca="false">+H152*$I$5</f>
        <v>888000</v>
      </c>
      <c r="L152" s="1" t="n">
        <v>0</v>
      </c>
      <c r="M152" s="1" t="n">
        <f aca="false">+L152+K152</f>
        <v>888000</v>
      </c>
    </row>
    <row r="153" customFormat="false" ht="12.75" hidden="false" customHeight="false" outlineLevel="0" collapsed="false">
      <c r="C153" s="9" t="s">
        <v>399</v>
      </c>
      <c r="F153" s="4" t="s">
        <v>344</v>
      </c>
      <c r="G153" s="4" t="s">
        <v>40</v>
      </c>
      <c r="H153" s="1" t="n">
        <v>1330000</v>
      </c>
      <c r="I153" s="1" t="n">
        <v>0</v>
      </c>
      <c r="J153" s="1" t="n">
        <v>0</v>
      </c>
      <c r="K153" s="1" t="n">
        <f aca="false">+H153*$I$5</f>
        <v>199500</v>
      </c>
      <c r="L153" s="1" t="n">
        <v>0</v>
      </c>
      <c r="M153" s="1" t="n">
        <f aca="false">+L153+K153</f>
        <v>199500</v>
      </c>
    </row>
    <row r="154" customFormat="false" ht="12.75" hidden="false" customHeight="false" outlineLevel="0" collapsed="false">
      <c r="C154" s="9" t="s">
        <v>420</v>
      </c>
      <c r="F154" s="4" t="s">
        <v>344</v>
      </c>
      <c r="G154" s="4" t="s">
        <v>466</v>
      </c>
      <c r="H154" s="1" t="n">
        <v>530000</v>
      </c>
      <c r="I154" s="1" t="n">
        <v>0</v>
      </c>
      <c r="J154" s="1" t="n">
        <v>0</v>
      </c>
      <c r="K154" s="1" t="n">
        <f aca="false">+H154*I5</f>
        <v>79500</v>
      </c>
      <c r="L154" s="1" t="n">
        <v>0</v>
      </c>
      <c r="M154" s="1" t="n">
        <f aca="false">+L154+K154</f>
        <v>79500</v>
      </c>
    </row>
    <row r="155" customFormat="false" ht="12.75" hidden="false" customHeight="false" outlineLevel="0" collapsed="false">
      <c r="C155" s="9" t="s">
        <v>383</v>
      </c>
      <c r="F155" s="4" t="s">
        <v>344</v>
      </c>
      <c r="G155" s="4" t="s">
        <v>466</v>
      </c>
      <c r="H155" s="1" t="n">
        <v>2300000</v>
      </c>
      <c r="I155" s="1" t="n">
        <v>0</v>
      </c>
      <c r="J155" s="1" t="n">
        <v>0</v>
      </c>
      <c r="K155" s="1" t="n">
        <f aca="false">+H155*I5</f>
        <v>345000</v>
      </c>
      <c r="L155" s="1" t="n">
        <v>0</v>
      </c>
      <c r="M155" s="1" t="n">
        <f aca="false">+L155+K155</f>
        <v>345000</v>
      </c>
    </row>
    <row r="156" customFormat="false" ht="12.75" hidden="false" customHeight="false" outlineLevel="0" collapsed="false">
      <c r="C156" s="9" t="s">
        <v>400</v>
      </c>
      <c r="F156" s="4" t="s">
        <v>344</v>
      </c>
      <c r="G156" s="4" t="s">
        <v>40</v>
      </c>
      <c r="H156" s="1" t="n">
        <v>920000</v>
      </c>
      <c r="I156" s="1" t="n">
        <v>0</v>
      </c>
      <c r="J156" s="1" t="n">
        <v>0</v>
      </c>
      <c r="K156" s="1" t="n">
        <f aca="false">+H156*$I$5</f>
        <v>138000</v>
      </c>
      <c r="L156" s="1" t="n">
        <v>0</v>
      </c>
      <c r="M156" s="1" t="n">
        <f aca="false">+L156+K156</f>
        <v>138000</v>
      </c>
    </row>
    <row r="157" customFormat="false" ht="15" hidden="false" customHeight="false" outlineLevel="0" collapsed="false">
      <c r="C157" s="9" t="s">
        <v>467</v>
      </c>
      <c r="F157" s="4" t="s">
        <v>345</v>
      </c>
      <c r="G157" s="4" t="s">
        <v>468</v>
      </c>
      <c r="H157" s="5" t="n">
        <v>1000000</v>
      </c>
      <c r="I157" s="5" t="n">
        <v>0</v>
      </c>
      <c r="J157" s="5" t="n">
        <v>0</v>
      </c>
      <c r="K157" s="5" t="n">
        <f aca="false">+H157*$I$5</f>
        <v>150000</v>
      </c>
      <c r="L157" s="5" t="n">
        <v>0</v>
      </c>
      <c r="M157" s="5" t="n">
        <f aca="false">+L157+K157</f>
        <v>150000</v>
      </c>
    </row>
    <row r="158" customFormat="false" ht="12.75" hidden="false" customHeight="false" outlineLevel="0" collapsed="false">
      <c r="H158" s="1" t="n">
        <f aca="false">SUM(H98:H157)</f>
        <v>727580000</v>
      </c>
      <c r="I158" s="1" t="n">
        <f aca="false">SUM(I98:I157)</f>
        <v>0</v>
      </c>
      <c r="J158" s="1" t="n">
        <f aca="false">SUM(J98:J157)</f>
        <v>0</v>
      </c>
      <c r="K158" s="1" t="n">
        <f aca="false">SUM(K98:K157)</f>
        <v>91761250</v>
      </c>
      <c r="L158" s="1" t="n">
        <f aca="false">SUM(L98:L157)</f>
        <v>0</v>
      </c>
      <c r="M158" s="1" t="n">
        <f aca="false">SUM(M98:M157)</f>
        <v>91761250</v>
      </c>
    </row>
    <row r="160" customFormat="false" ht="12.75" hidden="false" customHeight="false" outlineLevel="0" collapsed="false">
      <c r="C160" s="2" t="s">
        <v>469</v>
      </c>
    </row>
    <row r="161" customFormat="false" ht="12.75" hidden="false" customHeight="false" outlineLevel="0" collapsed="false">
      <c r="C161" s="9" t="s">
        <v>292</v>
      </c>
      <c r="F161" s="4" t="s">
        <v>344</v>
      </c>
      <c r="G161" s="4" t="s">
        <v>54</v>
      </c>
      <c r="H161" s="1" t="n">
        <v>0</v>
      </c>
      <c r="I161" s="1" t="n">
        <v>85000000</v>
      </c>
      <c r="J161" s="1" t="n">
        <v>0</v>
      </c>
      <c r="K161" s="1" t="s">
        <v>206</v>
      </c>
      <c r="L161" s="1" t="n">
        <v>0</v>
      </c>
      <c r="M161" s="1" t="n">
        <v>0</v>
      </c>
    </row>
    <row r="162" customFormat="false" ht="12.75" hidden="false" customHeight="false" outlineLevel="0" collapsed="false">
      <c r="C162" s="9" t="s">
        <v>293</v>
      </c>
      <c r="F162" s="4" t="s">
        <v>344</v>
      </c>
      <c r="G162" s="4" t="s">
        <v>54</v>
      </c>
      <c r="H162" s="1" t="n">
        <v>0</v>
      </c>
      <c r="I162" s="1" t="n">
        <v>75000000</v>
      </c>
      <c r="J162" s="1" t="n">
        <v>0</v>
      </c>
      <c r="K162" s="1" t="s">
        <v>206</v>
      </c>
      <c r="L162" s="1" t="n">
        <v>0</v>
      </c>
      <c r="M162" s="1" t="n">
        <v>0</v>
      </c>
    </row>
    <row r="163" customFormat="false" ht="12.75" hidden="false" customHeight="false" outlineLevel="0" collapsed="false">
      <c r="C163" s="9" t="s">
        <v>470</v>
      </c>
      <c r="F163" s="4" t="s">
        <v>344</v>
      </c>
      <c r="G163" s="4" t="s">
        <v>36</v>
      </c>
      <c r="H163" s="1" t="n">
        <v>0</v>
      </c>
      <c r="I163" s="1" t="n">
        <v>57000000</v>
      </c>
      <c r="J163" s="1" t="n">
        <v>0</v>
      </c>
      <c r="K163" s="1" t="n">
        <f aca="false">+I163*I5</f>
        <v>8550000</v>
      </c>
      <c r="L163" s="1" t="n">
        <v>0</v>
      </c>
      <c r="M163" s="1" t="n">
        <f aca="false">+L163+K163</f>
        <v>8550000</v>
      </c>
    </row>
    <row r="164" customFormat="false" ht="15" hidden="false" customHeight="false" outlineLevel="0" collapsed="false">
      <c r="C164" s="9" t="s">
        <v>471</v>
      </c>
      <c r="F164" s="4" t="s">
        <v>344</v>
      </c>
      <c r="G164" s="4" t="s">
        <v>36</v>
      </c>
      <c r="H164" s="5" t="n">
        <v>0</v>
      </c>
      <c r="I164" s="5" t="n">
        <v>207000000</v>
      </c>
      <c r="J164" s="5" t="n">
        <v>0</v>
      </c>
      <c r="K164" s="5" t="n">
        <f aca="false">+I164*$I$5</f>
        <v>31050000</v>
      </c>
      <c r="L164" s="5" t="n">
        <v>0</v>
      </c>
      <c r="M164" s="5" t="n">
        <f aca="false">+L164+K164</f>
        <v>31050000</v>
      </c>
    </row>
    <row r="165" customFormat="false" ht="12.75" hidden="false" customHeight="false" outlineLevel="0" collapsed="false">
      <c r="H165" s="1" t="n">
        <f aca="false">SUM(H161:H164)</f>
        <v>0</v>
      </c>
      <c r="I165" s="1" t="n">
        <f aca="false">SUM(I161:I164)</f>
        <v>424000000</v>
      </c>
      <c r="J165" s="1" t="n">
        <f aca="false">SUM(J161:J164)</f>
        <v>0</v>
      </c>
      <c r="K165" s="1" t="n">
        <f aca="false">SUM(K161:K164)</f>
        <v>39600000</v>
      </c>
      <c r="L165" s="1" t="n">
        <f aca="false">SUM(L161:L164)</f>
        <v>0</v>
      </c>
      <c r="M165" s="1" t="n">
        <f aca="false">SUM(M161:M164)</f>
        <v>39600000</v>
      </c>
    </row>
    <row r="167" customFormat="false" ht="12.75" hidden="false" customHeight="false" outlineLevel="0" collapsed="false">
      <c r="I167" s="1" t="n">
        <f aca="false">+I162+I161+H98+H85+H86+H87+H88+I89+I90+H91+H92+H93</f>
        <v>832080000</v>
      </c>
    </row>
    <row r="168" customFormat="false" ht="12.75" hidden="false" customHeight="false" outlineLevel="0" collapsed="false">
      <c r="C168" s="2" t="s">
        <v>472</v>
      </c>
    </row>
    <row r="169" customFormat="false" ht="12.75" hidden="false" customHeight="false" outlineLevel="0" collapsed="false">
      <c r="C169" s="2"/>
    </row>
    <row r="170" customFormat="false" ht="12.75" hidden="false" customHeight="false" outlineLevel="0" collapsed="false">
      <c r="C170" s="7" t="s">
        <v>473</v>
      </c>
      <c r="F170" s="4" t="s">
        <v>344</v>
      </c>
      <c r="G170" s="4" t="s">
        <v>39</v>
      </c>
      <c r="H170" s="1" t="n">
        <v>271000000</v>
      </c>
      <c r="I170" s="1" t="n">
        <v>0</v>
      </c>
      <c r="J170" s="1" t="n">
        <v>0</v>
      </c>
      <c r="K170" s="1" t="n">
        <f aca="false">+H170*I5</f>
        <v>40650000</v>
      </c>
      <c r="L170" s="1" t="n">
        <v>0</v>
      </c>
      <c r="M170" s="1" t="n">
        <f aca="false">+L170+K170</f>
        <v>40650000</v>
      </c>
    </row>
    <row r="171" customFormat="false" ht="12.75" hidden="false" customHeight="false" outlineLevel="0" collapsed="false">
      <c r="C171" s="7" t="s">
        <v>474</v>
      </c>
      <c r="F171" s="4" t="s">
        <v>345</v>
      </c>
      <c r="G171" s="4" t="s">
        <v>354</v>
      </c>
      <c r="H171" s="1" t="n">
        <v>77000000</v>
      </c>
      <c r="I171" s="1" t="n">
        <v>0</v>
      </c>
      <c r="J171" s="1" t="n">
        <v>0</v>
      </c>
      <c r="K171" s="1" t="n">
        <f aca="false">+H171*L5</f>
        <v>6545000</v>
      </c>
      <c r="L171" s="1" t="n">
        <v>0</v>
      </c>
      <c r="M171" s="1" t="n">
        <f aca="false">+L171+K171</f>
        <v>6545000</v>
      </c>
    </row>
    <row r="172" customFormat="false" ht="12.75" hidden="false" customHeight="false" outlineLevel="0" collapsed="false">
      <c r="C172" s="7" t="s">
        <v>475</v>
      </c>
      <c r="F172" s="4" t="s">
        <v>345</v>
      </c>
      <c r="G172" s="4" t="s">
        <v>354</v>
      </c>
      <c r="H172" s="1" t="n">
        <v>34000000</v>
      </c>
      <c r="I172" s="1" t="n">
        <v>0</v>
      </c>
      <c r="J172" s="1" t="n">
        <v>0</v>
      </c>
      <c r="K172" s="1" t="n">
        <f aca="false">+H172*L5</f>
        <v>2890000</v>
      </c>
      <c r="L172" s="1" t="n">
        <v>0</v>
      </c>
      <c r="M172" s="1" t="n">
        <f aca="false">+L172+K172</f>
        <v>2890000</v>
      </c>
    </row>
    <row r="173" customFormat="false" ht="12.75" hidden="false" customHeight="false" outlineLevel="0" collapsed="false">
      <c r="C173" s="7" t="s">
        <v>476</v>
      </c>
      <c r="F173" s="4" t="s">
        <v>344</v>
      </c>
      <c r="G173" s="4" t="s">
        <v>354</v>
      </c>
      <c r="H173" s="1" t="n">
        <v>18000000</v>
      </c>
      <c r="I173" s="1" t="n">
        <v>0</v>
      </c>
      <c r="J173" s="1" t="n">
        <v>0</v>
      </c>
      <c r="K173" s="1" t="n">
        <f aca="false">+H173*I5</f>
        <v>2700000</v>
      </c>
      <c r="L173" s="1" t="n">
        <v>0</v>
      </c>
      <c r="M173" s="1" t="n">
        <f aca="false">+L173+K173</f>
        <v>2700000</v>
      </c>
    </row>
    <row r="174" customFormat="false" ht="12.75" hidden="false" customHeight="false" outlineLevel="0" collapsed="false">
      <c r="C174" s="7" t="s">
        <v>477</v>
      </c>
      <c r="F174" s="4" t="s">
        <v>345</v>
      </c>
      <c r="G174" s="4" t="s">
        <v>354</v>
      </c>
      <c r="H174" s="1" t="n">
        <v>0</v>
      </c>
      <c r="I174" s="1" t="n">
        <v>0</v>
      </c>
      <c r="J174" s="1" t="n">
        <v>0</v>
      </c>
      <c r="K174" s="1" t="n">
        <v>0</v>
      </c>
      <c r="L174" s="1" t="n">
        <v>0</v>
      </c>
      <c r="M174" s="1" t="n">
        <f aca="false">+L174+K174</f>
        <v>0</v>
      </c>
    </row>
    <row r="175" customFormat="false" ht="12.75" hidden="false" customHeight="false" outlineLevel="0" collapsed="false">
      <c r="C175" s="7" t="s">
        <v>478</v>
      </c>
      <c r="F175" s="4" t="s">
        <v>345</v>
      </c>
      <c r="G175" s="4" t="s">
        <v>354</v>
      </c>
      <c r="H175" s="1" t="n">
        <v>345000000</v>
      </c>
      <c r="I175" s="1" t="n">
        <v>0</v>
      </c>
      <c r="J175" s="1" t="n">
        <v>0</v>
      </c>
      <c r="K175" s="1" t="n">
        <f aca="false">+H175*L5</f>
        <v>29325000</v>
      </c>
      <c r="L175" s="1" t="n">
        <v>0</v>
      </c>
      <c r="M175" s="1" t="n">
        <f aca="false">+L175+K175</f>
        <v>29325000</v>
      </c>
    </row>
    <row r="176" customFormat="false" ht="12.75" hidden="false" customHeight="false" outlineLevel="0" collapsed="false">
      <c r="A176" s="9"/>
      <c r="B176" s="9"/>
      <c r="C176" s="7" t="s">
        <v>479</v>
      </c>
      <c r="D176" s="7"/>
      <c r="E176" s="7"/>
      <c r="F176" s="7" t="s">
        <v>345</v>
      </c>
      <c r="G176" s="7" t="s">
        <v>480</v>
      </c>
      <c r="H176" s="16" t="n">
        <v>5000000</v>
      </c>
      <c r="I176" s="16" t="n">
        <v>0</v>
      </c>
      <c r="J176" s="16" t="n">
        <v>0</v>
      </c>
      <c r="K176" s="16" t="n">
        <f aca="false">+H176*$L$5</f>
        <v>425000</v>
      </c>
      <c r="L176" s="16" t="n">
        <v>0</v>
      </c>
      <c r="M176" s="16" t="n">
        <f aca="false">+L176+K176</f>
        <v>425000</v>
      </c>
    </row>
    <row r="177" customFormat="false" ht="12.75" hidden="false" customHeight="false" outlineLevel="0" collapsed="false">
      <c r="A177" s="9"/>
      <c r="B177" s="9"/>
      <c r="C177" s="7" t="s">
        <v>481</v>
      </c>
      <c r="D177" s="7"/>
      <c r="E177" s="7"/>
      <c r="F177" s="7" t="s">
        <v>345</v>
      </c>
      <c r="G177" s="7" t="s">
        <v>34</v>
      </c>
      <c r="H177" s="16" t="n">
        <v>3000000</v>
      </c>
      <c r="I177" s="16" t="n">
        <v>0</v>
      </c>
      <c r="J177" s="16" t="n">
        <v>0</v>
      </c>
      <c r="K177" s="16" t="n">
        <f aca="false">+H177*$L$5</f>
        <v>255000</v>
      </c>
      <c r="L177" s="16" t="n">
        <v>0</v>
      </c>
      <c r="M177" s="16" t="n">
        <f aca="false">+L177+K177</f>
        <v>255000</v>
      </c>
    </row>
    <row r="178" customFormat="false" ht="12.75" hidden="false" customHeight="false" outlineLevel="0" collapsed="false">
      <c r="A178" s="9"/>
      <c r="B178" s="9"/>
      <c r="C178" s="7" t="s">
        <v>482</v>
      </c>
      <c r="D178" s="7"/>
      <c r="E178" s="7"/>
      <c r="F178" s="7" t="s">
        <v>345</v>
      </c>
      <c r="G178" s="7" t="s">
        <v>416</v>
      </c>
      <c r="H178" s="16" t="n">
        <v>4000000</v>
      </c>
      <c r="I178" s="16" t="n">
        <v>0</v>
      </c>
      <c r="J178" s="16" t="n">
        <v>0</v>
      </c>
      <c r="K178" s="16" t="n">
        <f aca="false">+H178*$L$5</f>
        <v>340000</v>
      </c>
      <c r="L178" s="16" t="n">
        <v>0</v>
      </c>
      <c r="M178" s="16" t="n">
        <f aca="false">+L178+K178</f>
        <v>340000</v>
      </c>
    </row>
    <row r="179" customFormat="false" ht="15" hidden="false" customHeight="false" outlineLevel="0" collapsed="false">
      <c r="A179" s="9"/>
      <c r="B179" s="9"/>
      <c r="C179" s="7" t="s">
        <v>483</v>
      </c>
      <c r="D179" s="7"/>
      <c r="E179" s="7"/>
      <c r="F179" s="7" t="s">
        <v>345</v>
      </c>
      <c r="G179" s="7" t="s">
        <v>484</v>
      </c>
      <c r="H179" s="5" t="n">
        <v>74000000</v>
      </c>
      <c r="I179" s="5" t="n">
        <v>0</v>
      </c>
      <c r="J179" s="5" t="n">
        <v>0</v>
      </c>
      <c r="K179" s="5" t="n">
        <f aca="false">+H179*$L$5</f>
        <v>6290000</v>
      </c>
      <c r="L179" s="5" t="n">
        <v>0</v>
      </c>
      <c r="M179" s="5" t="n">
        <f aca="false">+L179+K179</f>
        <v>6290000</v>
      </c>
    </row>
    <row r="180" customFormat="false" ht="12.75" hidden="false" customHeight="false" outlineLevel="0" collapsed="false">
      <c r="C180" s="7"/>
      <c r="H180" s="1" t="n">
        <f aca="false">SUM(H170:H179)</f>
        <v>831000000</v>
      </c>
      <c r="I180" s="1" t="n">
        <f aca="false">SUM(I170:I179)</f>
        <v>0</v>
      </c>
      <c r="J180" s="1" t="n">
        <f aca="false">SUM(J170:J179)</f>
        <v>0</v>
      </c>
      <c r="K180" s="1" t="n">
        <f aca="false">SUM(K170:K179)</f>
        <v>89420000</v>
      </c>
      <c r="L180" s="1" t="n">
        <f aca="false">SUM(L170:L176)</f>
        <v>0</v>
      </c>
      <c r="M180" s="1" t="n">
        <f aca="false">SUM(M170:M179)</f>
        <v>89420000</v>
      </c>
    </row>
    <row r="181" customFormat="false" ht="12.75" hidden="false" customHeight="false" outlineLevel="0" collapsed="false">
      <c r="C181" s="7"/>
    </row>
    <row r="182" customFormat="false" ht="12.75" hidden="false" customHeight="false" outlineLevel="0" collapsed="false">
      <c r="C182" s="7"/>
    </row>
    <row r="183" customFormat="false" ht="12.75" hidden="false" customHeight="false" outlineLevel="0" collapsed="false">
      <c r="C183" s="9" t="s">
        <v>485</v>
      </c>
      <c r="H183" s="1" t="n">
        <f aca="false">+H180+H165+H158+H95+H81+H73+H46+H33+H19</f>
        <v>3338580000</v>
      </c>
      <c r="I183" s="1" t="n">
        <f aca="false">+I180+I165+I158+I95+I81+I73+I46+I33+I19</f>
        <v>1624440000</v>
      </c>
      <c r="J183" s="1" t="n">
        <f aca="false">+J180+J165+J158+J95+J81+J73+J46+J33+J19</f>
        <v>31150000</v>
      </c>
      <c r="K183" s="1" t="n">
        <f aca="false">+K180+K165+K158+K95+K81+K73+K46+K33+K19</f>
        <v>484607250</v>
      </c>
      <c r="L183" s="1" t="n">
        <f aca="false">+L180+L165+L158+L95+L81+L73+L46+L33+L19</f>
        <v>55000000</v>
      </c>
      <c r="M183" s="1" t="n">
        <f aca="false">+M180+M165+M158+M95+M81+M73+M46+M33+M19</f>
        <v>487607250</v>
      </c>
    </row>
    <row r="184" customFormat="false" ht="12.75" hidden="false" customHeight="false" outlineLevel="0" collapsed="false">
      <c r="H184" s="1" t="s">
        <v>13</v>
      </c>
      <c r="I184" s="1" t="s">
        <v>13</v>
      </c>
      <c r="M184" s="1" t="s">
        <v>13</v>
      </c>
    </row>
    <row r="185" customFormat="false" ht="12.75" hidden="false" customHeight="false" outlineLevel="0" collapsed="false">
      <c r="C185" s="2" t="s">
        <v>13</v>
      </c>
      <c r="M185" s="1" t="s">
        <v>13</v>
      </c>
    </row>
    <row r="187" customFormat="false" ht="12.75" hidden="false" customHeight="false" outlineLevel="0" collapsed="false">
      <c r="C187" s="4" t="s">
        <v>13</v>
      </c>
      <c r="K187" s="1" t="s">
        <v>13</v>
      </c>
    </row>
    <row r="188" customFormat="false" ht="12.75" hidden="false" customHeight="false" outlineLevel="0" collapsed="false">
      <c r="C188" s="4" t="s">
        <v>13</v>
      </c>
      <c r="K188" s="1" t="s">
        <v>13</v>
      </c>
    </row>
    <row r="189" customFormat="false" ht="12.75" hidden="false" customHeight="false" outlineLevel="0" collapsed="false">
      <c r="C189" s="4" t="s">
        <v>13</v>
      </c>
      <c r="K189" s="1" t="s">
        <v>13</v>
      </c>
    </row>
    <row r="190" customFormat="false" ht="12.75" hidden="false" customHeight="false" outlineLevel="0" collapsed="false">
      <c r="C190" s="7" t="s">
        <v>13</v>
      </c>
      <c r="K190" s="1" t="s">
        <v>13</v>
      </c>
    </row>
    <row r="191" customFormat="false" ht="12.75" hidden="false" customHeight="false" outlineLevel="0" collapsed="false">
      <c r="C191" s="4" t="s">
        <v>13</v>
      </c>
      <c r="K191" s="1" t="s">
        <v>13</v>
      </c>
    </row>
    <row r="192" customFormat="false" ht="12.75" hidden="false" customHeight="false" outlineLevel="0" collapsed="false">
      <c r="C192" s="4" t="s">
        <v>13</v>
      </c>
      <c r="K192" s="1" t="s">
        <v>13</v>
      </c>
    </row>
    <row r="193" customFormat="false" ht="12.75" hidden="false" customHeight="false" outlineLevel="0" collapsed="false">
      <c r="C193" s="4" t="s">
        <v>13</v>
      </c>
      <c r="K193" s="1" t="s">
        <v>13</v>
      </c>
    </row>
    <row r="194" customFormat="false" ht="12.75" hidden="false" customHeight="false" outlineLevel="0" collapsed="false">
      <c r="C194" s="4" t="s">
        <v>13</v>
      </c>
      <c r="K194" s="1" t="s">
        <v>13</v>
      </c>
    </row>
    <row r="195" customFormat="false" ht="12.75" hidden="false" customHeight="false" outlineLevel="0" collapsed="false">
      <c r="C195" s="4" t="s">
        <v>13</v>
      </c>
      <c r="K195" s="1" t="s">
        <v>13</v>
      </c>
    </row>
    <row r="196" customFormat="false" ht="12.75" hidden="false" customHeight="false" outlineLevel="0" collapsed="false">
      <c r="C196" s="4" t="s">
        <v>13</v>
      </c>
      <c r="K196" s="1" t="s">
        <v>13</v>
      </c>
    </row>
    <row r="197" customFormat="false" ht="12.75" hidden="false" customHeight="false" outlineLevel="0" collapsed="false">
      <c r="C197" s="4" t="s">
        <v>13</v>
      </c>
      <c r="K197" s="1" t="s">
        <v>13</v>
      </c>
    </row>
    <row r="198" customFormat="false" ht="12.75" hidden="false" customHeight="false" outlineLevel="0" collapsed="false">
      <c r="C198" s="4" t="s">
        <v>13</v>
      </c>
      <c r="K198" s="1" t="s">
        <v>13</v>
      </c>
    </row>
    <row r="199" customFormat="false" ht="12.75" hidden="false" customHeight="false" outlineLevel="0" collapsed="false">
      <c r="C199" s="4" t="s">
        <v>13</v>
      </c>
      <c r="K199" s="1" t="s">
        <v>13</v>
      </c>
    </row>
    <row r="200" customFormat="false" ht="12.75" hidden="false" customHeight="false" outlineLevel="0" collapsed="false">
      <c r="C200" s="4" t="s">
        <v>13</v>
      </c>
      <c r="K200" s="1" t="s">
        <v>13</v>
      </c>
    </row>
    <row r="201" customFormat="false" ht="12.75" hidden="false" customHeight="false" outlineLevel="0" collapsed="false">
      <c r="K201" s="1" t="s">
        <v>13</v>
      </c>
    </row>
    <row r="202" customFormat="false" ht="12.75" hidden="false" customHeight="false" outlineLevel="0" collapsed="false">
      <c r="K202" s="1" t="s">
        <v>13</v>
      </c>
    </row>
    <row r="203" customFormat="false" ht="12.75" hidden="false" customHeight="false" outlineLevel="0" collapsed="false">
      <c r="K203" s="1" t="s">
        <v>13</v>
      </c>
    </row>
    <row r="204" customFormat="false" ht="12.75" hidden="false" customHeight="false" outlineLevel="0" collapsed="false">
      <c r="K204" s="1" t="s">
        <v>13</v>
      </c>
    </row>
    <row r="205" customFormat="false" ht="12.75" hidden="false" customHeight="false" outlineLevel="0" collapsed="false">
      <c r="K205" s="1" t="s">
        <v>13</v>
      </c>
    </row>
    <row r="206" customFormat="false" ht="12.75" hidden="false" customHeight="false" outlineLevel="0" collapsed="false">
      <c r="K206" s="1" t="s">
        <v>13</v>
      </c>
    </row>
    <row r="207" customFormat="false" ht="12.75" hidden="false" customHeight="false" outlineLevel="0" collapsed="false">
      <c r="K207" s="1" t="s">
        <v>13</v>
      </c>
    </row>
    <row r="208" customFormat="false" ht="12.75" hidden="false" customHeight="false" outlineLevel="0" collapsed="false">
      <c r="K208" s="1" t="s">
        <v>13</v>
      </c>
    </row>
    <row r="209" customFormat="false" ht="12.75" hidden="false" customHeight="false" outlineLevel="0" collapsed="false">
      <c r="K209" s="1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2000-11-02T18:25:21Z</dcterms:created>
  <dc:creator>ddelain</dc:creator>
  <dc:description/>
  <dc:language>en-US</dc:language>
  <cp:lastModifiedBy>ddelain</cp:lastModifiedBy>
  <cp:lastPrinted>2000-11-27T13:29:42Z</cp:lastPrinted>
  <cp:revision>0</cp:revision>
  <dc:subject/>
  <dc:title/>
</cp:coreProperties>
</file>