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10 Upcoming PMAs" sheetId="1" state="visible" r:id="rId3"/>
    <sheet name="California Power Exchange" sheetId="2" state="visible" r:id="rId4"/>
  </sheets>
  <externalReferences>
    <externalReference r:id="rId5"/>
    <externalReference r:id="rId6"/>
    <externalReference r:id="rId7"/>
    <externalReference r:id="rId8"/>
  </externalReferences>
  <definedNames>
    <definedName function="false" hidden="false" localSheetId="0" name="_xlnm.Print_Area" vbProcedure="false">'200010 Upcoming PMAs'!$A$1:$K$28</definedName>
    <definedName function="false" hidden="false" name="ADDRESS" vbProcedure="false">'[3]'!$B$6:$P$6</definedName>
    <definedName function="false" hidden="false" name="Amounts" vbProcedure="false">'[4]Journal Voucher'!$C$23,'[4]Journal Voucher'!$C$11,'[4]Journal Voucher'!$C$14,'[4]Journal Voucher'!$C$17,'[4]Journal Voucher'!$C$20,'[4]Journal Voucher'!$C$26,'[4]Journal Voucher'!$C$29,'[4]Journal Voucher'!$C$32</definedName>
    <definedName function="false" hidden="false" name="BANKS" vbProcedure="false">'[3]'!$E$61:$BV$61</definedName>
    <definedName function="false" hidden="false" name="DetailAdd" vbProcedure="false">[3]Detail!$B$3</definedName>
    <definedName function="false" hidden="false" name="DetailClear" vbProcedure="false">[3]Detail!$B$4:$Y$4962</definedName>
    <definedName function="false" hidden="false" name="Export" vbProcedure="false">'[2]'!$A$1:$Q$554</definedName>
    <definedName function="false" hidden="false" name="Export_3" vbProcedure="false">'[1]'!$A$1:$Q$3660</definedName>
    <definedName function="false" hidden="false" name="Print_Area_MI" vbProcedure="false">'[3]'!$A$1:$M$1</definedName>
    <definedName function="false" hidden="false" name="REMIT" vbProcedure="false">'[3]'!$A$38:$AU$38</definedName>
    <definedName function="false" hidden="false" localSheetId="0" name="Export" vbProcedure="false">#REF!</definedName>
    <definedName function="false" hidden="false" localSheetId="0" name="Export_3" vbProcedure="false">#REF!</definedName>
    <definedName function="false" hidden="false" localSheetId="0" name="Z_1DECB272_F686_11D2_94FA_00105A0DC0B3__wvu_PrintArea" vbProcedure="false">'200010 Upcoming PMAs'!$A$2:$J$28</definedName>
    <definedName function="false" hidden="false" localSheetId="0" name="Z_29B06641_B088_11D2_ADF7_006097987D85__wvu_PrintArea" vbProcedure="false">'200010 Upcoming PMAs'!$A$2:$J$28</definedName>
    <definedName function="false" hidden="false" localSheetId="0" name="Z_4E179603_DD42_11D2_B4B5_00A0D10447DB__wvu_PrintArea" vbProcedure="false">'200010 Upcoming PMAs'!$A$2:$J$28</definedName>
    <definedName function="false" hidden="false" localSheetId="0" name="Z_5BB1B14A_4041_11D3_B51A_00A0D10447DB__wvu_PrintArea" vbProcedure="false">'200010 Upcoming PMAs'!$A$2:$J$27</definedName>
    <definedName function="false" hidden="false" localSheetId="0" name="Z_6587C53B_0D31_11D3_9DA3_00105A5F7FCC__wvu_PrintArea" vbProcedure="false">'200010 Upcoming PMAs'!$A$2:$J$27</definedName>
    <definedName function="false" hidden="false" localSheetId="0" name="Z_6CF55002_AFA3_11D2_9C83_006097987C7E__wvu_PrintArea" vbProcedure="false">'200010 Upcoming PMAs'!$A$2:$J$28</definedName>
    <definedName function="false" hidden="false" localSheetId="0" name="Z_6F4BF9A1_B0B1_11D2_AE9A_00105A0DC0F3__wvu_PrintArea" vbProcedure="false">'200010 Upcoming PMAs'!$A$2:$J$28</definedName>
    <definedName function="false" hidden="false" localSheetId="0" name="Z_A6E873C2_AFB2_11D2_B2D5_00A0D106FC9E__wvu_PrintArea" vbProcedure="false">'200010 Upcoming PMAs'!$A$2:$J$28</definedName>
    <definedName function="false" hidden="false" localSheetId="0" name="Z_C4506BA3_AFAD_11D2_95A1_006097D37626__wvu_PrintArea" vbProcedure="false">'200010 Upcoming PMAs'!$A$2:$J$28</definedName>
    <definedName function="false" hidden="false" localSheetId="0" name="Z_E4FD9742_0D2A_11D3_B331_00A0D106FC9E__wvu_PrintArea" vbProcedure="false">'200010 Upcoming PMAs'!$A$1:$J$28</definedName>
    <definedName function="false" hidden="false" localSheetId="0" name="Z_EBD68621_7CE4_11D3_AF74_006097D3758C__wvu_PrintArea" vbProcedure="false">'200010 Upcoming PMAs'!$A$1:$J$28</definedName>
    <definedName function="false" hidden="false" localSheetId="0" name="Z_F7827FC1_0D47_11D3_AEFF_00A024E573AB__wvu_PrintArea" vbProcedure="false">'200010 Upcoming PMAs'!$A$2:$J$27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<sst xmlns="http://schemas.openxmlformats.org/spreadsheetml/2006/main" count="107" uniqueCount="70">
  <si>
    <t xml:space="preserve">UPCOMING PMAs (DPR Exposure Items)</t>
  </si>
  <si>
    <t xml:space="preserve">0010 PMAs &gt;$15,000  (Adjustments Made During CheckOut After 1st Workday)</t>
  </si>
  <si>
    <t xml:space="preserve">TYPE</t>
  </si>
  <si>
    <t xml:space="preserve">INITIALS</t>
  </si>
  <si>
    <t xml:space="preserve">CUSTOMER</t>
  </si>
  <si>
    <t xml:space="preserve">DESK CODE</t>
  </si>
  <si>
    <t xml:space="preserve">REGION</t>
  </si>
  <si>
    <t xml:space="preserve">DEL PERIOD</t>
  </si>
  <si>
    <t xml:space="preserve">VOLUME</t>
  </si>
  <si>
    <t xml:space="preserve">$$</t>
  </si>
  <si>
    <t xml:space="preserve">EXPLANATION</t>
  </si>
  <si>
    <t xml:space="preserve">(P,S,T</t>
  </si>
  <si>
    <t xml:space="preserve">(EPMI-</t>
  </si>
  <si>
    <t xml:space="preserve">(PROD MONTH)</t>
  </si>
  <si>
    <t xml:space="preserve">VARIANCE</t>
  </si>
  <si>
    <t xml:space="preserve">DP, DR, etc)</t>
  </si>
  <si>
    <t xml:space="preserve">(+ = income)</t>
  </si>
  <si>
    <t xml:space="preserve">NOTES (I.e., Carryforward)</t>
  </si>
  <si>
    <t xml:space="preserve">(- = expense)</t>
  </si>
  <si>
    <t xml:space="preserve">PA</t>
  </si>
  <si>
    <t xml:space="preserve">KMD</t>
  </si>
  <si>
    <t xml:space="preserve">Florida Power &amp; Light</t>
  </si>
  <si>
    <t xml:space="preserve">EPMI-ST-SERC</t>
  </si>
  <si>
    <t xml:space="preserve">R3A</t>
  </si>
  <si>
    <t xml:space="preserve">91395.30- Annuity added to reduce oct 00 estimated prices to actual inv payable.</t>
  </si>
  <si>
    <t xml:space="preserve">DR</t>
  </si>
  <si>
    <t xml:space="preserve">JW</t>
  </si>
  <si>
    <t xml:space="preserve">Lower Colorado River Authority</t>
  </si>
  <si>
    <t xml:space="preserve">EPMI-ST-ERCOT</t>
  </si>
  <si>
    <t xml:space="preserve">R6-ERCOT</t>
  </si>
  <si>
    <t xml:space="preserve">425790.2  - $148,806 - risk flashed cr incorrectly, should have been peak hours</t>
  </si>
  <si>
    <t xml:space="preserve">EAST TOTAL (Regions 1-6)</t>
  </si>
  <si>
    <t xml:space="preserve">P</t>
  </si>
  <si>
    <t xml:space="preserve">DTH</t>
  </si>
  <si>
    <t xml:space="preserve">Atlantic Richfield</t>
  </si>
  <si>
    <t xml:space="preserve">EPMI-ST-CA</t>
  </si>
  <si>
    <t xml:space="preserve">R11</t>
  </si>
  <si>
    <t xml:space="preserve">453396.1 - Generator volume sold into the California Imbalance market per K. Nelson.</t>
  </si>
  <si>
    <t xml:space="preserve">S</t>
  </si>
  <si>
    <t xml:space="preserve">RMG</t>
  </si>
  <si>
    <t xml:space="preserve">Powerex Corporation</t>
  </si>
  <si>
    <t xml:space="preserve">EPMI-LT-NW</t>
  </si>
  <si>
    <t xml:space="preserve">R8</t>
  </si>
  <si>
    <t xml:space="preserve">Deal entered late in Oct-00 (10/19/00) that was not autoscheduled for 10/2/00 - 10/6/00.  It did not liquidate therefore it was not flashed. I am not sure of the source deal so it is possible that it will be offset by a change in a purchase deal.
</t>
  </si>
  <si>
    <t xml:space="preserve">Smurfit Stone</t>
  </si>
  <si>
    <t xml:space="preserve">R9</t>
  </si>
  <si>
    <t xml:space="preserve">246859.1,.2,.3 &amp; 403522.1 - DJ MC Index settlement different than flash.</t>
  </si>
  <si>
    <t xml:space="preserve">Wheelabrator Martell Inc.</t>
  </si>
  <si>
    <t xml:space="preserve">R10</t>
  </si>
  <si>
    <t xml:space="preserve">412936.3 - Green Tag credits not included in flash per K. Nelson</t>
  </si>
  <si>
    <t xml:space="preserve">KH</t>
  </si>
  <si>
    <t xml:space="preserve">California Power Exchange</t>
  </si>
  <si>
    <t xml:space="preserve">?</t>
  </si>
  <si>
    <t xml:space="preserve">See attached California Power Exchange tab for details.</t>
  </si>
  <si>
    <t xml:space="preserve">WEST TOTAL (Regions 7-12)</t>
  </si>
  <si>
    <t xml:space="preserve">GRAND TOTAL</t>
  </si>
  <si>
    <t xml:space="preserve">DH</t>
  </si>
  <si>
    <t xml:space="preserve">CALIFORNPOWEXC2</t>
  </si>
  <si>
    <t xml:space="preserve">A)</t>
  </si>
  <si>
    <t xml:space="preserve">y</t>
  </si>
  <si>
    <t xml:space="preserve">CALIFORNPOWEXC</t>
  </si>
  <si>
    <t xml:space="preserve">California Power Exchange Corporation</t>
  </si>
  <si>
    <t xml:space="preserve">CALIFORNPOWEXC1</t>
  </si>
  <si>
    <t xml:space="preserve">California Power Exchange-Schedule Coordinator</t>
  </si>
  <si>
    <t xml:space="preserve">A)  The total amount flashed for the California Power Exchange forward market activity is $36,989,808.36.</t>
  </si>
  <si>
    <t xml:space="preserve">       The actual amount of the California Power Exchange forward market invoice #100474 is $37,069,169.54.</t>
  </si>
  <si>
    <t xml:space="preserve">       The total variance between flash &amp; actual is $79,361.18 which will be true up by Brett Hunsucker.</t>
  </si>
  <si>
    <t xml:space="preserve">NOTE:</t>
  </si>
  <si>
    <t xml:space="preserve">We do not know desk &amp; region since Brett Hunsucker is responsible for reconciling EnPower to </t>
  </si>
  <si>
    <t xml:space="preserve">the CalPX invoice.  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</si>
</sst>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 * #,##0_ ;_ * \-#,##0_ ;_ * \-_ ;_ @_ "/>
    <numFmt numFmtId="166" formatCode="_(* #,##0_);_(* \(#,##0\);_(* \-_);_(@_)"/>
    <numFmt numFmtId="167" formatCode="[$-409]#,##0_);[RED]\(#,##0\)"/>
    <numFmt numFmtId="168" formatCode="_ * #,##0.00_ ;_ * \-#,##0.00_ ;_ * \-??_ ;_ @_ "/>
    <numFmt numFmtId="169" formatCode="_(* #,##0.00_);_(* \(#,##0.00\);_(* \-??_);_(@_)"/>
    <numFmt numFmtId="170" formatCode="[$-409]#,##0.00_);[RED]\(#,##0.00\)"/>
    <numFmt numFmtId="171" formatCode="_ &quot;$ &quot;* #,##0_ ;_ &quot;$ &quot;* \-#,##0_ ;_ &quot;$ &quot;* \-_ ;_ @_ "/>
    <numFmt numFmtId="172" formatCode="_(\$* #,##0_);_(\$* \(#,##0\);_(\$* \-_);_(@_)"/>
    <numFmt numFmtId="173" formatCode="\$#,##0_);[RED]&quot;($&quot;#,##0\)"/>
    <numFmt numFmtId="174" formatCode="\$#,##0.00_);[RED]&quot;($&quot;#,##0.00\)"/>
    <numFmt numFmtId="175" formatCode="_ &quot;$ &quot;* #,##0.00_ ;_ &quot;$ &quot;* \-#,##0.00_ ;_ &quot;$ &quot;* \-??_ ;_ @_ "/>
    <numFmt numFmtId="176" formatCode="_(\$* #,##0.00_);_(\$* \(#,##0.00\);_(\$* \-??_);_(@_)"/>
    <numFmt numFmtId="177" formatCode="General_)"/>
    <numFmt numFmtId="178" formatCode="_(* #,##0_);_(* \(#,##0\);_(* \-??_);_(@_)"/>
    <numFmt numFmtId="179" formatCode="[$-409]mmm\-yy"/>
    <numFmt numFmtId="180" formatCode="\$#,##0.00_);&quot;($&quot;#,##0.00\)"/>
    <numFmt numFmtId="181" formatCode="#,##0.00;\(#,##0.00\);&quot;--&quot;"/>
    <numFmt numFmtId="182" formatCode="#,##0;\(#,##0\);&quot;--&quot;"/>
    <numFmt numFmtId="183" formatCode="&quot;$ &quot;#,##0.00;[RED]&quot;$ -&quot;#,##0.00"/>
    <numFmt numFmtId="184" formatCode="\$#,##0.00;&quot;($&quot;#,##0.00\)"/>
  </numFmts>
  <fonts count="2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color rgb="FF000000"/>
      <name val="MS Sans Serif"/>
      <family val="0"/>
    </font>
    <font>
      <sz val="12"/>
      <name val="Arial"/>
      <family val="0"/>
    </font>
    <font>
      <sz val="10"/>
      <name val="Courier New"/>
      <family val="0"/>
    </font>
    <font>
      <b val="true"/>
      <sz val="16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0"/>
    </font>
    <font>
      <b val="true"/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9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1" applyFont="true" applyBorder="tru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1" applyFont="true" applyBorder="true" applyAlignment="false" applyProtection="false"/>
    <xf numFmtId="174" fontId="0" fillId="0" borderId="1" applyFont="true" applyBorder="tru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1" applyFont="true" applyBorder="tru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4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0" xfId="124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" fillId="0" borderId="0" xfId="124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78" fontId="1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1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" fillId="0" borderId="0" xfId="124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" fillId="0" borderId="0" xfId="124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1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1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1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0" xfId="1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3" xfId="1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" fillId="2" borderId="4" xfId="124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" fillId="2" borderId="5" xfId="124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1" fillId="2" borderId="5" xfId="124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" fillId="0" borderId="0" xfId="124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1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6" xfId="1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7" xfId="1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6" xfId="1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6" xfId="124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8" xfId="1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6" xfId="1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1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9" xfId="1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10" xfId="1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9" xfId="1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9" xfId="124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11" xfId="1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9" xfId="1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2" borderId="12" xfId="1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" fillId="2" borderId="9" xfId="124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124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2" xfId="1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2" xfId="1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9" fontId="14" fillId="0" borderId="2" xfId="124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14" fillId="0" borderId="2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4" fontId="14" fillId="0" borderId="2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4" fillId="0" borderId="2" xfId="1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" fillId="0" borderId="0" xfId="1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1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" fillId="0" borderId="13" xfId="1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13" xfId="1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13" xfId="1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9" fontId="14" fillId="0" borderId="13" xfId="124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74" fontId="14" fillId="0" borderId="1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4" fillId="0" borderId="0" xfId="1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1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8" fontId="14" fillId="0" borderId="2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15" fillId="0" borderId="1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124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2" borderId="2" xfId="1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2" xfId="1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9" fontId="11" fillId="2" borderId="15" xfId="124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11" fillId="2" borderId="2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0" fontId="11" fillId="2" borderId="1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1" fillId="2" borderId="2" xfId="1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3" borderId="0" xfId="1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2" xfId="1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2" xfId="1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9" fontId="1" fillId="0" borderId="15" xfId="124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" fillId="0" borderId="0" xfId="1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8" fontId="14" fillId="0" borderId="13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4" fontId="14" fillId="0" borderId="13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" fillId="0" borderId="1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13" xfId="1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" fillId="0" borderId="13" xfId="1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9" fontId="1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14" fillId="0" borderId="13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13" xfId="1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13" xfId="1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13" xfId="124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11" fillId="2" borderId="13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11" fillId="2" borderId="13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1" fillId="2" borderId="13" xfId="1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" fillId="0" borderId="0" xfId="124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" fillId="0" borderId="0" xfId="124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" fillId="0" borderId="0" xfId="124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16" fillId="0" borderId="0" xfId="124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8" fontId="17" fillId="2" borderId="2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8" fontId="17" fillId="2" borderId="2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17" fillId="2" borderId="2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" fillId="2" borderId="2" xfId="124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1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1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1" fontId="1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3" fontId="1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81" fontId="14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3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4" borderId="16" xfId="166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8" fontId="18" fillId="4" borderId="16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4" fontId="18" fillId="4" borderId="16" xfId="166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81" fontId="0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2" fontId="14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0" fontId="14" fillId="4" borderId="0" xfId="17" applyFont="true" applyBorder="true" applyAlignment="true" applyProtection="true">
      <alignment horizontal="right" vertical="top" textRotation="0" wrapText="true" indent="0" shrinkToFit="false"/>
      <protection locked="true" hidden="false"/>
    </xf>
    <xf numFmtId="18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14" fillId="4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17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1999 PJM Reconciliation" xfId="20"/>
    <cellStyle name="Comma [0]_200005  Upcoming PMAs" xfId="21"/>
    <cellStyle name="Comma [0]_9902 British Columbia Power Exchange" xfId="22"/>
    <cellStyle name="Comma [0]_9903 PJM Reconciliation" xfId="23"/>
    <cellStyle name="Comma [0]_9904 PJM Reconciliation" xfId="24"/>
    <cellStyle name="Comma [0]_9905 PJM Reconciliation" xfId="25"/>
    <cellStyle name="Comma [0]_9908 PJM Reconciliation" xfId="26"/>
    <cellStyle name="Comma [0]_9909 PJM Reconciliation" xfId="27"/>
    <cellStyle name="Comma [0]_9909epe" xfId="28"/>
    <cellStyle name="Comma [0]_Book2" xfId="29"/>
    <cellStyle name="Comma [0]_Checkout Summary" xfId="30"/>
    <cellStyle name="Comma [0]_Flash Detail" xfId="31"/>
    <cellStyle name="Comma [0]_FPLINV" xfId="32"/>
    <cellStyle name="Comma [0]_HOGANGAS" xfId="33"/>
    <cellStyle name="Comma [0]_HOGANOIL" xfId="34"/>
    <cellStyle name="Comma [0]_JETEMP" xfId="35"/>
    <cellStyle name="Comma [0]_Journal Voucher Template" xfId="36"/>
    <cellStyle name="Comma [0]_june gas estimate" xfId="37"/>
    <cellStyle name="Comma [0]_Puget Sound Energy Checkout" xfId="38"/>
    <cellStyle name="Comma [0]_VOUCHER" xfId="39"/>
    <cellStyle name="Comma_1999 PJM Reconciliation" xfId="40"/>
    <cellStyle name="Comma_200005  Upcoming PMAs" xfId="41"/>
    <cellStyle name="Comma_9902 British Columbia Power Exchange" xfId="42"/>
    <cellStyle name="Comma_9903 PJM Reconciliation" xfId="43"/>
    <cellStyle name="Comma_9904 PJM Reconciliation" xfId="44"/>
    <cellStyle name="Comma_9905 PJM Reconciliation" xfId="45"/>
    <cellStyle name="Comma_9908 PJM Reconciliation" xfId="46"/>
    <cellStyle name="Comma_9909 PJM Reconciliation" xfId="47"/>
    <cellStyle name="Comma_9909epe" xfId="48"/>
    <cellStyle name="Comma_Book2" xfId="49"/>
    <cellStyle name="Comma_Checkout Summary" xfId="50"/>
    <cellStyle name="Comma_Flash Detail" xfId="51"/>
    <cellStyle name="Comma_FPLINV" xfId="52"/>
    <cellStyle name="Comma_HOGANGAS" xfId="53"/>
    <cellStyle name="Comma_HOGANOIL" xfId="54"/>
    <cellStyle name="Comma_JETEMP" xfId="55"/>
    <cellStyle name="Comma_Journal Voucher Template" xfId="56"/>
    <cellStyle name="Comma_june gas estimate" xfId="57"/>
    <cellStyle name="Comma_Puget Sound Energy Checkout" xfId="58"/>
    <cellStyle name="Comma_VOUCHER" xfId="59"/>
    <cellStyle name="Currency [0]_1999 PJM Reconciliation" xfId="60"/>
    <cellStyle name="Currency [0]_200005  Upcoming PMAs" xfId="61"/>
    <cellStyle name="Currency [0]_9902 British Columbia Power Exchange" xfId="62"/>
    <cellStyle name="Currency [0]_9903 PJM Reconciliation" xfId="63"/>
    <cellStyle name="Currency [0]_9904 PJM Reconciliation" xfId="64"/>
    <cellStyle name="Currency [0]_9905 PJM Reconciliation" xfId="65"/>
    <cellStyle name="Currency [0]_9908 PJM Reconciliation" xfId="66"/>
    <cellStyle name="Currency [0]_9909 PJM Reconciliation" xfId="67"/>
    <cellStyle name="Currency [0]_9909epe" xfId="68"/>
    <cellStyle name="Currency [0]_Book2" xfId="69"/>
    <cellStyle name="Currency [0]_Checkout Summary" xfId="70"/>
    <cellStyle name="Currency [0]_Flash Detail" xfId="71"/>
    <cellStyle name="Currency [0]_FPLINV" xfId="72"/>
    <cellStyle name="Currency [0]_HOGANGAS" xfId="73"/>
    <cellStyle name="Currency [0]_HOGANOIL" xfId="74"/>
    <cellStyle name="Currency [0]_JETEMP" xfId="75"/>
    <cellStyle name="Currency [0]_Journal Voucher Template" xfId="76"/>
    <cellStyle name="Currency [0]_june gas estimate" xfId="77"/>
    <cellStyle name="Currency [0]_Puget Sound Energy Checkout" xfId="78"/>
    <cellStyle name="Currency [0]_VOUCHER" xfId="79"/>
    <cellStyle name="Currency_1422V11" xfId="80"/>
    <cellStyle name="Currency_1999 PJM Reconciliation" xfId="81"/>
    <cellStyle name="Currency_200005  Upcoming PMAs" xfId="82"/>
    <cellStyle name="Currency_9902 British Columbia Power Exchange" xfId="83"/>
    <cellStyle name="Currency_9903 PJM Reconciliation" xfId="84"/>
    <cellStyle name="Currency_9904 PJM Reconciliation" xfId="85"/>
    <cellStyle name="Currency_9905 PJM Reconciliation" xfId="86"/>
    <cellStyle name="Currency_9908 PJM Reconciliation" xfId="87"/>
    <cellStyle name="Currency_9909 PJM Reconciliation" xfId="88"/>
    <cellStyle name="Currency_9909epe" xfId="89"/>
    <cellStyle name="Currency_Book2" xfId="90"/>
    <cellStyle name="Currency_Checkout Summary" xfId="91"/>
    <cellStyle name="Currency_Flash Detail" xfId="92"/>
    <cellStyle name="Currency_FPLINV" xfId="93"/>
    <cellStyle name="Currency_HOGANGAS" xfId="94"/>
    <cellStyle name="Currency_HOGANOIL" xfId="95"/>
    <cellStyle name="Currency_JETEMP" xfId="96"/>
    <cellStyle name="Currency_JETEMP_1" xfId="97"/>
    <cellStyle name="Currency_JETEMP_VOUCHER" xfId="98"/>
    <cellStyle name="Currency_Journal Voucher Template" xfId="99"/>
    <cellStyle name="Currency_june gas estimate" xfId="100"/>
    <cellStyle name="Currency_Puget Sound Energy Checkout" xfId="101"/>
    <cellStyle name="Currency_VOUCHER" xfId="102"/>
    <cellStyle name="Normal_1422V11" xfId="103"/>
    <cellStyle name="Normal_1999 PJM Reconciliation" xfId="104"/>
    <cellStyle name="Normal_200005  Upcoming PMAs" xfId="105"/>
    <cellStyle name="Normal_298s02" xfId="106"/>
    <cellStyle name="Normal_9801--ACCESS-EXPORT ALL Variances" xfId="107"/>
    <cellStyle name="Normal_9801--ACCESS-EXPORT OVER--5000" xfId="108"/>
    <cellStyle name="Normal_9801flash" xfId="109"/>
    <cellStyle name="Normal_9802 Sales (Jana Schock)" xfId="110"/>
    <cellStyle name="Normal_9802flash" xfId="111"/>
    <cellStyle name="Normal_9802var" xfId="112"/>
    <cellStyle name="Normal_9803 flash - ALL DATA export 4-21-98" xfId="113"/>
    <cellStyle name="Normal_9803flash - all variances" xfId="114"/>
    <cellStyle name="Normal_9804 flash" xfId="115"/>
    <cellStyle name="Normal_9804 flash - export all data - 5-22-98" xfId="116"/>
    <cellStyle name="Normal_9804 flash - export all variances - 5-15-98" xfId="117"/>
    <cellStyle name="Normal_9805flash" xfId="118"/>
    <cellStyle name="Normal_9805var" xfId="119"/>
    <cellStyle name="Normal_9806flash" xfId="120"/>
    <cellStyle name="Normal_9806var" xfId="121"/>
    <cellStyle name="Normal_9808 Export All Data 9-19-98" xfId="122"/>
    <cellStyle name="Normal_9808 Export All Variances 9-19-98" xfId="123"/>
    <cellStyle name="Normal_9808 PMAs for Risk" xfId="124"/>
    <cellStyle name="Normal_9808flash" xfId="125"/>
    <cellStyle name="Normal_9809 Desk Code Analysis - ST-HOURLY MISC Detail" xfId="126"/>
    <cellStyle name="Normal_9809flash" xfId="127"/>
    <cellStyle name="Normal_9809var" xfId="128"/>
    <cellStyle name="Normal_9810 Export All Data =FINAL= 11-18-98" xfId="129"/>
    <cellStyle name="Normal_9810 Export All Variances =FINAL= 11-18-98" xfId="130"/>
    <cellStyle name="Normal_9810 flash" xfId="131"/>
    <cellStyle name="Normal_9810 Regional Sales" xfId="132"/>
    <cellStyle name="Normal_9811 flash" xfId="133"/>
    <cellStyle name="Normal_9811 PMAs for Risk" xfId="134"/>
    <cellStyle name="Normal_9811VARIANCE" xfId="135"/>
    <cellStyle name="Normal_9812 Export All Data ==FINAL== 1-19-99 9.00am" xfId="136"/>
    <cellStyle name="Normal_9812 Export All Variances ==FINAL== 1-19-99 9.00am" xfId="137"/>
    <cellStyle name="Normal_9901 Export All Data 2-16-99 10.00AM==FINAL==" xfId="138"/>
    <cellStyle name="Normal_9901 Export All Var 2-16-99 10.00AM==FINAL==" xfId="139"/>
    <cellStyle name="Normal_9901 Export All Var 2-16-99 2.00PM == LKR PMA Expl ==" xfId="140"/>
    <cellStyle name="Normal_9901 Export All Var for Explanations REVIEW 2-11-99 1.20PM" xfId="141"/>
    <cellStyle name="Normal_9902 Export All Data 3-11-99  2.00pm == FINAL ==" xfId="142"/>
    <cellStyle name="Normal_9902 Export All Var 3-11-99  2.00pm - == FINAL == Explanations Review" xfId="143"/>
    <cellStyle name="Normal_9902 flash" xfId="144"/>
    <cellStyle name="Normal_9902 PJM" xfId="145"/>
    <cellStyle name="Normal_9902 Regional Sales" xfId="146"/>
    <cellStyle name="Normal_9903 PJM Reconciliation" xfId="147"/>
    <cellStyle name="Normal_9903 PMAs for Risk" xfId="148"/>
    <cellStyle name="Normal_9903 Variance Report" xfId="149"/>
    <cellStyle name="Normal_9904 PJM Reconciliation" xfId="150"/>
    <cellStyle name="Normal_9905 PJM Reconciliation" xfId="151"/>
    <cellStyle name="Normal_9907 flash" xfId="152"/>
    <cellStyle name="Normal_9908 Export All Data FINAL 9-22-99 2.15pm" xfId="153"/>
    <cellStyle name="Normal_9908 Export All Var FINAL 9-22-99 2.15pm" xfId="154"/>
    <cellStyle name="Normal_9908 variance" xfId="155"/>
    <cellStyle name="Normal_9909 Export All Data FINAL - REVISED with Genco 10-20-99" xfId="156"/>
    <cellStyle name="Normal_9909 Export All Data FINAL 10-18-99" xfId="157"/>
    <cellStyle name="Normal_9909 Export All Var FINAL - REVISED with Genco 10-20-99" xfId="158"/>
    <cellStyle name="Normal_9909 Export All Variances FINAL 10-18-99" xfId="159"/>
    <cellStyle name="Normal_9909 flash" xfId="160"/>
    <cellStyle name="Normal_Apr98" xfId="161"/>
    <cellStyle name="Normal_Blockforward flash 0999" xfId="162"/>
    <cellStyle name="Normal_Book2" xfId="163"/>
    <cellStyle name="Normal_bpa-flashed" xfId="164"/>
    <cellStyle name="Normal_Checkout Summary" xfId="165"/>
    <cellStyle name="Normal_Comparison" xfId="166"/>
    <cellStyle name="Normal_EES DPR adj. for 0799" xfId="167"/>
    <cellStyle name="Normal_Export All Data 8-14-98  6.00" xfId="168"/>
    <cellStyle name="Normal_Export All Data 8-18-98  9.15" xfId="169"/>
    <cellStyle name="Normal_Export All Variances 8-14-98  6.00" xfId="170"/>
    <cellStyle name="Normal_Export All Variances 8-18-98  9.25" xfId="171"/>
    <cellStyle name="Normal_Flash Detail" xfId="172"/>
    <cellStyle name="Normal_FLSHVAR_2" xfId="173"/>
    <cellStyle name="Normal_FPLINV" xfId="174"/>
    <cellStyle name="Normal_HOGANGAS" xfId="175"/>
    <cellStyle name="Normal_HOGANOIL" xfId="176"/>
    <cellStyle name="Normal_ISO ACTUALS 0199 THRU 0399" xfId="177"/>
    <cellStyle name="Normal_ISO ACTUALS 498 THRU 1298" xfId="178"/>
    <cellStyle name="Normal_Jan98" xfId="179"/>
    <cellStyle name="Normal_JETEMP" xfId="180"/>
    <cellStyle name="Normal_JETEMP_1" xfId="181"/>
    <cellStyle name="Normal_JETEMP_VOUCHER" xfId="182"/>
    <cellStyle name="Normal_Journal Voucher Template" xfId="183"/>
    <cellStyle name="Normal_Kevin" xfId="184"/>
    <cellStyle name="Normal_MARGIN_FLSHVAR_1" xfId="185"/>
    <cellStyle name="Normal_Sheet1" xfId="186"/>
    <cellStyle name="Normal_Sheet1_9712flash" xfId="187"/>
    <cellStyle name="Normal_Sheet1_Kristin" xfId="188"/>
    <cellStyle name="Normal_Sheet2" xfId="189"/>
    <cellStyle name="Normal_VOUCHER" xfId="19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Checkouts/9909/Grace,%20Rebecca/Puget%20Sound%20Energy%20Checkou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Checkouts/9909/Grace,%20Rebecca/British%20Columbia%20Power%20Exchange%20Checkou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ACCNTNG/FLASH/1999/9909/9909%20Variance%20Repor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CCNTNG/FLASH/2000/0001/AH%20Analysis/9912%20Upcoming%20PMA&apos;s%20to%20be%20clear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eckout Summary"/>
      <sheetName val="Subtotal Sheet"/>
      <sheetName val="09-06-99"/>
      <sheetName val="09-07-99"/>
      <sheetName val="09-08-99"/>
      <sheetName val="09-09-99"/>
      <sheetName val="09-15-99"/>
      <sheetName val="09-21-99"/>
      <sheetName val="09-22-99"/>
      <sheetName val="Summary"/>
      <sheetName val="9-30-99"/>
      <sheetName val="Detail"/>
      <sheetName val="Spread Option Calculation"/>
      <sheetName val="Flash Detail"/>
      <sheetName val="Manual Invo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id-Mth Checkout"/>
      <sheetName val="Checkout Summary"/>
      <sheetName val="Subtotal Sheet"/>
      <sheetName val="Mid Month"/>
      <sheetName val="Summary"/>
      <sheetName val="Detail"/>
      <sheetName val="Net Invoice"/>
      <sheetName val="Canadian Invoice"/>
      <sheetName val="Invoice fax Cover Sheet"/>
      <sheetName val="Journal Vouc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909 Genco Var"/>
      <sheetName val="9909 Var Rpt - EPMI - All Other"/>
      <sheetName val="Var Rpt Worksht - Genco Only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9912  Upcoming PMA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1" width="11.42"/>
    <col collapsed="false" customWidth="true" hidden="false" outlineLevel="0" max="3" min="3" style="1" width="9.28"/>
    <col collapsed="false" customWidth="true" hidden="false" outlineLevel="0" max="4" min="4" style="1" width="41.28"/>
    <col collapsed="false" customWidth="true" hidden="false" outlineLevel="0" max="5" min="5" style="1" width="20.85"/>
    <col collapsed="false" customWidth="true" hidden="false" outlineLevel="0" max="6" min="6" style="2" width="11.7"/>
    <col collapsed="false" customWidth="true" hidden="false" outlineLevel="0" max="7" min="7" style="3" width="17.56"/>
    <col collapsed="false" customWidth="true" hidden="false" outlineLevel="0" max="8" min="8" style="4" width="14.14"/>
    <col collapsed="false" customWidth="true" hidden="false" outlineLevel="0" max="9" min="9" style="5" width="20.7"/>
    <col collapsed="false" customWidth="true" hidden="false" outlineLevel="0" max="10" min="10" style="6" width="111.41"/>
    <col collapsed="false" customWidth="true" hidden="false" outlineLevel="0" max="11" min="11" style="7" width="27.99"/>
    <col collapsed="false" customWidth="false" hidden="false" outlineLevel="0" max="168" min="12" style="7" width="9.14"/>
    <col collapsed="false" customWidth="false" hidden="false" outlineLevel="0" max="257" min="169" style="1" width="9.14"/>
  </cols>
  <sheetData>
    <row r="1" customFormat="false" ht="23.25" hidden="false" customHeight="false" outlineLevel="0" collapsed="false">
      <c r="A1" s="8" t="s">
        <v>0</v>
      </c>
      <c r="B1" s="9"/>
    </row>
    <row r="2" customFormat="false" ht="24" hidden="false" customHeight="false" outlineLevel="0" collapsed="false">
      <c r="A2" s="10"/>
      <c r="B2" s="9"/>
    </row>
    <row r="3" customFormat="false" ht="18.75" hidden="false" customHeight="false" outlineLevel="0" collapsed="false">
      <c r="A3" s="11"/>
      <c r="B3" s="12" t="s">
        <v>1</v>
      </c>
      <c r="C3" s="13"/>
      <c r="D3" s="13"/>
      <c r="E3" s="13"/>
      <c r="F3" s="14"/>
      <c r="G3" s="15"/>
      <c r="J3" s="16"/>
    </row>
    <row r="4" customFormat="false" ht="13.5" hidden="false" customHeight="false" outlineLevel="0" collapsed="false">
      <c r="A4" s="1"/>
    </row>
    <row r="5" customFormat="false" ht="12.75" hidden="false" customHeight="false" outlineLevel="0" collapsed="false">
      <c r="A5" s="17"/>
      <c r="B5" s="18" t="s">
        <v>2</v>
      </c>
      <c r="C5" s="19" t="s">
        <v>3</v>
      </c>
      <c r="D5" s="18" t="s">
        <v>4</v>
      </c>
      <c r="E5" s="18" t="s">
        <v>5</v>
      </c>
      <c r="F5" s="20" t="s">
        <v>6</v>
      </c>
      <c r="G5" s="21" t="s">
        <v>7</v>
      </c>
      <c r="H5" s="22" t="s">
        <v>8</v>
      </c>
      <c r="I5" s="18" t="s">
        <v>9</v>
      </c>
      <c r="J5" s="23" t="s">
        <v>10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12.75" hidden="false" customHeight="false" outlineLevel="0" collapsed="false">
      <c r="A6" s="17"/>
      <c r="B6" s="25" t="s">
        <v>11</v>
      </c>
      <c r="C6" s="26"/>
      <c r="D6" s="25"/>
      <c r="E6" s="25" t="s">
        <v>12</v>
      </c>
      <c r="F6" s="27"/>
      <c r="G6" s="28" t="s">
        <v>13</v>
      </c>
      <c r="H6" s="29" t="s">
        <v>14</v>
      </c>
      <c r="I6" s="25" t="s">
        <v>14</v>
      </c>
      <c r="J6" s="30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false" outlineLevel="0" collapsed="false">
      <c r="A7" s="17"/>
      <c r="B7" s="25" t="s">
        <v>15</v>
      </c>
      <c r="C7" s="26"/>
      <c r="D7" s="25"/>
      <c r="E7" s="25"/>
      <c r="F7" s="27"/>
      <c r="G7" s="28"/>
      <c r="H7" s="29"/>
      <c r="I7" s="25" t="s">
        <v>16</v>
      </c>
      <c r="J7" s="30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26.25" hidden="false" customHeight="false" outlineLevel="0" collapsed="false">
      <c r="A8" s="31" t="s">
        <v>17</v>
      </c>
      <c r="B8" s="32"/>
      <c r="C8" s="26"/>
      <c r="D8" s="25"/>
      <c r="E8" s="25"/>
      <c r="F8" s="27"/>
      <c r="G8" s="28"/>
      <c r="H8" s="29"/>
      <c r="I8" s="25" t="s">
        <v>18</v>
      </c>
      <c r="J8" s="30"/>
    </row>
    <row r="9" customFormat="false" ht="12.75" hidden="false" customHeight="false" outlineLevel="0" collapsed="false">
      <c r="A9" s="33"/>
      <c r="B9" s="34" t="s">
        <v>19</v>
      </c>
      <c r="C9" s="34" t="s">
        <v>20</v>
      </c>
      <c r="D9" s="34" t="s">
        <v>21</v>
      </c>
      <c r="E9" s="35" t="s">
        <v>22</v>
      </c>
      <c r="F9" s="35" t="s">
        <v>23</v>
      </c>
      <c r="G9" s="36" t="n">
        <v>36800</v>
      </c>
      <c r="H9" s="37"/>
      <c r="I9" s="38" t="n">
        <v>194849.29</v>
      </c>
      <c r="J9" s="39" t="s">
        <v>24</v>
      </c>
      <c r="K9" s="40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</row>
    <row r="10" customFormat="false" ht="12.75" hidden="false" customHeight="false" outlineLevel="0" collapsed="false">
      <c r="A10" s="33"/>
      <c r="B10" s="34" t="s">
        <v>25</v>
      </c>
      <c r="C10" s="34" t="s">
        <v>26</v>
      </c>
      <c r="D10" s="34" t="s">
        <v>27</v>
      </c>
      <c r="E10" s="35" t="s">
        <v>28</v>
      </c>
      <c r="F10" s="35" t="s">
        <v>29</v>
      </c>
      <c r="G10" s="36" t="n">
        <v>36800</v>
      </c>
      <c r="H10" s="37" t="n">
        <v>23</v>
      </c>
      <c r="I10" s="38" t="n">
        <v>-148806</v>
      </c>
      <c r="J10" s="39" t="s">
        <v>30</v>
      </c>
      <c r="K10" s="40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</row>
    <row r="11" customFormat="false" ht="12.75" hidden="false" customHeight="false" outlineLevel="0" collapsed="false">
      <c r="A11" s="41"/>
      <c r="B11" s="42"/>
      <c r="C11" s="43"/>
      <c r="D11" s="42"/>
      <c r="E11" s="44"/>
      <c r="F11" s="44"/>
      <c r="G11" s="45"/>
      <c r="H11" s="46"/>
      <c r="I11" s="47"/>
      <c r="J11" s="48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customFormat="false" ht="12.75" hidden="false" customHeight="false" outlineLevel="0" collapsed="false">
      <c r="A12" s="33"/>
      <c r="B12" s="34"/>
      <c r="C12" s="34"/>
      <c r="D12" s="34"/>
      <c r="E12" s="35"/>
      <c r="F12" s="35"/>
      <c r="G12" s="36"/>
      <c r="H12" s="37"/>
      <c r="I12" s="49"/>
      <c r="J12" s="39"/>
      <c r="K12" s="40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</row>
    <row r="13" customFormat="false" ht="12.75" hidden="false" customHeight="false" outlineLevel="0" collapsed="false">
      <c r="A13" s="33"/>
      <c r="B13" s="34"/>
      <c r="C13" s="34"/>
      <c r="D13" s="34"/>
      <c r="E13" s="50"/>
      <c r="F13" s="50"/>
      <c r="G13" s="36"/>
      <c r="H13" s="37"/>
      <c r="I13" s="49"/>
      <c r="J13" s="51"/>
      <c r="K13" s="40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</row>
    <row r="14" customFormat="false" ht="12.75" hidden="false" customHeight="false" outlineLevel="0" collapsed="false">
      <c r="A14" s="33"/>
      <c r="B14" s="34"/>
      <c r="C14" s="34"/>
      <c r="D14" s="34"/>
      <c r="E14" s="50"/>
      <c r="F14" s="50"/>
      <c r="G14" s="36"/>
      <c r="H14" s="52"/>
      <c r="I14" s="53"/>
      <c r="J14" s="51"/>
      <c r="K14" s="40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</row>
    <row r="15" customFormat="false" ht="12.75" hidden="false" customHeight="false" outlineLevel="0" collapsed="false">
      <c r="A15" s="33"/>
      <c r="B15" s="34"/>
      <c r="C15" s="34"/>
      <c r="D15" s="34"/>
      <c r="E15" s="54"/>
      <c r="F15" s="54"/>
      <c r="G15" s="36"/>
      <c r="H15" s="52"/>
      <c r="I15" s="53"/>
      <c r="J15" s="55"/>
    </row>
    <row r="16" customFormat="false" ht="12.75" hidden="false" customHeight="false" outlineLevel="0" collapsed="false">
      <c r="A16" s="56"/>
      <c r="B16" s="57"/>
      <c r="C16" s="57" t="s">
        <v>31</v>
      </c>
      <c r="D16" s="57"/>
      <c r="E16" s="58"/>
      <c r="F16" s="58"/>
      <c r="G16" s="59"/>
      <c r="H16" s="60" t="n">
        <f aca="false">SUM(H10)</f>
        <v>23</v>
      </c>
      <c r="I16" s="61" t="n">
        <f aca="false">SUM(I9:I15)</f>
        <v>46043.29</v>
      </c>
      <c r="J16" s="62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  <c r="IT16" s="63"/>
      <c r="IU16" s="63"/>
      <c r="IV16" s="63"/>
      <c r="IW16" s="63"/>
    </row>
    <row r="17" customFormat="false" ht="12.75" hidden="false" customHeight="false" outlineLevel="0" collapsed="false">
      <c r="A17" s="41"/>
      <c r="B17" s="64"/>
      <c r="C17" s="34"/>
      <c r="D17" s="64"/>
      <c r="E17" s="54"/>
      <c r="F17" s="65"/>
      <c r="G17" s="66"/>
      <c r="H17" s="67"/>
      <c r="I17" s="49"/>
      <c r="J17" s="68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</row>
    <row r="18" customFormat="false" ht="12.75" hidden="false" customHeight="false" outlineLevel="0" collapsed="false">
      <c r="A18" s="41"/>
      <c r="B18" s="34" t="s">
        <v>32</v>
      </c>
      <c r="C18" s="34" t="s">
        <v>33</v>
      </c>
      <c r="D18" s="34" t="s">
        <v>34</v>
      </c>
      <c r="E18" s="35" t="s">
        <v>35</v>
      </c>
      <c r="F18" s="35" t="s">
        <v>36</v>
      </c>
      <c r="G18" s="36" t="n">
        <v>36800</v>
      </c>
      <c r="H18" s="37" t="n">
        <v>696</v>
      </c>
      <c r="I18" s="38" t="n">
        <v>-47998.56</v>
      </c>
      <c r="J18" s="39" t="s">
        <v>37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</row>
    <row r="19" customFormat="false" ht="38.25" hidden="false" customHeight="false" outlineLevel="0" collapsed="false">
      <c r="A19" s="41"/>
      <c r="B19" s="34" t="s">
        <v>38</v>
      </c>
      <c r="C19" s="34" t="s">
        <v>39</v>
      </c>
      <c r="D19" s="34" t="s">
        <v>40</v>
      </c>
      <c r="E19" s="35" t="s">
        <v>41</v>
      </c>
      <c r="F19" s="35" t="s">
        <v>42</v>
      </c>
      <c r="G19" s="36" t="n">
        <v>36800</v>
      </c>
      <c r="H19" s="37" t="n">
        <f aca="false">5*400</f>
        <v>2000</v>
      </c>
      <c r="I19" s="38" t="n">
        <f aca="false">+H19*101.81</f>
        <v>203620</v>
      </c>
      <c r="J19" s="39" t="s">
        <v>43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  <c r="IW19" s="40"/>
    </row>
    <row r="20" customFormat="false" ht="12.75" hidden="false" customHeight="false" outlineLevel="0" collapsed="false">
      <c r="A20" s="41"/>
      <c r="B20" s="34" t="s">
        <v>38</v>
      </c>
      <c r="C20" s="34" t="s">
        <v>33</v>
      </c>
      <c r="D20" s="34" t="s">
        <v>44</v>
      </c>
      <c r="E20" s="35" t="s">
        <v>41</v>
      </c>
      <c r="F20" s="35" t="s">
        <v>45</v>
      </c>
      <c r="G20" s="36" t="n">
        <v>36800</v>
      </c>
      <c r="H20" s="37" t="n">
        <v>0</v>
      </c>
      <c r="I20" s="38" t="n">
        <v>93723.7</v>
      </c>
      <c r="J20" s="39" t="s">
        <v>46</v>
      </c>
      <c r="K20" s="69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  <c r="IW20" s="40"/>
    </row>
    <row r="21" customFormat="false" ht="12.75" hidden="false" customHeight="false" outlineLevel="0" collapsed="false">
      <c r="A21" s="41"/>
      <c r="B21" s="34" t="s">
        <v>32</v>
      </c>
      <c r="C21" s="34" t="s">
        <v>33</v>
      </c>
      <c r="D21" s="34" t="s">
        <v>47</v>
      </c>
      <c r="E21" s="35" t="s">
        <v>35</v>
      </c>
      <c r="F21" s="35" t="s">
        <v>48</v>
      </c>
      <c r="G21" s="36" t="n">
        <v>36800</v>
      </c>
      <c r="H21" s="37" t="n">
        <v>0</v>
      </c>
      <c r="I21" s="38" t="n">
        <v>-25260.63</v>
      </c>
      <c r="J21" s="39" t="s">
        <v>49</v>
      </c>
      <c r="K21" s="69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customFormat="false" ht="12.75" hidden="false" customHeight="false" outlineLevel="0" collapsed="false">
      <c r="A22" s="41"/>
      <c r="B22" s="42" t="s">
        <v>38</v>
      </c>
      <c r="C22" s="43" t="s">
        <v>50</v>
      </c>
      <c r="D22" s="34" t="s">
        <v>51</v>
      </c>
      <c r="E22" s="44" t="s">
        <v>52</v>
      </c>
      <c r="F22" s="44" t="s">
        <v>52</v>
      </c>
      <c r="G22" s="36" t="n">
        <v>36800</v>
      </c>
      <c r="H22" s="70" t="n">
        <v>0</v>
      </c>
      <c r="I22" s="71" t="n">
        <v>79361.18</v>
      </c>
      <c r="J22" s="51" t="s">
        <v>53</v>
      </c>
      <c r="K22" s="69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  <c r="IT22" s="40"/>
      <c r="IU22" s="40"/>
      <c r="IV22" s="40"/>
      <c r="IW22" s="40"/>
    </row>
    <row r="23" customFormat="false" ht="12.75" hidden="false" customHeight="false" outlineLevel="0" collapsed="false">
      <c r="A23" s="41"/>
      <c r="B23" s="43"/>
      <c r="C23" s="43"/>
      <c r="D23" s="43"/>
      <c r="E23" s="44"/>
      <c r="F23" s="44"/>
      <c r="G23" s="45"/>
      <c r="H23" s="70"/>
      <c r="I23" s="71"/>
      <c r="J23" s="51"/>
      <c r="K23" s="69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  <c r="IW23" s="40"/>
    </row>
    <row r="24" customFormat="false" ht="12.75" hidden="false" customHeight="false" outlineLevel="0" collapsed="false">
      <c r="A24" s="41"/>
      <c r="B24" s="43"/>
      <c r="C24" s="43"/>
      <c r="D24" s="43"/>
      <c r="E24" s="44"/>
      <c r="F24" s="44"/>
      <c r="G24" s="45"/>
      <c r="H24" s="70"/>
      <c r="I24" s="71"/>
      <c r="J24" s="51"/>
      <c r="K24" s="69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  <c r="IW24" s="40"/>
    </row>
    <row r="25" customFormat="false" ht="12.75" hidden="false" customHeight="false" outlineLevel="0" collapsed="false">
      <c r="A25" s="41"/>
      <c r="B25" s="72"/>
      <c r="C25" s="43"/>
      <c r="D25" s="73"/>
      <c r="E25" s="74"/>
      <c r="F25" s="74"/>
      <c r="G25" s="75"/>
      <c r="H25" s="76"/>
      <c r="I25" s="71"/>
      <c r="J25" s="77"/>
      <c r="K25" s="69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</row>
    <row r="26" customFormat="false" ht="15" hidden="false" customHeight="true" outlineLevel="0" collapsed="false">
      <c r="A26" s="56"/>
      <c r="B26" s="78"/>
      <c r="C26" s="78" t="s">
        <v>54</v>
      </c>
      <c r="D26" s="78"/>
      <c r="E26" s="78"/>
      <c r="F26" s="79"/>
      <c r="G26" s="80"/>
      <c r="H26" s="81" t="n">
        <f aca="false">SUM(H9:H20)</f>
        <v>2742</v>
      </c>
      <c r="I26" s="82" t="n">
        <f aca="false">SUM(I17:I22)</f>
        <v>303445.69</v>
      </c>
      <c r="J26" s="83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63"/>
      <c r="HV26" s="63"/>
      <c r="HW26" s="63"/>
      <c r="HX26" s="63"/>
      <c r="HY26" s="63"/>
      <c r="HZ26" s="63"/>
      <c r="IA26" s="63"/>
      <c r="IB26" s="63"/>
      <c r="IC26" s="63"/>
      <c r="ID26" s="63"/>
      <c r="IE26" s="63"/>
      <c r="IF26" s="63"/>
      <c r="IG26" s="63"/>
      <c r="IH26" s="63"/>
      <c r="II26" s="63"/>
      <c r="IJ26" s="63"/>
      <c r="IK26" s="63"/>
      <c r="IL26" s="63"/>
      <c r="IM26" s="63"/>
      <c r="IN26" s="63"/>
      <c r="IO26" s="63"/>
      <c r="IP26" s="63"/>
      <c r="IQ26" s="63"/>
      <c r="IR26" s="63"/>
      <c r="IS26" s="63"/>
      <c r="IT26" s="63"/>
      <c r="IU26" s="63"/>
      <c r="IV26" s="63"/>
      <c r="IW26" s="63"/>
    </row>
    <row r="27" customFormat="false" ht="12.75" hidden="false" customHeight="false" outlineLevel="0" collapsed="false">
      <c r="A27" s="84"/>
      <c r="B27" s="7"/>
      <c r="C27" s="7"/>
      <c r="D27" s="7"/>
      <c r="E27" s="7"/>
      <c r="F27" s="85"/>
      <c r="G27" s="86"/>
      <c r="J27" s="84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</row>
    <row r="28" customFormat="false" ht="15.75" hidden="false" customHeight="false" outlineLevel="0" collapsed="false">
      <c r="A28" s="87"/>
      <c r="B28" s="88"/>
      <c r="C28" s="88" t="s">
        <v>55</v>
      </c>
      <c r="D28" s="88"/>
      <c r="E28" s="88"/>
      <c r="F28" s="88"/>
      <c r="G28" s="89"/>
      <c r="H28" s="89" t="n">
        <f aca="false">+H16+H26</f>
        <v>2765</v>
      </c>
      <c r="I28" s="90" t="n">
        <f aca="false">+I16+I26</f>
        <v>349488.98</v>
      </c>
      <c r="J28" s="91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/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3"/>
      <c r="IF28" s="93"/>
      <c r="IG28" s="93"/>
      <c r="IH28" s="93"/>
      <c r="II28" s="93"/>
      <c r="IJ28" s="93"/>
      <c r="IK28" s="93"/>
      <c r="IL28" s="93"/>
      <c r="IM28" s="93"/>
      <c r="IN28" s="93"/>
      <c r="IO28" s="93"/>
      <c r="IP28" s="93"/>
      <c r="IQ28" s="93"/>
      <c r="IR28" s="93"/>
      <c r="IS28" s="93"/>
      <c r="IT28" s="93"/>
      <c r="IU28" s="93"/>
      <c r="IV28" s="93"/>
      <c r="IW28" s="93"/>
    </row>
    <row r="29" customFormat="false" ht="12.75" hidden="false" customHeight="false" outlineLevel="0" collapsed="false">
      <c r="A29" s="7"/>
    </row>
    <row r="30" customFormat="false" ht="12.75" hidden="false" customHeight="false" outlineLevel="0" collapsed="false">
      <c r="A30" s="94"/>
      <c r="B30" s="95"/>
      <c r="C30" s="95"/>
      <c r="D30" s="96"/>
      <c r="E30" s="97"/>
      <c r="F30" s="98"/>
      <c r="G30" s="99"/>
      <c r="H30" s="100"/>
      <c r="I30" s="95"/>
      <c r="J30" s="95"/>
      <c r="K30" s="95"/>
      <c r="L30" s="97"/>
      <c r="M30" s="101"/>
      <c r="N30" s="102"/>
      <c r="O30" s="48"/>
      <c r="P30" s="48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  <c r="IJ30" s="104"/>
      <c r="IK30" s="104"/>
      <c r="IL30" s="104"/>
      <c r="IM30" s="104"/>
      <c r="IN30" s="104"/>
      <c r="IO30" s="104"/>
      <c r="IP30" s="104"/>
      <c r="IQ30" s="104"/>
      <c r="IR30" s="104"/>
      <c r="IS30" s="104"/>
      <c r="IT30" s="104"/>
      <c r="IU30" s="104"/>
    </row>
  </sheetData>
  <printOptions headings="false" gridLines="false" gridLinesSet="true" horizontalCentered="false" verticalCentered="false"/>
  <pageMargins left="0.2" right="0.220138888888889" top="0.279861111111111" bottom="0.290277777777778" header="0.511811023622047" footer="0.511811023622047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28"/>
    <col collapsed="false" customWidth="true" hidden="false" outlineLevel="0" max="6" min="6" style="0" width="11.85"/>
    <col collapsed="false" customWidth="true" hidden="false" outlineLevel="0" max="7" min="7" style="0" width="14.85"/>
    <col collapsed="false" customWidth="true" hidden="false" outlineLevel="0" max="9" min="9" style="0" width="14.41"/>
    <col collapsed="false" customWidth="true" hidden="false" outlineLevel="0" max="11" min="11" style="0" width="14.85"/>
  </cols>
  <sheetData>
    <row r="1" customFormat="false" ht="14.1" hidden="false" customHeight="true" outlineLevel="0" collapsed="false">
      <c r="A1" s="105" t="s">
        <v>56</v>
      </c>
      <c r="B1" s="105" t="s">
        <v>57</v>
      </c>
      <c r="C1" s="105" t="s">
        <v>51</v>
      </c>
      <c r="D1" s="105" t="s">
        <v>32</v>
      </c>
      <c r="E1" s="105"/>
      <c r="F1" s="106" t="n">
        <v>187200</v>
      </c>
      <c r="G1" s="107" t="n">
        <v>-20165073.83</v>
      </c>
      <c r="H1" s="108" t="s">
        <v>58</v>
      </c>
      <c r="I1" s="108"/>
      <c r="J1" s="109" t="n">
        <v>187200</v>
      </c>
      <c r="K1" s="110" t="n">
        <v>20165073.83</v>
      </c>
      <c r="L1" s="102" t="s">
        <v>59</v>
      </c>
    </row>
    <row r="2" customFormat="false" ht="14.1" hidden="false" customHeight="true" outlineLevel="0" collapsed="false">
      <c r="A2" s="105" t="s">
        <v>56</v>
      </c>
      <c r="B2" s="105" t="s">
        <v>57</v>
      </c>
      <c r="C2" s="105" t="s">
        <v>51</v>
      </c>
      <c r="D2" s="105" t="s">
        <v>38</v>
      </c>
      <c r="E2" s="105"/>
      <c r="F2" s="106" t="n">
        <v>-52565</v>
      </c>
      <c r="G2" s="107" t="n">
        <v>5746515.8</v>
      </c>
      <c r="H2" s="108" t="s">
        <v>58</v>
      </c>
      <c r="I2" s="111"/>
      <c r="J2" s="109" t="n">
        <v>-52565</v>
      </c>
      <c r="K2" s="110" t="n">
        <v>-5746515.8</v>
      </c>
      <c r="L2" s="102" t="s">
        <v>59</v>
      </c>
    </row>
    <row r="3" customFormat="false" ht="14.1" hidden="false" customHeight="true" outlineLevel="0" collapsed="false">
      <c r="A3" s="105" t="s">
        <v>56</v>
      </c>
      <c r="B3" s="105" t="s">
        <v>60</v>
      </c>
      <c r="C3" s="105" t="s">
        <v>61</v>
      </c>
      <c r="D3" s="105" t="s">
        <v>32</v>
      </c>
      <c r="E3" s="105"/>
      <c r="F3" s="106" t="n">
        <v>88688</v>
      </c>
      <c r="G3" s="107" t="n">
        <v>-8924648.13</v>
      </c>
      <c r="H3" s="108" t="s">
        <v>58</v>
      </c>
      <c r="I3" s="108"/>
      <c r="J3" s="109" t="n">
        <v>88688</v>
      </c>
      <c r="K3" s="110" t="n">
        <v>8924648.13</v>
      </c>
      <c r="L3" s="102" t="s">
        <v>59</v>
      </c>
    </row>
    <row r="4" customFormat="false" ht="14.1" hidden="false" customHeight="true" outlineLevel="0" collapsed="false">
      <c r="A4" s="105" t="s">
        <v>56</v>
      </c>
      <c r="B4" s="105" t="s">
        <v>60</v>
      </c>
      <c r="C4" s="105" t="s">
        <v>61</v>
      </c>
      <c r="D4" s="105" t="s">
        <v>38</v>
      </c>
      <c r="E4" s="105"/>
      <c r="F4" s="106" t="n">
        <v>-440697</v>
      </c>
      <c r="G4" s="107" t="n">
        <v>45571314.54</v>
      </c>
      <c r="H4" s="108" t="s">
        <v>58</v>
      </c>
      <c r="I4" s="112" t="n">
        <v>37069169.54</v>
      </c>
      <c r="J4" s="109" t="n">
        <v>-440697</v>
      </c>
      <c r="K4" s="110" t="n">
        <v>-8502145</v>
      </c>
      <c r="L4" s="102" t="s">
        <v>59</v>
      </c>
    </row>
    <row r="5" customFormat="false" ht="14.1" hidden="false" customHeight="true" outlineLevel="0" collapsed="false">
      <c r="A5" s="105" t="s">
        <v>56</v>
      </c>
      <c r="B5" s="105" t="s">
        <v>62</v>
      </c>
      <c r="C5" s="105" t="s">
        <v>63</v>
      </c>
      <c r="D5" s="105" t="s">
        <v>32</v>
      </c>
      <c r="E5" s="105"/>
      <c r="F5" s="106" t="n">
        <v>7942</v>
      </c>
      <c r="G5" s="107" t="n">
        <v>-830378.17</v>
      </c>
      <c r="H5" s="108" t="s">
        <v>58</v>
      </c>
      <c r="I5" s="113"/>
      <c r="J5" s="109" t="n">
        <v>7942</v>
      </c>
      <c r="K5" s="110" t="n">
        <v>830378.17</v>
      </c>
      <c r="L5" s="102" t="s">
        <v>59</v>
      </c>
    </row>
    <row r="6" customFormat="false" ht="14.1" hidden="false" customHeight="true" outlineLevel="0" collapsed="false">
      <c r="A6" s="105" t="s">
        <v>56</v>
      </c>
      <c r="B6" s="105" t="s">
        <v>62</v>
      </c>
      <c r="C6" s="105" t="s">
        <v>63</v>
      </c>
      <c r="D6" s="105" t="s">
        <v>38</v>
      </c>
      <c r="E6" s="105"/>
      <c r="F6" s="106" t="n">
        <v>-193315</v>
      </c>
      <c r="G6" s="107" t="n">
        <v>15592078.15</v>
      </c>
      <c r="H6" s="108" t="s">
        <v>58</v>
      </c>
      <c r="I6" s="113"/>
      <c r="J6" s="109" t="n">
        <v>-193315</v>
      </c>
      <c r="K6" s="110" t="n">
        <v>-15592078.15</v>
      </c>
      <c r="L6" s="102" t="s">
        <v>59</v>
      </c>
    </row>
    <row r="9" customFormat="false" ht="12.75" hidden="false" customHeight="false" outlineLevel="0" collapsed="false">
      <c r="D9" s="0" t="s">
        <v>64</v>
      </c>
    </row>
    <row r="10" customFormat="false" ht="12.75" hidden="false" customHeight="false" outlineLevel="0" collapsed="false">
      <c r="D10" s="0" t="s">
        <v>65</v>
      </c>
    </row>
    <row r="11" customFormat="false" ht="12.75" hidden="false" customHeight="false" outlineLevel="0" collapsed="false">
      <c r="D11" s="0" t="s">
        <v>66</v>
      </c>
    </row>
    <row r="13" customFormat="false" ht="12.75" hidden="false" customHeight="false" outlineLevel="0" collapsed="false">
      <c r="D13" s="0" t="s">
        <v>67</v>
      </c>
      <c r="E13" s="0" t="s">
        <v>68</v>
      </c>
    </row>
    <row r="14" customFormat="false" ht="12.75" hidden="false" customHeight="false" outlineLevel="0" collapsed="false">
      <c r="E14" s="0" t="s">
        <v>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2000-11-29T14:21:03Z</dcterms:created>
  <dc:creator>ahorton</dc:creator>
  <dc:description/>
  <dc:language>en-US</dc:language>
  <cp:lastModifiedBy>ahorton</cp:lastModifiedBy>
  <cp:revision>0</cp:revision>
  <dc:subject/>
  <dc:title/>
</cp:coreProperties>
</file>