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2" sheetId="1" state="hidden" r:id="rId3"/>
    <sheet name="Sheet1" sheetId="2" state="visible" r:id="rId4"/>
    <sheet name="Sheet2_2" sheetId="3" state="visible" r:id="rId5"/>
    <sheet name="Sheet3" sheetId="4" state="visible" r:id="rId6"/>
  </sheets>
  <definedNames>
    <definedName function="false" hidden="false" localSheetId="1" name="_xlnm.Print_Area" vbProcedure="false">Sheet1!$C$3:$F$51</definedName>
    <definedName function="false" hidden="false" localSheetId="2" name="_xlnm.Print_Area" vbProcedure="false">Sheet2_2!$V$6:$V$10</definedName>
    <definedName function="false" hidden="false" localSheetId="3" name="_xlnm.Print_Area" vbProcedure="false">Sheet3!$A$1:$G$39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<sst xmlns="http://schemas.openxmlformats.org/spreadsheetml/2006/main" count="949" uniqueCount="182">
  <si>
    <t xml:space="preserve"> </t>
  </si>
  <si>
    <t xml:space="preserve">NET WORTH</t>
  </si>
  <si>
    <t xml:space="preserve">  </t>
  </si>
  <si>
    <t xml:space="preserve">U.S. DOLLARS</t>
  </si>
  <si>
    <t xml:space="preserve">CASH OR CASH EQUIVALENTS</t>
  </si>
  <si>
    <t xml:space="preserve">EQUITY</t>
  </si>
  <si>
    <t xml:space="preserve">REAL ESTATE </t>
  </si>
  <si>
    <t xml:space="preserve">PENSION</t>
  </si>
  <si>
    <t xml:space="preserve">TOTAL EXCLUDING OPTIONS</t>
  </si>
  <si>
    <t xml:space="preserve">VESTED OPTIONS - UNEXERCISED (AFTER TAX)</t>
  </si>
  <si>
    <t xml:space="preserve">TOTAL INCLUDING OPTIONS</t>
  </si>
  <si>
    <t xml:space="preserve">SPECIFICS</t>
  </si>
  <si>
    <t xml:space="preserve">FX</t>
  </si>
  <si>
    <t xml:space="preserve">TD GREENLINE CASH CDN</t>
  </si>
  <si>
    <t xml:space="preserve">C</t>
  </si>
  <si>
    <t xml:space="preserve">TD GREENLINE CASH US</t>
  </si>
  <si>
    <t xml:space="preserve">U</t>
  </si>
  <si>
    <t xml:space="preserve">ROYAL BANK CASH CDN</t>
  </si>
  <si>
    <t xml:space="preserve">450000 IN TAX LIABILITY</t>
  </si>
  <si>
    <t xml:space="preserve">ROYAL BANK CASH US</t>
  </si>
  <si>
    <t xml:space="preserve">FUTURES ACCOUNT CDN</t>
  </si>
  <si>
    <t xml:space="preserve">HAMPTON'S DEPOSIT CDN</t>
  </si>
  <si>
    <t xml:space="preserve">TD GREENLINE EQUITY CDN</t>
  </si>
  <si>
    <t xml:space="preserve">TD GREENLINE EQUITY US</t>
  </si>
  <si>
    <t xml:space="preserve">ROYAL BANK EQUITY CDN</t>
  </si>
  <si>
    <t xml:space="preserve">ROYAL BANK EQUITY US</t>
  </si>
  <si>
    <t xml:space="preserve">CLARICA NON PENSION CDN EQUITY</t>
  </si>
  <si>
    <t xml:space="preserve">CONDO TORONTO</t>
  </si>
  <si>
    <t xml:space="preserve">HOUSE CALGARY</t>
  </si>
  <si>
    <t xml:space="preserve">TD ASSET MANAGEMENT PENSION</t>
  </si>
  <si>
    <t xml:space="preserve">CLARICA PENSION</t>
  </si>
  <si>
    <t xml:space="preserve">Canadian Stocks</t>
  </si>
  <si>
    <t xml:space="preserve">Security</t>
  </si>
  <si>
    <t xml:space="preserve">Date</t>
  </si>
  <si>
    <t xml:space="preserve">Buy/Sell</t>
  </si>
  <si>
    <t xml:space="preserve">Price</t>
  </si>
  <si>
    <t xml:space="preserve">Shares</t>
  </si>
  <si>
    <t xml:space="preserve">Value</t>
  </si>
  <si>
    <t xml:space="preserve">Comm</t>
  </si>
  <si>
    <t xml:space="preserve">Total</t>
  </si>
  <si>
    <t xml:space="preserve">P/L</t>
  </si>
  <si>
    <t xml:space="preserve"># of Shares</t>
  </si>
  <si>
    <t xml:space="preserve">Company</t>
  </si>
  <si>
    <t xml:space="preserve">Year of Aquis.</t>
  </si>
  <si>
    <t xml:space="preserve">PofD</t>
  </si>
  <si>
    <t xml:space="preserve">ACB</t>
  </si>
  <si>
    <t xml:space="preserve">Expenses on Sale</t>
  </si>
  <si>
    <t xml:space="preserve">G/L</t>
  </si>
  <si>
    <t xml:space="preserve">rb</t>
  </si>
  <si>
    <t xml:space="preserve">Canadian Natural Resources</t>
  </si>
  <si>
    <t xml:space="preserve">s</t>
  </si>
  <si>
    <t xml:space="preserve">b</t>
  </si>
  <si>
    <t xml:space="preserve">td</t>
  </si>
  <si>
    <t xml:space="preserve">IVI Checkmate (Phone TD - give them a datapoint)</t>
  </si>
  <si>
    <t xml:space="preserve">1997</t>
  </si>
  <si>
    <t xml:space="preserve">IVI Checkmate</t>
  </si>
  <si>
    <t xml:space="preserve">Big Bear Exploration Ltd</t>
  </si>
  <si>
    <t xml:space="preserve">Anderson Ezploration Ltd</t>
  </si>
  <si>
    <t xml:space="preserve">Anderson Ezploration Ltd*</t>
  </si>
  <si>
    <t xml:space="preserve">Anderson Exploration Ltd</t>
  </si>
  <si>
    <t xml:space="preserve">Anderson Ezploration Ltd(sum)</t>
  </si>
  <si>
    <t xml:space="preserve">1999</t>
  </si>
  <si>
    <t xml:space="preserve">* Bought and exercised call options - added premium to cost of shares</t>
  </si>
  <si>
    <t xml:space="preserve">Precision Drilling</t>
  </si>
  <si>
    <t xml:space="preserve">various</t>
  </si>
  <si>
    <t xml:space="preserve">still holding</t>
  </si>
  <si>
    <t xml:space="preserve">Many</t>
  </si>
  <si>
    <t xml:space="preserve">Precision Drilling </t>
  </si>
  <si>
    <t xml:space="preserve">rbc</t>
  </si>
  <si>
    <t xml:space="preserve">Canadian Hunter Exploration</t>
  </si>
  <si>
    <t xml:space="preserve">Bid.Com International Inc.</t>
  </si>
  <si>
    <t xml:space="preserve">Velvet</t>
  </si>
  <si>
    <t xml:space="preserve">Ensign</t>
  </si>
  <si>
    <t xml:space="preserve">acb</t>
  </si>
  <si>
    <t xml:space="preserve">Goldstake Exploration</t>
  </si>
  <si>
    <t xml:space="preserve">Greenline Canadian Index</t>
  </si>
  <si>
    <t xml:space="preserve">Greenline Canadian Index (Subtotal)</t>
  </si>
  <si>
    <t xml:space="preserve">Greenline Japanese Index</t>
  </si>
  <si>
    <t xml:space="preserve">Toronto 35 Ind Prt FD T/U</t>
  </si>
  <si>
    <t xml:space="preserve">Numac Energy</t>
  </si>
  <si>
    <t xml:space="preserve">Talisman</t>
  </si>
  <si>
    <t xml:space="preserve">Sum</t>
  </si>
  <si>
    <t xml:space="preserve">US $</t>
  </si>
  <si>
    <t xml:space="preserve">U.S. Stocks Converted to Canadian Dollars</t>
  </si>
  <si>
    <t xml:space="preserve">DATE OF PURCHASE</t>
  </si>
  <si>
    <t xml:space="preserve">B/S</t>
  </si>
  <si>
    <t xml:space="preserve">BUY PRICE</t>
  </si>
  <si>
    <t xml:space="preserve">BUY VOLUME</t>
  </si>
  <si>
    <t xml:space="preserve">US $ AMOUNT BOUGHT</t>
  </si>
  <si>
    <t xml:space="preserve">B.O.C NOON DAY FX</t>
  </si>
  <si>
    <t xml:space="preserve">CAD $ AMOUNT BOUGHT</t>
  </si>
  <si>
    <t xml:space="preserve">US $ FEE</t>
  </si>
  <si>
    <t xml:space="preserve">CAD $ FEE</t>
  </si>
  <si>
    <t xml:space="preserve">COST OF PURCHASE IN CAD $</t>
  </si>
  <si>
    <t xml:space="preserve">DATE OF SALE</t>
  </si>
  <si>
    <t xml:space="preserve">SELL PRICE</t>
  </si>
  <si>
    <t xml:space="preserve">SELL VOLUME</t>
  </si>
  <si>
    <t xml:space="preserve">US $ AMOUNT SOLD</t>
  </si>
  <si>
    <t xml:space="preserve">CAD $ AMOUNT SOLD</t>
  </si>
  <si>
    <t xml:space="preserve">PROCEEDS FROM SALE IN CAD $</t>
  </si>
  <si>
    <t xml:space="preserve">P/L IN CAD</t>
  </si>
  <si>
    <t xml:space="preserve">Enron Corp. </t>
  </si>
  <si>
    <t xml:space="preserve">Various</t>
  </si>
  <si>
    <t xml:space="preserve">America Online</t>
  </si>
  <si>
    <t xml:space="preserve">Intel</t>
  </si>
  <si>
    <t xml:space="preserve">Amazon.com Inc</t>
  </si>
  <si>
    <t xml:space="preserve">Amazon.Com</t>
  </si>
  <si>
    <t xml:space="preserve">Preview Travel </t>
  </si>
  <si>
    <t xml:space="preserve">1998/1999</t>
  </si>
  <si>
    <t xml:space="preserve">call 100 - America Online (Expired Worthless)</t>
  </si>
  <si>
    <t xml:space="preserve">E-Trade Group Inc</t>
  </si>
  <si>
    <t xml:space="preserve">Green Line US Index Fund</t>
  </si>
  <si>
    <t xml:space="preserve">BarnesandNoble.com Inc</t>
  </si>
  <si>
    <t xml:space="preserve">Dell</t>
  </si>
  <si>
    <t xml:space="preserve">Microsoft</t>
  </si>
  <si>
    <t xml:space="preserve">Yahoo</t>
  </si>
  <si>
    <t xml:space="preserve">ETOYS Inc.</t>
  </si>
  <si>
    <t xml:space="preserve">year 2000</t>
  </si>
  <si>
    <t xml:space="preserve">Meota Resouces Corp - A</t>
  </si>
  <si>
    <t xml:space="preserve">holding</t>
  </si>
  <si>
    <t xml:space="preserve">intel</t>
  </si>
  <si>
    <t xml:space="preserve">ENE</t>
  </si>
  <si>
    <t xml:space="preserve">Value assume vesting</t>
  </si>
  <si>
    <t xml:space="preserve">Expiry Date</t>
  </si>
  <si>
    <t xml:space="preserve">OPTIONS</t>
  </si>
  <si>
    <t xml:space="preserve">Vest Schedule for remaining options</t>
  </si>
  <si>
    <t xml:space="preserve">Grant Number</t>
  </si>
  <si>
    <t xml:space="preserve">Granted</t>
  </si>
  <si>
    <t xml:space="preserve">Unexer-cised</t>
  </si>
  <si>
    <t xml:space="preserve">Exer-cised</t>
  </si>
  <si>
    <t xml:space="preserve">Strike</t>
  </si>
  <si>
    <t xml:space="preserve">Yr 2000</t>
  </si>
  <si>
    <t xml:space="preserve">Yr 2001</t>
  </si>
  <si>
    <t xml:space="preserve">Yr 2002</t>
  </si>
  <si>
    <t xml:space="preserve">Yr 2003</t>
  </si>
  <si>
    <t xml:space="preserve">Yr 2004</t>
  </si>
  <si>
    <t xml:space="preserve">Exerciced 3000 on March  16th to net 102,600.39</t>
  </si>
  <si>
    <t xml:space="preserve">Exercised 4515 + 1485 from Extra on Jan 13/99 to net $162752.21</t>
  </si>
  <si>
    <t xml:space="preserve">Exercised 7675 and 1868 from above on March 10 to net 228.347.25  </t>
  </si>
  <si>
    <t xml:space="preserve">#106890</t>
  </si>
  <si>
    <t xml:space="preserve">Exercised 9000 on Jan 20, 99 to net $230.066.28</t>
  </si>
  <si>
    <t xml:space="preserve">#113391</t>
  </si>
  <si>
    <t xml:space="preserve">ESOP - SAV</t>
  </si>
  <si>
    <t xml:space="preserve">ESOP - RET</t>
  </si>
  <si>
    <t xml:space="preserve">ESOP - SPEC</t>
  </si>
  <si>
    <t xml:space="preserve">Option Value Per Year</t>
  </si>
  <si>
    <t xml:space="preserve">Payout on Share Units</t>
  </si>
  <si>
    <t xml:space="preserve">Tax Liability</t>
  </si>
  <si>
    <t xml:space="preserve">Shares Value Per Year</t>
  </si>
  <si>
    <t xml:space="preserve">Total Value Per Year</t>
  </si>
  <si>
    <t xml:space="preserve">tax</t>
  </si>
  <si>
    <t xml:space="preserve">after tax us</t>
  </si>
  <si>
    <t xml:space="preserve">Cumulative</t>
  </si>
  <si>
    <t xml:space="preserve">Laurie - I'm using a stock price of $70, however the stock has been moving around</t>
  </si>
  <si>
    <t xml:space="preserve">Also, I have not included the options that I was granted in early June.</t>
  </si>
  <si>
    <t xml:space="preserve">after tax cad</t>
  </si>
  <si>
    <t xml:space="preserve">Sold 11630 shares of 104829 at 70.4375</t>
  </si>
  <si>
    <t xml:space="preserve">Sold 10000 shares of 106890 at 70</t>
  </si>
  <si>
    <t xml:space="preserve">Sold 934 shares of 9953 at 68</t>
  </si>
  <si>
    <t xml:space="preserve">Sold 21030 Shares of 103114 at 68</t>
  </si>
  <si>
    <t xml:space="preserve">Tax</t>
  </si>
  <si>
    <t xml:space="preserve">After Tax</t>
  </si>
  <si>
    <t xml:space="preserve">Cdnd</t>
  </si>
  <si>
    <t xml:space="preserve">Canadian $</t>
  </si>
  <si>
    <t xml:space="preserve">U.S. $</t>
  </si>
  <si>
    <t xml:space="preserve">Equities</t>
  </si>
  <si>
    <t xml:space="preserve">Cash less Tax Liabiltiy</t>
  </si>
  <si>
    <t xml:space="preserve">Pension and Other</t>
  </si>
  <si>
    <t xml:space="preserve">Real Estate</t>
  </si>
  <si>
    <t xml:space="preserve">Vested but not Exercised Enron Shares</t>
  </si>
  <si>
    <t xml:space="preserve">Retire Scenario (Canadian $)</t>
  </si>
  <si>
    <t xml:space="preserve">Live off Current Income until 55 (Cdn $)</t>
  </si>
  <si>
    <t xml:space="preserve">Interest Rate</t>
  </si>
  <si>
    <t xml:space="preserve">Average Interest Rate </t>
  </si>
  <si>
    <t xml:space="preserve">After Tax Withdrawal</t>
  </si>
  <si>
    <t xml:space="preserve">Rate</t>
  </si>
  <si>
    <t xml:space="preserve">Interest</t>
  </si>
  <si>
    <t xml:space="preserve">interest</t>
  </si>
  <si>
    <t xml:space="preserve">TAX</t>
  </si>
  <si>
    <t xml:space="preserve">Available</t>
  </si>
  <si>
    <t xml:space="preserve">Spend</t>
  </si>
  <si>
    <t xml:space="preserve">Withdrawal</t>
  </si>
</sst>
</file>

<file path=xl/styles.xml><?xml version="1.0" encoding="utf-8"?>
<styleSheet xmlns="http://schemas.openxmlformats.org/spreadsheetml/2006/main">
  <numFmts count="36">
    <numFmt numFmtId="164" formatCode="General"/>
    <numFmt numFmtId="165" formatCode="_-* #,##0_-;\-* #,##0_-;_-* \-_-;_-@_-"/>
    <numFmt numFmtId="166" formatCode="[$-409]#,##0_);[RED]\(#,##0\)"/>
    <numFmt numFmtId="167" formatCode="_(* #,##0_);_(* \(#,##0\);_(* \-_);_(@_)"/>
    <numFmt numFmtId="168" formatCode="_-* #,##0\ _F_-;\-* #,##0\ _F_-;_-* &quot;- &quot;_F_-;_-@_-"/>
    <numFmt numFmtId="169" formatCode="_-* #,##0.00_-;\-* #,##0.00_-;_-* \-??_-;_-@_-"/>
    <numFmt numFmtId="170" formatCode="[$-409]#,##0.00_);[RED]\(#,##0.00\)"/>
    <numFmt numFmtId="171" formatCode="_(* #,##0.00_);_(* \(#,##0.00\);_(* \-??_);_(@_)"/>
    <numFmt numFmtId="172" formatCode="_-* #,##0.00\ _F_-;\-* #,##0.00\ _F_-;_-* \-??\ _F_-;_-@_-"/>
    <numFmt numFmtId="173" formatCode="#,##0.00"/>
    <numFmt numFmtId="174" formatCode="_-\$* #,##0_-;&quot;-$&quot;* #,##0_-;_-\$* \-_-;_-@_-"/>
    <numFmt numFmtId="175" formatCode="\$#,##0;[RED]&quot;-$&quot;#,##0"/>
    <numFmt numFmtId="176" formatCode="_(\$* #,##0_);_(\$* \(#,##0\);_(\$* \-_);_(@_)"/>
    <numFmt numFmtId="177" formatCode="_-* #,##0&quot; F&quot;_-;\-* #,##0&quot; F&quot;_-;_-* &quot;- F&quot;_-;_-@_-"/>
    <numFmt numFmtId="178" formatCode="_-\$* #,##0.00_-;&quot;-$&quot;* #,##0.00_-;_-\$* \-??_-;_-@_-"/>
    <numFmt numFmtId="179" formatCode="\$#,##0.00;[RED]&quot;-$&quot;#,##0.00"/>
    <numFmt numFmtId="180" formatCode="_(\$* #,##0.00_);_(\$* \(#,##0.00\);_(\$* \-??_);_(@_)"/>
    <numFmt numFmtId="181" formatCode="_-* #,##0.00&quot; F&quot;_-;\-* #,##0.00&quot; F&quot;_-;_-* \-??&quot; F&quot;_-;_-@_-"/>
    <numFmt numFmtId="182" formatCode="#,##0.00&quot; $&quot;;[RED]\-#,##0.00&quot; $&quot;"/>
    <numFmt numFmtId="183" formatCode="[$-409]#,##0_);\(#,##0\)"/>
    <numFmt numFmtId="184" formatCode="General_)"/>
    <numFmt numFmtId="185" formatCode="_-* #,##0_-;\-* #,##0_-;_-* \-??_-;_-@_-"/>
    <numFmt numFmtId="186" formatCode="[$-409]#,##0.00_);\(#,##0.00\)"/>
    <numFmt numFmtId="187" formatCode="dd\-mmm\-yy"/>
    <numFmt numFmtId="188" formatCode="0%"/>
    <numFmt numFmtId="189" formatCode="[$-409]d\-mmm\-yy"/>
    <numFmt numFmtId="190" formatCode="_-* #,##0.0000_-;\-* #,##0.0000_-;_-* \-??_-;_-@_-"/>
    <numFmt numFmtId="191" formatCode="_-* #,##0.000_-;\-* #,##0.000_-;_-* \-??_-;_-@_-"/>
    <numFmt numFmtId="192" formatCode="#,##0"/>
    <numFmt numFmtId="193" formatCode="0.0000"/>
    <numFmt numFmtId="194" formatCode="[$-409]mmm\-yy"/>
    <numFmt numFmtId="195" formatCode="_(* #,##0_);_(* \(#,##0\);_(* \-??_);_(@_)"/>
    <numFmt numFmtId="196" formatCode="[$-409]d\-mmm"/>
    <numFmt numFmtId="197" formatCode="0.0%"/>
    <numFmt numFmtId="198" formatCode="0.00%"/>
    <numFmt numFmtId="199" formatCode="0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Letter Gothic (W1)"/>
      <family val="0"/>
    </font>
    <font>
      <sz val="10"/>
      <name val="MS Sans Serif"/>
      <family val="0"/>
    </font>
    <font>
      <sz val="12"/>
      <name val="Arial"/>
      <family val="0"/>
    </font>
    <font>
      <sz val="10"/>
      <name val="Century Schoolbook"/>
      <family val="0"/>
    </font>
    <font>
      <sz val="12"/>
      <name val="Arial MT"/>
      <family val="0"/>
    </font>
    <font>
      <sz val="11"/>
      <name val="CG Times"/>
      <family val="0"/>
    </font>
    <font>
      <sz val="10"/>
      <name val="Courier New"/>
      <family val="0"/>
    </font>
    <font>
      <sz val="10"/>
      <name val="Times New Roman"/>
      <family val="0"/>
    </font>
    <font>
      <b val="true"/>
      <sz val="11"/>
      <name val="Times New Roman"/>
      <family val="0"/>
    </font>
    <font>
      <b val="true"/>
      <sz val="11"/>
      <name val="Times New Roman"/>
      <family val="1"/>
    </font>
    <font>
      <b val="true"/>
      <sz val="18"/>
      <name val="Times New Roman"/>
      <family val="1"/>
    </font>
    <font>
      <sz val="11"/>
      <name val="Arial"/>
      <family val="0"/>
    </font>
    <font>
      <b val="true"/>
      <sz val="11"/>
      <name val="Arial"/>
      <family val="0"/>
    </font>
    <font>
      <b val="true"/>
      <sz val="14"/>
      <name val="Times New Roman"/>
      <family val="1"/>
    </font>
    <font>
      <sz val="11"/>
      <name val="Times New Roman"/>
      <family val="1"/>
    </font>
    <font>
      <b val="true"/>
      <sz val="28"/>
      <name val="Times New Roman"/>
      <family val="1"/>
    </font>
    <font>
      <b val="true"/>
      <sz val="10"/>
      <name val="Times New Roman"/>
      <family val="1"/>
    </font>
    <font>
      <b val="true"/>
      <sz val="12"/>
      <name val="Times New Roman"/>
      <family val="1"/>
    </font>
    <font>
      <b val="true"/>
      <sz val="12"/>
      <name val="Arial"/>
      <family val="0"/>
    </font>
    <font>
      <b val="true"/>
      <sz val="22"/>
      <name val="Times New Roman"/>
      <family val="1"/>
    </font>
    <font>
      <b val="true"/>
      <sz val="14"/>
      <color rgb="FF000000"/>
      <name val="Times New Roman"/>
      <family val="2"/>
    </font>
    <font>
      <sz val="12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</borders>
  <cellStyleXfs count="1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2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1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8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3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85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89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91" fontId="13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5" fontId="13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3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6" fontId="13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9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9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2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9" fontId="2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4" fontId="2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0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88" fontId="2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5" fontId="2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2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0" fillId="0" borderId="3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0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0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5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5" fontId="2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5" fontId="20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5" fontId="20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0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6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21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7" fontId="2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2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2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8" fontId="2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2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8" fontId="22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8" fontId="21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21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9" fontId="2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10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353HHC" xfId="20"/>
    <cellStyle name="Comma [0]_EPL 304 CA BDE" xfId="21"/>
    <cellStyle name="Comma [0]_FY97COB1." xfId="22"/>
    <cellStyle name="Comma [0]_laroux" xfId="23"/>
    <cellStyle name="Comma [0]_laroux_1" xfId="24"/>
    <cellStyle name="Comma [0]_laroux_1_laroux" xfId="25"/>
    <cellStyle name="Comma [0]_laroux_1_Sheet1 (2)" xfId="26"/>
    <cellStyle name="Comma [0]_laroux_2" xfId="27"/>
    <cellStyle name="Comma [0]_laroux_2_Sheet1 (2)" xfId="28"/>
    <cellStyle name="Comma [0]_laroux_EPL 304 CA BDE" xfId="29"/>
    <cellStyle name="Comma [0]_laroux_laroux" xfId="30"/>
    <cellStyle name="Comma [0]_laroux_MATERAL2" xfId="31"/>
    <cellStyle name="Comma [0]_laroux_mud plant bolted" xfId="32"/>
    <cellStyle name="Comma [0]_laroux_Sheet1 (2)" xfId="33"/>
    <cellStyle name="Comma [0]_MATERAL2" xfId="34"/>
    <cellStyle name="Comma [0]_mud plant bolted" xfId="35"/>
    <cellStyle name="Comma [0]_Sheet1 (2)" xfId="36"/>
    <cellStyle name="Comma_353HHC" xfId="37"/>
    <cellStyle name="Comma_EPL 304 CA BDE" xfId="38"/>
    <cellStyle name="Comma_FY97COB1." xfId="39"/>
    <cellStyle name="Comma_laroux" xfId="40"/>
    <cellStyle name="Comma_laroux_1" xfId="41"/>
    <cellStyle name="Comma_laroux_1_laroux" xfId="42"/>
    <cellStyle name="Comma_laroux_1_Sheet1 (2)" xfId="43"/>
    <cellStyle name="Comma_laroux_2" xfId="44"/>
    <cellStyle name="Comma_laroux_2_Sheet1 (2)" xfId="45"/>
    <cellStyle name="Comma_laroux_EPL 304 CA BDE" xfId="46"/>
    <cellStyle name="Comma_laroux_laroux" xfId="47"/>
    <cellStyle name="Comma_laroux_Sheet1 (2)" xfId="48"/>
    <cellStyle name="Comma_MATERAL2" xfId="49"/>
    <cellStyle name="Comma_mud plant bolted" xfId="50"/>
    <cellStyle name="Comma_Sheet1 (2)" xfId="51"/>
    <cellStyle name="Currency [0]_353HHC" xfId="52"/>
    <cellStyle name="Currency [0]_EPL 304 CA BDE" xfId="53"/>
    <cellStyle name="Currency [0]_FY97COB1." xfId="54"/>
    <cellStyle name="Currency [0]_laroux" xfId="55"/>
    <cellStyle name="Currency [0]_laroux_1" xfId="56"/>
    <cellStyle name="Currency [0]_laroux_1_laroux" xfId="57"/>
    <cellStyle name="Currency [0]_laroux_1_Sheet1 (2)" xfId="58"/>
    <cellStyle name="Currency [0]_laroux_2" xfId="59"/>
    <cellStyle name="Currency [0]_laroux_2_Sheet1 (2)" xfId="60"/>
    <cellStyle name="Currency [0]_laroux_EPL 304 CA BDE" xfId="61"/>
    <cellStyle name="Currency [0]_laroux_laroux" xfId="62"/>
    <cellStyle name="Currency [0]_laroux_MATERAL2" xfId="63"/>
    <cellStyle name="Currency [0]_laroux_mud plant bolted" xfId="64"/>
    <cellStyle name="Currency [0]_laroux_Sheet1 (2)" xfId="65"/>
    <cellStyle name="Currency [0]_MATERAL2" xfId="66"/>
    <cellStyle name="Currency [0]_mud plant bolted" xfId="67"/>
    <cellStyle name="Currency [0]_Sheet1 (2)" xfId="68"/>
    <cellStyle name="Currency_353HHC" xfId="69"/>
    <cellStyle name="Currency_EPL 304 CA BDE" xfId="70"/>
    <cellStyle name="Currency_FY97COB1." xfId="71"/>
    <cellStyle name="Currency_laroux" xfId="72"/>
    <cellStyle name="Currency_laroux_1" xfId="73"/>
    <cellStyle name="Currency_laroux_1_laroux" xfId="74"/>
    <cellStyle name="Currency_laroux_1_Sheet1 (2)" xfId="75"/>
    <cellStyle name="Currency_laroux_2" xfId="76"/>
    <cellStyle name="Currency_laroux_2_Sheet1 (2)" xfId="77"/>
    <cellStyle name="Currency_laroux_EPL 304 CA BDE" xfId="78"/>
    <cellStyle name="Currency_laroux_laroux" xfId="79"/>
    <cellStyle name="Currency_laroux_Sheet1 (2)" xfId="80"/>
    <cellStyle name="Currency_MATERAL2" xfId="81"/>
    <cellStyle name="Currency_mud plant bolted" xfId="82"/>
    <cellStyle name="Currency_Sheet1 (2)" xfId="83"/>
    <cellStyle name="Normal_321st" xfId="84"/>
    <cellStyle name="Normal_353HHC" xfId="85"/>
    <cellStyle name="Normal_EPL 304 CA BDE" xfId="86"/>
    <cellStyle name="Normal_FY97COB1." xfId="87"/>
    <cellStyle name="Normal_laroux" xfId="88"/>
    <cellStyle name="Normal_laroux_1" xfId="89"/>
    <cellStyle name="Normal_laroux_1_EPL 304 CA BDE" xfId="90"/>
    <cellStyle name="Normal_laroux_1_laroux" xfId="91"/>
    <cellStyle name="Normal_laroux_1_Sheet1 (2)" xfId="92"/>
    <cellStyle name="Normal_laroux_2" xfId="93"/>
    <cellStyle name="Normal_laroux_2_EPL 304 CA BDE" xfId="94"/>
    <cellStyle name="Normal_laroux_2_laroux" xfId="95"/>
    <cellStyle name="Normal_laroux_2_Sheet1 (2)" xfId="96"/>
    <cellStyle name="Normal_laroux_3" xfId="97"/>
    <cellStyle name="Normal_laroux_3_EPL 304 CA BDE" xfId="98"/>
    <cellStyle name="Normal_laroux_3_laroux" xfId="99"/>
    <cellStyle name="Normal_laroux_3_Sheet1 (2)" xfId="100"/>
    <cellStyle name="Normal_laroux_4" xfId="101"/>
    <cellStyle name="Normal_laroux_4_EPL 304 CA BDE" xfId="102"/>
    <cellStyle name="Normal_laroux_5" xfId="103"/>
    <cellStyle name="Normal_laroux_5_EPL 304 CA BDE" xfId="104"/>
    <cellStyle name="Normal_laroux_6" xfId="105"/>
    <cellStyle name="Normal_laroux_6_EPL 304 CA BDE" xfId="106"/>
    <cellStyle name="Normal_laroux_7" xfId="107"/>
    <cellStyle name="Normal_laroux_8" xfId="108"/>
    <cellStyle name="Normal_laroux_9" xfId="109"/>
    <cellStyle name="Normal_laroux_A" xfId="110"/>
    <cellStyle name="Normal_laroux_EPL 304 CA BDE" xfId="111"/>
    <cellStyle name="Normal_laroux_laroux" xfId="112"/>
    <cellStyle name="Normal_laroux_Sheet1 (2)" xfId="113"/>
    <cellStyle name="Normal_MATERAL2" xfId="114"/>
    <cellStyle name="Normal_mud plant bolted" xfId="115"/>
    <cellStyle name="Normal_RPACONS (BY RANK&amp;EVENT)" xfId="116"/>
    <cellStyle name="Normal_RPACONS (BY RANK)" xfId="117"/>
    <cellStyle name="Normal_Sheet1" xfId="118"/>
    <cellStyle name="Normal_Sheet1 (2)" xfId="1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Times New Roman"/>
              </a:rPr>
              <a:t>ASSET ALLOCATION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889029322548"/>
          <c:y val="0.174862664636971"/>
          <c:w val="0.639218907987867"/>
          <c:h val="0.75067840360050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00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ff00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multiLvlStrRef>
              <c:f>Sheet3!$B$31:$C$35</c:f>
              <c:multiLvlStrCache>
                <c:ptCount val="5"/>
                <c:lvl/>
                <c:lvl>
                  <c:pt idx="0">
                    <c:v>Equities</c:v>
                  </c:pt>
                  <c:pt idx="1">
                    <c:v>Cash less Tax Liabiltiy</c:v>
                  </c:pt>
                  <c:pt idx="2">
                    <c:v>Pension and Other</c:v>
                  </c:pt>
                  <c:pt idx="3">
                    <c:v>Real Estate</c:v>
                  </c:pt>
                  <c:pt idx="4">
                    <c:v>Vested but not Exercised Enron Shares</c:v>
                  </c:pt>
                </c:lvl>
              </c:multiLvlStrCache>
            </c:multiLvlStrRef>
          </c:cat>
          <c:val>
            <c:numRef>
              <c:f>Sheet3!$D$31:$D$35</c:f>
              <c:numCache>
                <c:formatCode>_-* #,##0_-;\-* #,##0_-;_-* \-??_-;_-@_-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multiLvlStrRef>
              <c:f>Sheet3!$B$31:$C$35</c:f>
              <c:multiLvlStrCache>
                <c:ptCount val="5"/>
                <c:lvl/>
                <c:lvl>
                  <c:pt idx="0">
                    <c:v>Equities</c:v>
                  </c:pt>
                  <c:pt idx="1">
                    <c:v>Cash less Tax Liabiltiy</c:v>
                  </c:pt>
                  <c:pt idx="2">
                    <c:v>Pension and Other</c:v>
                  </c:pt>
                  <c:pt idx="3">
                    <c:v>Real Estate</c:v>
                  </c:pt>
                  <c:pt idx="4">
                    <c:v>Vested but not Exercised Enron Shares</c:v>
                  </c:pt>
                </c:lvl>
              </c:multiLvlStrCache>
            </c:multiLvlStrRef>
          </c:cat>
          <c:val>
            <c:numRef>
              <c:f>Sheet3!$E$31:$E$35</c:f>
              <c:numCache>
                <c:formatCode>0%</c:formatCode>
                <c:ptCount val="5"/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472680</xdr:colOff>
      <xdr:row>1</xdr:row>
      <xdr:rowOff>66240</xdr:rowOff>
    </xdr:from>
    <xdr:to>
      <xdr:col>5</xdr:col>
      <xdr:colOff>765000</xdr:colOff>
      <xdr:row>28</xdr:row>
      <xdr:rowOff>104400</xdr:rowOff>
    </xdr:to>
    <xdr:graphicFrame>
      <xdr:nvGraphicFramePr>
        <xdr:cNvPr id="0" name="Chart 7"/>
        <xdr:cNvGraphicFramePr/>
      </xdr:nvGraphicFramePr>
      <xdr:xfrm>
        <a:off x="472680" y="266400"/>
        <a:ext cx="5696280" cy="5438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2" min="2" style="1" width="12.56"/>
    <col collapsed="false" customWidth="true" hidden="false" outlineLevel="0" max="3" min="3" style="2" width="46.28"/>
    <col collapsed="false" customWidth="true" hidden="false" outlineLevel="0" max="4" min="4" style="1" width="13.28"/>
    <col collapsed="false" customWidth="true" hidden="false" outlineLevel="0" max="5" min="5" style="1" width="15.41"/>
    <col collapsed="false" customWidth="true" hidden="false" outlineLevel="0" max="6" min="6" style="3" width="11.85"/>
    <col collapsed="false" customWidth="true" hidden="false" outlineLevel="0" max="8" min="7" style="3" width="12.7"/>
    <col collapsed="false" customWidth="true" hidden="false" outlineLevel="0" max="9" min="9" style="1" width="10.28"/>
    <col collapsed="false" customWidth="true" hidden="false" outlineLevel="0" max="10" min="10" style="4" width="16.13"/>
    <col collapsed="false" customWidth="true" hidden="false" outlineLevel="0" max="11" min="11" style="1" width="11.99"/>
    <col collapsed="false" customWidth="true" hidden="false" outlineLevel="0" max="12" min="12" style="3" width="13.14"/>
    <col collapsed="false" customWidth="true" hidden="false" outlineLevel="0" max="13" min="13" style="3" width="12.7"/>
    <col collapsed="false" customWidth="true" hidden="false" outlineLevel="0" max="14" min="14" style="3" width="13.85"/>
    <col collapsed="false" customWidth="true" hidden="false" outlineLevel="0" max="15" min="15" style="3" width="12.14"/>
    <col collapsed="false" customWidth="true" hidden="false" outlineLevel="0" max="16" min="16" style="4" width="10.85"/>
    <col collapsed="false" customWidth="true" hidden="false" outlineLevel="0" max="17" min="17" style="1" width="12.14"/>
    <col collapsed="false" customWidth="true" hidden="false" outlineLevel="0" max="18" min="18" style="4" width="13.7"/>
    <col collapsed="false" customWidth="true" hidden="false" outlineLevel="0" max="19" min="19" style="1" width="13.41"/>
    <col collapsed="false" customWidth="true" hidden="false" outlineLevel="0" max="20" min="20" style="1" width="9.99"/>
    <col collapsed="false" customWidth="true" hidden="false" outlineLevel="0" max="21" min="21" style="1" width="29.41"/>
    <col collapsed="false" customWidth="true" hidden="false" outlineLevel="0" max="22" min="22" style="1" width="9.7"/>
    <col collapsed="false" customWidth="true" hidden="false" outlineLevel="0" max="23" min="23" style="1" width="13.85"/>
    <col collapsed="false" customWidth="true" hidden="false" outlineLevel="0" max="24" min="24" style="1" width="12.99"/>
    <col collapsed="false" customWidth="true" hidden="false" outlineLevel="0" max="25" min="25" style="1" width="10.56"/>
    <col collapsed="false" customWidth="true" hidden="false" outlineLevel="0" max="26" min="26" style="5" width="13.14"/>
    <col collapsed="false" customWidth="true" hidden="false" outlineLevel="0" max="27" min="27" style="4" width="13.99"/>
    <col collapsed="false" customWidth="true" hidden="false" outlineLevel="0" max="28" min="28" style="1" width="12.99"/>
    <col collapsed="false" customWidth="true" hidden="false" outlineLevel="0" max="29" min="29" style="1" width="32.7"/>
    <col collapsed="false" customWidth="true" hidden="false" outlineLevel="0" max="30" min="30" style="1" width="12.99"/>
    <col collapsed="false" customWidth="true" hidden="false" outlineLevel="0" max="31" min="31" style="1" width="23.99"/>
    <col collapsed="false" customWidth="true" hidden="false" outlineLevel="0" max="33" min="32" style="1" width="13.14"/>
    <col collapsed="false" customWidth="true" hidden="false" outlineLevel="0" max="34" min="34" style="1" width="13.7"/>
    <col collapsed="false" customWidth="true" hidden="false" outlineLevel="0" max="35" min="35" style="1" width="12.42"/>
    <col collapsed="false" customWidth="true" hidden="false" outlineLevel="0" max="36" min="36" style="1" width="13.56"/>
    <col collapsed="false" customWidth="true" hidden="false" outlineLevel="0" max="37" min="37" style="1" width="12.14"/>
    <col collapsed="false" customWidth="false" hidden="false" outlineLevel="0" max="257" min="38" style="1" width="9.14"/>
  </cols>
  <sheetData>
    <row r="2" customFormat="false" ht="14.25" hidden="false" customHeight="false" outlineLevel="0" collapsed="false">
      <c r="C2" s="2" t="s">
        <v>0</v>
      </c>
    </row>
    <row r="3" customFormat="false" ht="22.5" hidden="false" customHeight="false" outlineLevel="0" collapsed="false">
      <c r="B3" s="6" t="s">
        <v>0</v>
      </c>
      <c r="C3" s="7" t="s">
        <v>1</v>
      </c>
      <c r="D3" s="8" t="n">
        <f aca="true">NOW()</f>
        <v>45926.9441649344</v>
      </c>
      <c r="E3" s="8"/>
      <c r="F3" s="9"/>
    </row>
    <row r="4" customFormat="false" ht="14.25" hidden="false" customHeight="false" outlineLevel="0" collapsed="false">
      <c r="I4" s="10" t="s">
        <v>2</v>
      </c>
      <c r="J4" s="11" t="s">
        <v>0</v>
      </c>
      <c r="K4" s="12" t="s">
        <v>0</v>
      </c>
      <c r="L4" s="13" t="n">
        <f aca="false">G24</f>
        <v>0</v>
      </c>
      <c r="M4" s="10"/>
    </row>
    <row r="5" customFormat="false" ht="16.5" hidden="false" customHeight="true" outlineLevel="0" collapsed="false">
      <c r="B5" s="14"/>
      <c r="D5" s="15"/>
      <c r="E5" s="16" t="s">
        <v>3</v>
      </c>
      <c r="F5" s="17"/>
      <c r="G5" s="16" t="s">
        <v>0</v>
      </c>
      <c r="H5" s="16" t="s">
        <v>0</v>
      </c>
      <c r="I5" s="10" t="s">
        <v>0</v>
      </c>
      <c r="J5" s="11" t="s">
        <v>2</v>
      </c>
      <c r="K5" s="12" t="s">
        <v>0</v>
      </c>
      <c r="L5" s="13" t="n">
        <f aca="false">12000*D22</f>
        <v>0</v>
      </c>
    </row>
    <row r="6" customFormat="false" ht="14.25" hidden="false" customHeight="false" outlineLevel="0" collapsed="false">
      <c r="E6" s="3"/>
      <c r="I6" s="1" t="s">
        <v>0</v>
      </c>
      <c r="K6" s="18" t="s">
        <v>0</v>
      </c>
      <c r="L6" s="3" t="n">
        <f aca="false">L4-L5</f>
        <v>0</v>
      </c>
    </row>
    <row r="7" customFormat="false" ht="14.25" hidden="false" customHeight="false" outlineLevel="0" collapsed="false">
      <c r="E7" s="3"/>
      <c r="I7" s="19" t="s">
        <v>0</v>
      </c>
      <c r="J7" s="11"/>
      <c r="K7" s="12" t="s">
        <v>0</v>
      </c>
      <c r="L7" s="20" t="n">
        <f aca="false">G37</f>
        <v>0</v>
      </c>
      <c r="M7" s="19"/>
    </row>
    <row r="8" customFormat="false" ht="14.25" hidden="false" customHeight="false" outlineLevel="0" collapsed="false">
      <c r="C8" s="2" t="s">
        <v>4</v>
      </c>
      <c r="E8" s="3" t="n">
        <f aca="false">F30</f>
        <v>2322306.12244898</v>
      </c>
      <c r="I8" s="1" t="s">
        <v>2</v>
      </c>
      <c r="K8" s="1" t="s">
        <v>0</v>
      </c>
      <c r="L8" s="3" t="n">
        <f aca="false">L6+L7</f>
        <v>0</v>
      </c>
      <c r="M8" s="10"/>
    </row>
    <row r="9" customFormat="false" ht="15" hidden="false" customHeight="true" outlineLevel="0" collapsed="false">
      <c r="B9" s="21"/>
      <c r="E9" s="3"/>
      <c r="I9" s="10" t="s">
        <v>0</v>
      </c>
      <c r="J9" s="11"/>
      <c r="K9" s="12" t="s">
        <v>0</v>
      </c>
      <c r="L9" s="13" t="s">
        <v>0</v>
      </c>
      <c r="M9" s="10"/>
    </row>
    <row r="10" customFormat="false" ht="14.25" hidden="false" customHeight="false" outlineLevel="0" collapsed="false">
      <c r="B10" s="21"/>
      <c r="C10" s="2" t="s">
        <v>5</v>
      </c>
      <c r="E10" s="3" t="n">
        <f aca="false">F39</f>
        <v>2427902.04081633</v>
      </c>
      <c r="I10" s="19" t="s">
        <v>0</v>
      </c>
      <c r="J10" s="11"/>
      <c r="K10" s="22" t="s">
        <v>2</v>
      </c>
      <c r="L10" s="13" t="s">
        <v>0</v>
      </c>
      <c r="M10" s="19"/>
    </row>
    <row r="11" customFormat="false" ht="14.25" hidden="false" customHeight="false" outlineLevel="0" collapsed="false">
      <c r="B11" s="21"/>
      <c r="E11" s="3"/>
    </row>
    <row r="12" customFormat="false" ht="14.25" hidden="false" customHeight="false" outlineLevel="0" collapsed="false">
      <c r="B12" s="21"/>
      <c r="C12" s="2" t="s">
        <v>6</v>
      </c>
      <c r="E12" s="3" t="n">
        <f aca="false">F44</f>
        <v>534013.605442177</v>
      </c>
    </row>
    <row r="13" customFormat="false" ht="14.25" hidden="false" customHeight="false" outlineLevel="0" collapsed="false">
      <c r="B13" s="21"/>
      <c r="E13" s="3"/>
      <c r="I13" s="23" t="s">
        <v>0</v>
      </c>
    </row>
    <row r="14" customFormat="false" ht="14.25" hidden="false" customHeight="false" outlineLevel="0" collapsed="false">
      <c r="B14" s="21"/>
      <c r="C14" s="2" t="s">
        <v>7</v>
      </c>
      <c r="E14" s="3" t="n">
        <f aca="false">F50</f>
        <v>82654.6666666667</v>
      </c>
      <c r="I14" s="24"/>
    </row>
    <row r="15" customFormat="false" ht="14.25" hidden="false" customHeight="false" outlineLevel="0" collapsed="false">
      <c r="B15" s="21"/>
      <c r="E15" s="3"/>
      <c r="I15" s="24"/>
    </row>
    <row r="16" customFormat="false" ht="14.25" hidden="false" customHeight="false" outlineLevel="0" collapsed="false">
      <c r="B16" s="21"/>
      <c r="C16" s="2" t="s">
        <v>8</v>
      </c>
      <c r="E16" s="25" t="n">
        <f aca="false">SUM(E8:E15)</f>
        <v>5366876.43537415</v>
      </c>
      <c r="I16" s="24"/>
    </row>
    <row r="17" customFormat="false" ht="14.25" hidden="false" customHeight="false" outlineLevel="0" collapsed="false">
      <c r="B17" s="21"/>
    </row>
    <row r="18" customFormat="false" ht="14.25" hidden="false" customHeight="false" outlineLevel="0" collapsed="false">
      <c r="B18" s="21"/>
      <c r="C18" s="2" t="s">
        <v>9</v>
      </c>
      <c r="E18" s="3" t="n">
        <f aca="false">Sheet2_2!Q29</f>
        <v>0</v>
      </c>
    </row>
    <row r="19" customFormat="false" ht="14.25" hidden="false" customHeight="false" outlineLevel="0" collapsed="false">
      <c r="A19" s="1" t="s">
        <v>0</v>
      </c>
      <c r="B19" s="21"/>
      <c r="E19" s="3"/>
    </row>
    <row r="20" customFormat="false" ht="14.25" hidden="false" customHeight="false" outlineLevel="0" collapsed="false">
      <c r="B20" s="21"/>
      <c r="C20" s="2" t="s">
        <v>10</v>
      </c>
      <c r="E20" s="25" t="n">
        <f aca="false">E16+E18</f>
        <v>5366876.43537415</v>
      </c>
    </row>
    <row r="21" customFormat="false" ht="14.25" hidden="false" customHeight="false" outlineLevel="0" collapsed="false">
      <c r="B21" s="21"/>
      <c r="E21" s="3"/>
      <c r="J21" s="4" t="n">
        <v>39.4</v>
      </c>
    </row>
    <row r="22" customFormat="false" ht="14.25" hidden="false" customHeight="false" outlineLevel="0" collapsed="false">
      <c r="B22" s="21"/>
      <c r="C22" s="2" t="s">
        <v>11</v>
      </c>
      <c r="E22" s="3"/>
      <c r="I22" s="24"/>
    </row>
    <row r="23" customFormat="false" ht="15" hidden="false" customHeight="true" outlineLevel="0" collapsed="false">
      <c r="E23" s="3"/>
      <c r="G23" s="26" t="s">
        <v>12</v>
      </c>
      <c r="H23" s="27" t="n">
        <v>1.47</v>
      </c>
    </row>
    <row r="24" customFormat="false" ht="15" hidden="false" customHeight="true" outlineLevel="0" collapsed="false">
      <c r="C24" s="2" t="s">
        <v>13</v>
      </c>
      <c r="D24" s="1" t="s">
        <v>14</v>
      </c>
      <c r="E24" s="28" t="n">
        <v>0</v>
      </c>
      <c r="F24" s="3" t="n">
        <f aca="false">IF(D24="C",E24/$H$23,E24)</f>
        <v>0</v>
      </c>
      <c r="I24" s="21"/>
    </row>
    <row r="25" customFormat="false" ht="15" hidden="false" customHeight="true" outlineLevel="0" collapsed="false">
      <c r="C25" s="21" t="s">
        <v>15</v>
      </c>
      <c r="D25" s="21" t="s">
        <v>16</v>
      </c>
      <c r="E25" s="28" t="n">
        <v>1806000</v>
      </c>
      <c r="F25" s="3" t="n">
        <f aca="false">IF(D25="C",E25/$H$23,E25)</f>
        <v>1806000</v>
      </c>
      <c r="I25" s="21"/>
    </row>
    <row r="26" customFormat="false" ht="15" hidden="false" customHeight="true" outlineLevel="0" collapsed="false">
      <c r="C26" s="2" t="s">
        <v>17</v>
      </c>
      <c r="D26" s="1" t="s">
        <v>14</v>
      </c>
      <c r="E26" s="3" t="n">
        <f aca="false">638840+46520-550000</f>
        <v>135360</v>
      </c>
      <c r="F26" s="3" t="n">
        <f aca="false">IF(D26="C",E26/$H$23,E26)</f>
        <v>92081.6326530612</v>
      </c>
      <c r="H26" s="3" t="s">
        <v>18</v>
      </c>
      <c r="I26" s="21"/>
    </row>
    <row r="27" customFormat="false" ht="15" hidden="false" customHeight="true" outlineLevel="0" collapsed="false">
      <c r="C27" s="2" t="s">
        <v>19</v>
      </c>
      <c r="D27" s="1" t="s">
        <v>16</v>
      </c>
      <c r="E27" s="3" t="n">
        <v>413000</v>
      </c>
      <c r="F27" s="3" t="n">
        <f aca="false">IF(D27="C",E27/$H$23,E27)</f>
        <v>413000</v>
      </c>
      <c r="G27" s="28"/>
      <c r="H27" s="28"/>
      <c r="I27" s="21" t="s">
        <v>0</v>
      </c>
      <c r="J27" s="4" t="s">
        <v>0</v>
      </c>
    </row>
    <row r="28" customFormat="false" ht="15" hidden="false" customHeight="true" outlineLevel="0" collapsed="false">
      <c r="C28" s="2" t="s">
        <v>20</v>
      </c>
      <c r="D28" s="21" t="s">
        <v>14</v>
      </c>
      <c r="E28" s="3" t="n">
        <v>10500</v>
      </c>
      <c r="F28" s="3" t="n">
        <f aca="false">IF(D28="C",E28/$H$23,E28)</f>
        <v>7142.85714285714</v>
      </c>
      <c r="I28" s="21" t="s">
        <v>0</v>
      </c>
      <c r="J28" s="4" t="s">
        <v>0</v>
      </c>
    </row>
    <row r="29" customFormat="false" ht="15" hidden="false" customHeight="true" outlineLevel="0" collapsed="false">
      <c r="C29" s="2" t="s">
        <v>21</v>
      </c>
      <c r="D29" s="1" t="s">
        <v>14</v>
      </c>
      <c r="E29" s="3" t="n">
        <v>6000</v>
      </c>
      <c r="F29" s="3" t="n">
        <f aca="false">IF(D29="C",E29/$H$23,E29)</f>
        <v>4081.63265306122</v>
      </c>
      <c r="G29" s="28"/>
      <c r="H29" s="28"/>
      <c r="I29" s="21"/>
    </row>
    <row r="30" customFormat="false" ht="15" hidden="false" customHeight="true" outlineLevel="0" collapsed="false">
      <c r="E30" s="3"/>
      <c r="F30" s="25" t="n">
        <f aca="false">SUM(F24:F29)</f>
        <v>2322306.12244898</v>
      </c>
      <c r="G30" s="28"/>
      <c r="H30" s="28"/>
      <c r="I30" s="21"/>
    </row>
    <row r="31" customFormat="false" ht="15" hidden="false" customHeight="true" outlineLevel="0" collapsed="false">
      <c r="E31" s="3"/>
      <c r="G31" s="28"/>
      <c r="H31" s="28"/>
      <c r="I31" s="21"/>
    </row>
    <row r="32" customFormat="false" ht="15" hidden="false" customHeight="true" outlineLevel="0" collapsed="false">
      <c r="E32" s="3"/>
      <c r="G32" s="28"/>
      <c r="H32" s="28"/>
      <c r="I32" s="21"/>
    </row>
    <row r="33" customFormat="false" ht="15" hidden="false" customHeight="true" outlineLevel="0" collapsed="false">
      <c r="D33" s="21" t="s">
        <v>0</v>
      </c>
      <c r="E33" s="3"/>
      <c r="G33" s="28"/>
      <c r="H33" s="28"/>
      <c r="I33" s="21"/>
    </row>
    <row r="34" customFormat="false" ht="15" hidden="false" customHeight="true" outlineLevel="0" collapsed="false">
      <c r="C34" s="2" t="s">
        <v>22</v>
      </c>
      <c r="D34" s="1" t="s">
        <v>14</v>
      </c>
      <c r="E34" s="3" t="n">
        <v>1000050</v>
      </c>
      <c r="F34" s="3" t="n">
        <f aca="false">IF(D34="C",E34/$H$23,E34)</f>
        <v>680306.12244898</v>
      </c>
      <c r="G34" s="28"/>
      <c r="H34" s="28"/>
      <c r="I34" s="21"/>
    </row>
    <row r="35" customFormat="false" ht="15" hidden="false" customHeight="true" outlineLevel="0" collapsed="false">
      <c r="C35" s="2" t="s">
        <v>23</v>
      </c>
      <c r="D35" s="1" t="s">
        <v>16</v>
      </c>
      <c r="E35" s="3" t="n">
        <v>1700000</v>
      </c>
      <c r="F35" s="3" t="n">
        <f aca="false">IF(D35="C",E35/$H$23,E35)</f>
        <v>1700000</v>
      </c>
      <c r="G35" s="28"/>
      <c r="H35" s="28"/>
      <c r="I35" s="21"/>
    </row>
    <row r="36" customFormat="false" ht="15" hidden="false" customHeight="true" outlineLevel="0" collapsed="false">
      <c r="C36" s="2" t="s">
        <v>24</v>
      </c>
      <c r="D36" s="21" t="s">
        <v>14</v>
      </c>
      <c r="E36" s="28" t="n">
        <v>0</v>
      </c>
      <c r="F36" s="3" t="n">
        <f aca="false">IF(D36="C",E36/$H$23,E36)</f>
        <v>0</v>
      </c>
      <c r="I36" s="21"/>
    </row>
    <row r="37" customFormat="false" ht="15" hidden="false" customHeight="true" outlineLevel="0" collapsed="false">
      <c r="C37" s="2" t="s">
        <v>25</v>
      </c>
      <c r="D37" s="21" t="s">
        <v>16</v>
      </c>
      <c r="E37" s="28" t="n">
        <v>25000</v>
      </c>
      <c r="F37" s="3" t="n">
        <f aca="false">IF(D37="C",E37/$H$23,E37)</f>
        <v>25000</v>
      </c>
      <c r="I37" s="21"/>
    </row>
    <row r="38" customFormat="false" ht="15" hidden="false" customHeight="true" outlineLevel="0" collapsed="false">
      <c r="C38" s="21" t="s">
        <v>26</v>
      </c>
      <c r="D38" s="21" t="s">
        <v>14</v>
      </c>
      <c r="E38" s="28" t="n">
        <v>33216</v>
      </c>
      <c r="F38" s="3" t="n">
        <f aca="false">IF(D38="C",E38/$H$23,E38)</f>
        <v>22595.9183673469</v>
      </c>
      <c r="G38" s="28"/>
      <c r="H38" s="28"/>
      <c r="I38" s="21"/>
    </row>
    <row r="39" customFormat="false" ht="15" hidden="false" customHeight="true" outlineLevel="0" collapsed="false">
      <c r="C39" s="21"/>
      <c r="D39" s="21"/>
      <c r="E39" s="28"/>
      <c r="F39" s="25" t="n">
        <f aca="false">SUM(F34:F38)</f>
        <v>2427902.04081633</v>
      </c>
      <c r="G39" s="28"/>
      <c r="H39" s="28"/>
      <c r="I39" s="21"/>
    </row>
    <row r="40" customFormat="false" ht="15" hidden="false" customHeight="true" outlineLevel="0" collapsed="false">
      <c r="C40" s="21"/>
      <c r="D40" s="21"/>
      <c r="E40" s="28"/>
      <c r="G40" s="28"/>
      <c r="H40" s="28"/>
      <c r="I40" s="21"/>
    </row>
    <row r="41" customFormat="false" ht="15" hidden="false" customHeight="true" outlineLevel="0" collapsed="false">
      <c r="E41" s="3"/>
      <c r="I41" s="21"/>
    </row>
    <row r="42" customFormat="false" ht="15" hidden="false" customHeight="true" outlineLevel="0" collapsed="false">
      <c r="C42" s="1" t="s">
        <v>27</v>
      </c>
      <c r="D42" s="1" t="s">
        <v>14</v>
      </c>
      <c r="E42" s="3" t="n">
        <v>160000</v>
      </c>
      <c r="F42" s="3" t="n">
        <f aca="false">IF(D42="C",E42/$H$23,E42)</f>
        <v>108843.537414966</v>
      </c>
      <c r="I42" s="21"/>
    </row>
    <row r="43" customFormat="false" ht="15" hidden="false" customHeight="true" outlineLevel="0" collapsed="false">
      <c r="C43" s="2" t="s">
        <v>28</v>
      </c>
      <c r="D43" s="1" t="s">
        <v>14</v>
      </c>
      <c r="E43" s="3" t="n">
        <v>625000</v>
      </c>
      <c r="F43" s="3" t="n">
        <f aca="false">IF(D43="C",E43/$H$23,E43)</f>
        <v>425170.068027211</v>
      </c>
      <c r="I43" s="21"/>
    </row>
    <row r="44" customFormat="false" ht="15" hidden="false" customHeight="true" outlineLevel="0" collapsed="false">
      <c r="D44" s="21"/>
      <c r="E44" s="28"/>
      <c r="F44" s="25" t="n">
        <f aca="false">SUM(F42:F43)</f>
        <v>534013.605442177</v>
      </c>
      <c r="I44" s="21"/>
    </row>
    <row r="45" customFormat="false" ht="15" hidden="false" customHeight="true" outlineLevel="0" collapsed="false">
      <c r="C45" s="21"/>
      <c r="D45" s="21"/>
      <c r="E45" s="28"/>
      <c r="I45" s="21"/>
    </row>
    <row r="46" customFormat="false" ht="15" hidden="false" customHeight="true" outlineLevel="0" collapsed="false">
      <c r="B46" s="2"/>
      <c r="D46" s="15"/>
      <c r="E46" s="29"/>
      <c r="I46" s="21"/>
    </row>
    <row r="47" customFormat="false" ht="15" hidden="false" customHeight="true" outlineLevel="0" collapsed="false">
      <c r="D47" s="15"/>
      <c r="E47" s="29"/>
      <c r="I47" s="21"/>
    </row>
    <row r="48" customFormat="false" ht="15" hidden="false" customHeight="true" outlineLevel="0" collapsed="false">
      <c r="B48" s="21"/>
      <c r="C48" s="2" t="s">
        <v>29</v>
      </c>
      <c r="D48" s="21" t="s">
        <v>14</v>
      </c>
      <c r="E48" s="28" t="n">
        <f aca="false">5800+2992+55724</f>
        <v>64516</v>
      </c>
      <c r="F48" s="3" t="n">
        <f aca="false">IF(D48="C",E48/$H$23,E48)</f>
        <v>43888.4353741497</v>
      </c>
      <c r="I48" s="21"/>
      <c r="M48" s="3" t="n">
        <f aca="false">SUM(M50:M61)</f>
        <v>114780.906453109</v>
      </c>
    </row>
    <row r="49" customFormat="false" ht="15" hidden="false" customHeight="true" outlineLevel="0" collapsed="false">
      <c r="B49" s="21"/>
      <c r="C49" s="21" t="s">
        <v>30</v>
      </c>
      <c r="D49" s="21" t="s">
        <v>14</v>
      </c>
      <c r="E49" s="28" t="n">
        <v>56986.36</v>
      </c>
      <c r="F49" s="3" t="n">
        <f aca="false">IF(D49="C",E49/$H$23,E49)</f>
        <v>38766.231292517</v>
      </c>
      <c r="I49" s="21"/>
    </row>
    <row r="50" customFormat="false" ht="15" hidden="false" customHeight="true" outlineLevel="0" collapsed="false">
      <c r="C50" s="2" t="s">
        <v>0</v>
      </c>
      <c r="D50" s="1" t="s">
        <v>0</v>
      </c>
      <c r="E50" s="3"/>
      <c r="F50" s="25" t="n">
        <f aca="false">F48+F49</f>
        <v>82654.6666666667</v>
      </c>
      <c r="I50" s="21"/>
      <c r="K50" s="1" t="n">
        <v>3524995</v>
      </c>
      <c r="L50" s="30" t="n">
        <v>0.996442575386814</v>
      </c>
      <c r="M50" s="3" t="n">
        <f aca="false">K50*L50</f>
        <v>3512455.09602564</v>
      </c>
    </row>
    <row r="51" customFormat="false" ht="15" hidden="false" customHeight="true" outlineLevel="0" collapsed="false">
      <c r="E51" s="3"/>
      <c r="I51" s="21"/>
      <c r="K51" s="1" t="n">
        <v>3642495</v>
      </c>
      <c r="L51" s="30" t="n">
        <v>0.992398378993204</v>
      </c>
      <c r="M51" s="3" t="n">
        <f aca="false">K51*L51</f>
        <v>3614806.13349085</v>
      </c>
    </row>
    <row r="52" customFormat="false" ht="15" hidden="false" customHeight="true" outlineLevel="0" collapsed="false">
      <c r="E52" s="3"/>
      <c r="I52" s="21"/>
      <c r="K52" s="1" t="n">
        <v>-736255</v>
      </c>
      <c r="L52" s="30" t="n">
        <v>0.988232091185154</v>
      </c>
      <c r="M52" s="3" t="n">
        <f aca="false">K52*L52</f>
        <v>-727590.818295526</v>
      </c>
    </row>
    <row r="53" customFormat="false" ht="15" hidden="false" customHeight="true" outlineLevel="0" collapsed="false">
      <c r="B53" s="21"/>
      <c r="C53" s="1"/>
      <c r="D53" s="21"/>
      <c r="E53" s="28"/>
      <c r="F53" s="28"/>
      <c r="I53" s="21"/>
      <c r="J53" s="31"/>
      <c r="K53" s="21" t="n">
        <v>-688755</v>
      </c>
      <c r="L53" s="30" t="n">
        <v>0.984229160907292</v>
      </c>
      <c r="M53" s="3" t="n">
        <f aca="false">K53*L53</f>
        <v>-677892.755720702</v>
      </c>
      <c r="N53" s="21"/>
      <c r="O53" s="21"/>
    </row>
    <row r="54" customFormat="false" ht="15" hidden="false" customHeight="true" outlineLevel="0" collapsed="false">
      <c r="D54" s="21"/>
      <c r="E54" s="28"/>
      <c r="F54" s="28"/>
      <c r="I54" s="21"/>
      <c r="K54" s="1" t="n">
        <v>-736255</v>
      </c>
      <c r="L54" s="30" t="n">
        <v>0.979839113660252</v>
      </c>
      <c r="M54" s="3" t="n">
        <f aca="false">K54*L54</f>
        <v>-721411.446627929</v>
      </c>
    </row>
    <row r="55" customFormat="false" ht="15" hidden="false" customHeight="true" outlineLevel="0" collapsed="false">
      <c r="D55" s="21"/>
      <c r="E55" s="28"/>
      <c r="F55" s="28"/>
      <c r="I55" s="21"/>
      <c r="K55" s="1" t="n">
        <v>-712505</v>
      </c>
      <c r="L55" s="30" t="n">
        <v>0.975483062539305</v>
      </c>
      <c r="M55" s="3" t="n">
        <f aca="false">K55*L55</f>
        <v>-695036.559474568</v>
      </c>
    </row>
    <row r="56" customFormat="false" ht="15" hidden="false" customHeight="true" outlineLevel="0" collapsed="false">
      <c r="D56" s="21"/>
      <c r="E56" s="28"/>
      <c r="F56" s="28"/>
      <c r="I56" s="21"/>
      <c r="K56" s="1" t="n">
        <v>-736255</v>
      </c>
      <c r="L56" s="30" t="n">
        <v>0.970872374872493</v>
      </c>
      <c r="M56" s="3" t="n">
        <f aca="false">K56*L56</f>
        <v>-714809.640361747</v>
      </c>
    </row>
    <row r="57" customFormat="false" ht="15" hidden="false" customHeight="true" outlineLevel="0" collapsed="false">
      <c r="D57" s="21"/>
      <c r="E57" s="28"/>
      <c r="F57" s="28"/>
      <c r="I57" s="21"/>
      <c r="K57" s="1" t="n">
        <v>-712505</v>
      </c>
      <c r="L57" s="30" t="n">
        <v>0.966306241959933</v>
      </c>
      <c r="M57" s="3" t="n">
        <f aca="false">K57*L57</f>
        <v>-688498.028927662</v>
      </c>
    </row>
    <row r="58" customFormat="false" ht="15" hidden="false" customHeight="true" outlineLevel="0" collapsed="false">
      <c r="C58" s="1"/>
      <c r="D58" s="21"/>
      <c r="E58" s="3"/>
      <c r="G58" s="32"/>
      <c r="I58" s="21"/>
      <c r="K58" s="1" t="n">
        <v>-736255</v>
      </c>
      <c r="L58" s="30" t="n">
        <v>0.96148209261246</v>
      </c>
      <c r="M58" s="3" t="n">
        <f aca="false">K58*L58</f>
        <v>-707895.998096386</v>
      </c>
    </row>
    <row r="59" customFormat="false" ht="15" hidden="false" customHeight="true" outlineLevel="0" collapsed="false">
      <c r="A59" s="21"/>
      <c r="B59" s="21"/>
      <c r="C59" s="21"/>
      <c r="D59" s="21"/>
      <c r="E59" s="21"/>
      <c r="F59" s="21"/>
      <c r="G59" s="32"/>
      <c r="I59" s="21"/>
      <c r="J59" s="31"/>
      <c r="K59" s="21" t="n">
        <v>-736255</v>
      </c>
      <c r="L59" s="30" t="n">
        <v>0.956552296935148</v>
      </c>
      <c r="M59" s="3" t="n">
        <f aca="false">K59*L59</f>
        <v>-704266.411379988</v>
      </c>
      <c r="N59" s="21"/>
      <c r="O59" s="21"/>
      <c r="P59" s="31"/>
      <c r="Q59" s="21"/>
      <c r="R59" s="31"/>
      <c r="S59" s="21"/>
      <c r="T59" s="21"/>
      <c r="U59" s="21"/>
      <c r="V59" s="21"/>
      <c r="W59" s="21"/>
      <c r="X59" s="21"/>
      <c r="Y59" s="21"/>
      <c r="Z59" s="33"/>
      <c r="AA59" s="3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  <c r="IV59" s="21"/>
      <c r="IW59" s="21"/>
    </row>
    <row r="60" customFormat="false" ht="15" hidden="false" customHeight="true" outlineLevel="0" collapsed="false">
      <c r="A60" s="21"/>
      <c r="B60" s="21"/>
      <c r="C60" s="1"/>
      <c r="D60" s="21"/>
      <c r="E60" s="21"/>
      <c r="F60" s="21"/>
      <c r="G60" s="32"/>
      <c r="I60" s="21"/>
      <c r="J60" s="31"/>
      <c r="K60" s="21" t="n">
        <v>-712505</v>
      </c>
      <c r="L60" s="30" t="n">
        <v>0.951682776428723</v>
      </c>
      <c r="M60" s="3" t="n">
        <f aca="false">K60*L60</f>
        <v>-678078.736619348</v>
      </c>
      <c r="N60" s="21"/>
      <c r="O60" s="21"/>
      <c r="P60" s="31"/>
      <c r="Q60" s="21"/>
      <c r="R60" s="31"/>
      <c r="S60" s="21"/>
      <c r="T60" s="21"/>
      <c r="U60" s="21"/>
      <c r="V60" s="21"/>
      <c r="W60" s="21"/>
      <c r="X60" s="21"/>
      <c r="Y60" s="21"/>
      <c r="Z60" s="33"/>
      <c r="AA60" s="3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  <c r="IW60" s="21"/>
    </row>
    <row r="61" customFormat="false" ht="15" hidden="false" customHeight="true" outlineLevel="0" collapsed="false">
      <c r="A61" s="21"/>
      <c r="B61" s="21"/>
      <c r="C61" s="21"/>
      <c r="D61" s="21"/>
      <c r="E61" s="21"/>
      <c r="F61" s="21"/>
      <c r="G61" s="32"/>
      <c r="I61" s="21"/>
      <c r="J61" s="31"/>
      <c r="K61" s="21" t="n">
        <v>-736255</v>
      </c>
      <c r="L61" s="30" t="n">
        <f aca="false">L60-0.005</f>
        <v>0.946682776428723</v>
      </c>
      <c r="M61" s="3" t="n">
        <f aca="false">K61*L61</f>
        <v>-696999.92755953</v>
      </c>
      <c r="N61" s="21"/>
      <c r="O61" s="21"/>
      <c r="P61" s="31"/>
      <c r="Q61" s="21"/>
      <c r="R61" s="31"/>
      <c r="S61" s="21"/>
      <c r="T61" s="21"/>
      <c r="U61" s="21"/>
      <c r="V61" s="21"/>
      <c r="W61" s="21"/>
      <c r="X61" s="21"/>
      <c r="Y61" s="21"/>
      <c r="Z61" s="33"/>
      <c r="AA61" s="3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  <c r="ID61" s="21"/>
      <c r="IE61" s="21"/>
      <c r="IF61" s="21"/>
      <c r="IG61" s="21"/>
      <c r="IH61" s="21"/>
      <c r="II61" s="21"/>
      <c r="IJ61" s="21"/>
      <c r="IK61" s="21"/>
      <c r="IL61" s="21"/>
      <c r="IM61" s="21"/>
      <c r="IN61" s="21"/>
      <c r="IO61" s="21"/>
      <c r="IP61" s="21"/>
      <c r="IQ61" s="21"/>
      <c r="IR61" s="21"/>
      <c r="IS61" s="21"/>
      <c r="IT61" s="21"/>
      <c r="IU61" s="21"/>
      <c r="IV61" s="21"/>
      <c r="IW61" s="21"/>
    </row>
    <row r="62" customFormat="false" ht="15" hidden="false" customHeight="true" outlineLevel="0" collapsed="false">
      <c r="C62" s="19"/>
      <c r="D62" s="19"/>
      <c r="E62" s="21"/>
      <c r="F62" s="21"/>
      <c r="G62" s="32"/>
      <c r="I62" s="21"/>
      <c r="L62" s="1"/>
      <c r="V62" s="1" t="s">
        <v>31</v>
      </c>
    </row>
    <row r="63" customFormat="false" ht="15" hidden="false" customHeight="true" outlineLevel="0" collapsed="false">
      <c r="C63" s="1"/>
      <c r="F63" s="1"/>
      <c r="G63" s="34" t="s">
        <v>0</v>
      </c>
      <c r="I63" s="21"/>
    </row>
    <row r="64" customFormat="false" ht="15" hidden="false" customHeight="true" outlineLevel="0" collapsed="false">
      <c r="C64" s="35"/>
      <c r="D64" s="35"/>
      <c r="E64" s="35"/>
      <c r="F64" s="35"/>
      <c r="G64" s="35"/>
      <c r="H64" s="36"/>
      <c r="I64" s="35"/>
    </row>
    <row r="65" customFormat="false" ht="15" hidden="false" customHeight="true" outlineLevel="0" collapsed="false">
      <c r="A65" s="19"/>
      <c r="B65" s="19"/>
      <c r="C65" s="19" t="s">
        <v>32</v>
      </c>
      <c r="D65" s="37" t="s">
        <v>33</v>
      </c>
      <c r="E65" s="19" t="s">
        <v>34</v>
      </c>
      <c r="F65" s="19" t="s">
        <v>35</v>
      </c>
      <c r="G65" s="19" t="s">
        <v>36</v>
      </c>
      <c r="H65" s="20" t="s">
        <v>37</v>
      </c>
      <c r="I65" s="19" t="s">
        <v>38</v>
      </c>
      <c r="J65" s="11" t="s">
        <v>39</v>
      </c>
      <c r="K65" s="19" t="s">
        <v>34</v>
      </c>
      <c r="L65" s="19" t="s">
        <v>33</v>
      </c>
      <c r="M65" s="19" t="s">
        <v>35</v>
      </c>
      <c r="N65" s="19" t="s">
        <v>36</v>
      </c>
      <c r="O65" s="19" t="s">
        <v>37</v>
      </c>
      <c r="P65" s="11" t="s">
        <v>38</v>
      </c>
      <c r="Q65" s="19" t="s">
        <v>39</v>
      </c>
      <c r="R65" s="11" t="s">
        <v>40</v>
      </c>
      <c r="S65" s="19"/>
      <c r="T65" s="38" t="s">
        <v>41</v>
      </c>
      <c r="U65" s="19" t="s">
        <v>42</v>
      </c>
      <c r="V65" s="38" t="s">
        <v>43</v>
      </c>
      <c r="W65" s="19" t="s">
        <v>44</v>
      </c>
      <c r="X65" s="19" t="s">
        <v>45</v>
      </c>
      <c r="Y65" s="38" t="s">
        <v>46</v>
      </c>
      <c r="Z65" s="39" t="s">
        <v>47</v>
      </c>
      <c r="AA65" s="11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19"/>
      <c r="FU65" s="19"/>
      <c r="FV65" s="19"/>
      <c r="FW65" s="19"/>
      <c r="FX65" s="19"/>
      <c r="FY65" s="19"/>
      <c r="FZ65" s="19"/>
      <c r="GA65" s="19"/>
      <c r="GB65" s="19"/>
      <c r="GC65" s="19"/>
      <c r="GD65" s="19"/>
      <c r="GE65" s="19"/>
      <c r="GF65" s="19"/>
      <c r="GG65" s="19"/>
      <c r="GH65" s="19"/>
      <c r="GI65" s="19"/>
      <c r="GJ65" s="19"/>
      <c r="GK65" s="19"/>
      <c r="GL65" s="19"/>
      <c r="GM65" s="19"/>
      <c r="GN65" s="19"/>
      <c r="GO65" s="19"/>
      <c r="GP65" s="19"/>
      <c r="GQ65" s="19"/>
      <c r="GR65" s="19"/>
      <c r="GS65" s="19"/>
      <c r="GT65" s="19"/>
      <c r="GU65" s="19"/>
      <c r="GV65" s="19"/>
      <c r="GW65" s="19"/>
      <c r="GX65" s="19"/>
      <c r="GY65" s="19"/>
      <c r="GZ65" s="19"/>
      <c r="HA65" s="19"/>
      <c r="HB65" s="19"/>
      <c r="HC65" s="19"/>
      <c r="HD65" s="19"/>
      <c r="HE65" s="19"/>
      <c r="HF65" s="19"/>
      <c r="HG65" s="19"/>
      <c r="HH65" s="19"/>
      <c r="HI65" s="19"/>
      <c r="HJ65" s="19"/>
      <c r="HK65" s="19"/>
      <c r="HL65" s="19"/>
      <c r="HM65" s="19"/>
      <c r="HN65" s="19"/>
      <c r="HO65" s="19"/>
      <c r="HP65" s="19"/>
      <c r="HQ65" s="19"/>
      <c r="HR65" s="19"/>
      <c r="HS65" s="19"/>
      <c r="HT65" s="19"/>
      <c r="HU65" s="19"/>
      <c r="HV65" s="19"/>
      <c r="HW65" s="19"/>
      <c r="HX65" s="19"/>
      <c r="HY65" s="19"/>
      <c r="HZ65" s="19"/>
      <c r="IA65" s="19"/>
      <c r="IB65" s="19"/>
      <c r="IC65" s="19"/>
      <c r="ID65" s="19"/>
      <c r="IE65" s="19"/>
      <c r="IF65" s="19"/>
      <c r="IG65" s="19"/>
      <c r="IH65" s="19"/>
      <c r="II65" s="19"/>
      <c r="IJ65" s="19"/>
      <c r="IK65" s="19"/>
      <c r="IL65" s="19"/>
      <c r="IM65" s="19"/>
      <c r="IN65" s="19"/>
      <c r="IO65" s="19"/>
      <c r="IP65" s="19"/>
      <c r="IQ65" s="19"/>
      <c r="IR65" s="19"/>
      <c r="IS65" s="19"/>
      <c r="IT65" s="19"/>
      <c r="IU65" s="19"/>
      <c r="IV65" s="19"/>
      <c r="IW65" s="19"/>
    </row>
    <row r="66" customFormat="false" ht="15" hidden="false" customHeight="true" outlineLevel="0" collapsed="false">
      <c r="A66" s="19"/>
      <c r="B66" s="19" t="s">
        <v>48</v>
      </c>
      <c r="C66" s="40" t="s">
        <v>49</v>
      </c>
      <c r="D66" s="37" t="n">
        <v>36153</v>
      </c>
      <c r="E66" s="19" t="s">
        <v>50</v>
      </c>
      <c r="F66" s="41" t="n">
        <v>23</v>
      </c>
      <c r="G66" s="19" t="n">
        <v>2000</v>
      </c>
      <c r="H66" s="20" t="n">
        <f aca="false">F66*G66</f>
        <v>46000</v>
      </c>
      <c r="I66" s="19" t="n">
        <v>147.25</v>
      </c>
      <c r="J66" s="11" t="n">
        <f aca="false">IF(E66="b",H66+I66,H66-I66)</f>
        <v>45852.75</v>
      </c>
      <c r="K66" s="19" t="s">
        <v>51</v>
      </c>
      <c r="L66" s="37" t="n">
        <v>36165</v>
      </c>
      <c r="M66" s="11" t="n">
        <v>22.25</v>
      </c>
      <c r="N66" s="20" t="n">
        <v>2000</v>
      </c>
      <c r="O66" s="20" t="n">
        <f aca="false">M66*N66</f>
        <v>44500</v>
      </c>
      <c r="P66" s="11" t="n">
        <v>147.25</v>
      </c>
      <c r="Q66" s="20" t="n">
        <f aca="false">IF(K66="s",O66-P66,O66+P66)</f>
        <v>44647.25</v>
      </c>
      <c r="R66" s="11" t="n">
        <f aca="false">IF(E66="b",Q66-J66,J66-Q66)</f>
        <v>1205.5</v>
      </c>
      <c r="S66" s="19"/>
      <c r="T66" s="13" t="n">
        <f aca="false">N66</f>
        <v>2000</v>
      </c>
      <c r="U66" s="19" t="str">
        <f aca="false">C66</f>
        <v>Canadian Natural Resources</v>
      </c>
      <c r="V66" s="42" t="n">
        <v>1999</v>
      </c>
      <c r="W66" s="11" t="n">
        <f aca="false">IF(E66="b",O66,H66)</f>
        <v>46000</v>
      </c>
      <c r="X66" s="11" t="n">
        <f aca="false">IF(E66="b",J66,Q66)</f>
        <v>44647.25</v>
      </c>
      <c r="Y66" s="11" t="n">
        <f aca="false">IF(E66="b",P66,I66)</f>
        <v>147.25</v>
      </c>
      <c r="Z66" s="39" t="n">
        <f aca="false">W66-Y66-X66</f>
        <v>1205.5</v>
      </c>
      <c r="AA66" s="11" t="n">
        <f aca="false">R66-Z66</f>
        <v>0</v>
      </c>
      <c r="AB66" s="19" t="n">
        <f aca="false">IF(L66="holding",0,Z66)</f>
        <v>1205.5</v>
      </c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19"/>
      <c r="EI66" s="19"/>
      <c r="EJ66" s="19"/>
      <c r="EK66" s="19"/>
      <c r="EL66" s="19"/>
      <c r="EM66" s="19"/>
      <c r="EN66" s="19"/>
      <c r="EO66" s="19"/>
      <c r="EP66" s="19"/>
      <c r="EQ66" s="19"/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  <c r="FG66" s="19"/>
      <c r="FH66" s="19"/>
      <c r="FI66" s="19"/>
      <c r="FJ66" s="19"/>
      <c r="FK66" s="19"/>
      <c r="FL66" s="19"/>
      <c r="FM66" s="19"/>
      <c r="FN66" s="19"/>
      <c r="FO66" s="19"/>
      <c r="FP66" s="19"/>
      <c r="FQ66" s="19"/>
      <c r="FR66" s="19"/>
      <c r="FS66" s="19"/>
      <c r="FT66" s="19"/>
      <c r="FU66" s="19"/>
      <c r="FV66" s="19"/>
      <c r="FW66" s="19"/>
      <c r="FX66" s="19"/>
      <c r="FY66" s="19"/>
      <c r="FZ66" s="19"/>
      <c r="GA66" s="19"/>
      <c r="GB66" s="19"/>
      <c r="GC66" s="19"/>
      <c r="GD66" s="19"/>
      <c r="GE66" s="19"/>
      <c r="GF66" s="19"/>
      <c r="GG66" s="19"/>
      <c r="GH66" s="19"/>
      <c r="GI66" s="19"/>
      <c r="GJ66" s="19"/>
      <c r="GK66" s="19"/>
      <c r="GL66" s="19"/>
      <c r="GM66" s="19"/>
      <c r="GN66" s="19"/>
      <c r="GO66" s="19"/>
      <c r="GP66" s="19"/>
      <c r="GQ66" s="19"/>
      <c r="GR66" s="19"/>
      <c r="GS66" s="19"/>
      <c r="GT66" s="19"/>
      <c r="GU66" s="19"/>
      <c r="GV66" s="19"/>
      <c r="GW66" s="19"/>
      <c r="GX66" s="19"/>
      <c r="GY66" s="19"/>
      <c r="GZ66" s="19"/>
      <c r="HA66" s="19"/>
      <c r="HB66" s="19"/>
      <c r="HC66" s="19"/>
      <c r="HD66" s="19"/>
      <c r="HE66" s="19"/>
      <c r="HF66" s="19"/>
      <c r="HG66" s="19"/>
      <c r="HH66" s="19"/>
      <c r="HI66" s="19"/>
      <c r="HJ66" s="19"/>
      <c r="HK66" s="19"/>
      <c r="HL66" s="19"/>
      <c r="HM66" s="19"/>
      <c r="HN66" s="19"/>
      <c r="HO66" s="19"/>
      <c r="HP66" s="19"/>
      <c r="HQ66" s="19"/>
      <c r="HR66" s="19"/>
      <c r="HS66" s="19"/>
      <c r="HT66" s="19"/>
      <c r="HU66" s="19"/>
      <c r="HV66" s="19"/>
      <c r="HW66" s="19"/>
      <c r="HX66" s="19"/>
      <c r="HY66" s="19"/>
      <c r="HZ66" s="19"/>
      <c r="IA66" s="19"/>
      <c r="IB66" s="19"/>
      <c r="IC66" s="19"/>
      <c r="ID66" s="19"/>
      <c r="IE66" s="19"/>
      <c r="IF66" s="19"/>
      <c r="IG66" s="19"/>
      <c r="IH66" s="19"/>
      <c r="II66" s="19"/>
      <c r="IJ66" s="19"/>
      <c r="IK66" s="19"/>
      <c r="IL66" s="19"/>
      <c r="IM66" s="19"/>
      <c r="IN66" s="19"/>
      <c r="IO66" s="19"/>
      <c r="IP66" s="19"/>
      <c r="IQ66" s="19"/>
      <c r="IR66" s="19"/>
      <c r="IS66" s="19"/>
      <c r="IT66" s="19"/>
      <c r="IU66" s="19"/>
      <c r="IV66" s="19"/>
      <c r="IW66" s="19"/>
    </row>
    <row r="67" customFormat="false" ht="14.25" hidden="false" customHeight="false" outlineLevel="0" collapsed="false">
      <c r="A67" s="19"/>
      <c r="B67" s="19" t="s">
        <v>52</v>
      </c>
      <c r="C67" s="20" t="s">
        <v>49</v>
      </c>
      <c r="D67" s="37" t="n">
        <v>36181</v>
      </c>
      <c r="E67" s="19" t="s">
        <v>51</v>
      </c>
      <c r="F67" s="11" t="n">
        <v>24.4</v>
      </c>
      <c r="G67" s="19" t="n">
        <v>2000</v>
      </c>
      <c r="H67" s="20" t="n">
        <f aca="false">F67*G67</f>
        <v>48800</v>
      </c>
      <c r="I67" s="20" t="n">
        <v>155</v>
      </c>
      <c r="J67" s="11" t="n">
        <f aca="false">IF(E67="b",H67+I67,H67-I67)</f>
        <v>48955</v>
      </c>
      <c r="K67" s="19" t="s">
        <v>50</v>
      </c>
      <c r="L67" s="37" t="n">
        <v>36173</v>
      </c>
      <c r="M67" s="11" t="n">
        <v>23.85</v>
      </c>
      <c r="N67" s="20" t="n">
        <v>2000</v>
      </c>
      <c r="O67" s="20" t="n">
        <f aca="false">M67*N67</f>
        <v>47700</v>
      </c>
      <c r="P67" s="11" t="n">
        <v>155</v>
      </c>
      <c r="Q67" s="20" t="n">
        <f aca="false">IF(K67="s",O67-P67,O67+P67)</f>
        <v>47545</v>
      </c>
      <c r="R67" s="11" t="n">
        <f aca="false">IF(E67="b",Q67-J67,J67-Q67)</f>
        <v>-1410</v>
      </c>
      <c r="S67" s="19"/>
      <c r="T67" s="13" t="n">
        <f aca="false">N67</f>
        <v>2000</v>
      </c>
      <c r="U67" s="19" t="str">
        <f aca="false">C67</f>
        <v>Canadian Natural Resources</v>
      </c>
      <c r="V67" s="42" t="n">
        <v>1999</v>
      </c>
      <c r="W67" s="11" t="n">
        <f aca="false">IF(E67="b",O67,H67)</f>
        <v>47700</v>
      </c>
      <c r="X67" s="11" t="n">
        <f aca="false">IF(E67="b",J67,Q67)</f>
        <v>48955</v>
      </c>
      <c r="Y67" s="11" t="n">
        <f aca="false">IF(E67="b",P67,I67)</f>
        <v>155</v>
      </c>
      <c r="Z67" s="39" t="n">
        <f aca="false">W67-Y67-X67</f>
        <v>-1410</v>
      </c>
      <c r="AA67" s="11" t="n">
        <f aca="false">R67-Z67</f>
        <v>0</v>
      </c>
      <c r="AB67" s="19" t="n">
        <f aca="false">IF(L67="holding",0,Z67)</f>
        <v>-1410</v>
      </c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19"/>
      <c r="EI67" s="19"/>
      <c r="EJ67" s="19"/>
      <c r="EK67" s="19"/>
      <c r="EL67" s="19"/>
      <c r="EM67" s="19"/>
      <c r="EN67" s="19"/>
      <c r="EO67" s="19"/>
      <c r="EP67" s="19"/>
      <c r="EQ67" s="19"/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  <c r="FE67" s="19"/>
      <c r="FF67" s="19"/>
      <c r="FG67" s="19"/>
      <c r="FH67" s="19"/>
      <c r="FI67" s="19"/>
      <c r="FJ67" s="19"/>
      <c r="FK67" s="19"/>
      <c r="FL67" s="19"/>
      <c r="FM67" s="19"/>
      <c r="FN67" s="19"/>
      <c r="FO67" s="19"/>
      <c r="FP67" s="19"/>
      <c r="FQ67" s="19"/>
      <c r="FR67" s="19"/>
      <c r="FS67" s="19"/>
      <c r="FT67" s="19"/>
      <c r="FU67" s="19"/>
      <c r="FV67" s="19"/>
      <c r="FW67" s="19"/>
      <c r="FX67" s="19"/>
      <c r="FY67" s="19"/>
      <c r="FZ67" s="19"/>
      <c r="GA67" s="19"/>
      <c r="GB67" s="19"/>
      <c r="GC67" s="19"/>
      <c r="GD67" s="19"/>
      <c r="GE67" s="19"/>
      <c r="GF67" s="19"/>
      <c r="GG67" s="19"/>
      <c r="GH67" s="19"/>
      <c r="GI67" s="19"/>
      <c r="GJ67" s="19"/>
      <c r="GK67" s="19"/>
      <c r="GL67" s="19"/>
      <c r="GM67" s="19"/>
      <c r="GN67" s="19"/>
      <c r="GO67" s="19"/>
      <c r="GP67" s="19"/>
      <c r="GQ67" s="19"/>
      <c r="GR67" s="19"/>
      <c r="GS67" s="19"/>
      <c r="GT67" s="19"/>
      <c r="GU67" s="19"/>
      <c r="GV67" s="19"/>
      <c r="GW67" s="19"/>
      <c r="GX67" s="19"/>
      <c r="GY67" s="19"/>
      <c r="GZ67" s="19"/>
      <c r="HA67" s="19"/>
      <c r="HB67" s="19"/>
      <c r="HC67" s="19"/>
      <c r="HD67" s="19"/>
      <c r="HE67" s="19"/>
      <c r="HF67" s="19"/>
      <c r="HG67" s="19"/>
      <c r="HH67" s="19"/>
      <c r="HI67" s="19"/>
      <c r="HJ67" s="19"/>
      <c r="HK67" s="19"/>
      <c r="HL67" s="19"/>
      <c r="HM67" s="19"/>
      <c r="HN67" s="19"/>
      <c r="HO67" s="19"/>
      <c r="HP67" s="19"/>
      <c r="HQ67" s="19"/>
      <c r="HR67" s="19"/>
      <c r="HS67" s="19"/>
      <c r="HT67" s="19"/>
      <c r="HU67" s="19"/>
      <c r="HV67" s="19"/>
      <c r="HW67" s="19"/>
      <c r="HX67" s="19"/>
      <c r="HY67" s="19"/>
      <c r="HZ67" s="19"/>
      <c r="IA67" s="19"/>
      <c r="IB67" s="19"/>
      <c r="IC67" s="19"/>
      <c r="ID67" s="19"/>
      <c r="IE67" s="19"/>
      <c r="IF67" s="19"/>
      <c r="IG67" s="19"/>
      <c r="IH67" s="19"/>
      <c r="II67" s="19"/>
      <c r="IJ67" s="19"/>
      <c r="IK67" s="19"/>
      <c r="IL67" s="19"/>
      <c r="IM67" s="19"/>
      <c r="IN67" s="19"/>
      <c r="IO67" s="19"/>
      <c r="IP67" s="19"/>
      <c r="IQ67" s="19"/>
      <c r="IR67" s="19"/>
      <c r="IS67" s="19"/>
      <c r="IT67" s="19"/>
      <c r="IU67" s="19"/>
      <c r="IV67" s="19"/>
      <c r="IW67" s="19"/>
    </row>
    <row r="68" customFormat="false" ht="14.25" hidden="false" customHeight="false" outlineLevel="0" collapsed="false">
      <c r="A68" s="19"/>
      <c r="B68" s="19" t="s">
        <v>48</v>
      </c>
      <c r="C68" s="40" t="s">
        <v>49</v>
      </c>
      <c r="D68" s="37" t="n">
        <v>36186</v>
      </c>
      <c r="E68" s="20" t="s">
        <v>51</v>
      </c>
      <c r="F68" s="41" t="n">
        <v>24.4</v>
      </c>
      <c r="G68" s="19" t="n">
        <v>3000</v>
      </c>
      <c r="H68" s="20" t="n">
        <f aca="false">F68*G68</f>
        <v>73200</v>
      </c>
      <c r="I68" s="19" t="n">
        <v>114</v>
      </c>
      <c r="J68" s="11" t="n">
        <f aca="false">IF(E68="b",H68+I68,H68-I68)</f>
        <v>73314</v>
      </c>
      <c r="K68" s="19" t="s">
        <v>50</v>
      </c>
      <c r="L68" s="37" t="s">
        <v>0</v>
      </c>
      <c r="M68" s="11" t="s">
        <v>0</v>
      </c>
      <c r="N68" s="20" t="s">
        <v>0</v>
      </c>
      <c r="O68" s="20" t="s">
        <v>0</v>
      </c>
      <c r="P68" s="11" t="s">
        <v>0</v>
      </c>
      <c r="Q68" s="20" t="s">
        <v>0</v>
      </c>
      <c r="R68" s="11" t="s">
        <v>0</v>
      </c>
      <c r="S68" s="19"/>
      <c r="T68" s="13" t="str">
        <f aca="false">N68</f>
        <v> </v>
      </c>
      <c r="U68" s="19" t="s">
        <v>0</v>
      </c>
      <c r="V68" s="42" t="s">
        <v>0</v>
      </c>
      <c r="W68" s="11" t="s">
        <v>0</v>
      </c>
      <c r="X68" s="11" t="s">
        <v>0</v>
      </c>
      <c r="Y68" s="11" t="str">
        <f aca="false">IF(E68="b",P68,I68)</f>
        <v> </v>
      </c>
      <c r="Z68" s="39" t="s">
        <v>0</v>
      </c>
      <c r="AA68" s="11" t="s">
        <v>0</v>
      </c>
      <c r="AB68" s="19" t="str">
        <f aca="false">IF(L68="holding",0,Z68)</f>
        <v> </v>
      </c>
      <c r="AC68" s="19"/>
      <c r="AD68" s="19" t="n">
        <v>0</v>
      </c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19"/>
      <c r="EI68" s="19"/>
      <c r="EJ68" s="19"/>
      <c r="EK68" s="19"/>
      <c r="EL68" s="19"/>
      <c r="EM68" s="19"/>
      <c r="EN68" s="19"/>
      <c r="EO68" s="19"/>
      <c r="EP68" s="19"/>
      <c r="EQ68" s="19"/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  <c r="FG68" s="19"/>
      <c r="FH68" s="19"/>
      <c r="FI68" s="19"/>
      <c r="FJ68" s="19"/>
      <c r="FK68" s="19"/>
      <c r="FL68" s="19"/>
      <c r="FM68" s="19"/>
      <c r="FN68" s="19"/>
      <c r="FO68" s="19"/>
      <c r="FP68" s="19"/>
      <c r="FQ68" s="19"/>
      <c r="FR68" s="19"/>
      <c r="FS68" s="19"/>
      <c r="FT68" s="19"/>
      <c r="FU68" s="19"/>
      <c r="FV68" s="19"/>
      <c r="FW68" s="19"/>
      <c r="FX68" s="19"/>
      <c r="FY68" s="19"/>
      <c r="FZ68" s="19"/>
      <c r="GA68" s="19"/>
      <c r="GB68" s="19"/>
      <c r="GC68" s="19"/>
      <c r="GD68" s="19"/>
      <c r="GE68" s="19"/>
      <c r="GF68" s="19"/>
      <c r="GG68" s="19"/>
      <c r="GH68" s="19"/>
      <c r="GI68" s="19"/>
      <c r="GJ68" s="19"/>
      <c r="GK68" s="19"/>
      <c r="GL68" s="19"/>
      <c r="GM68" s="19"/>
      <c r="GN68" s="19"/>
      <c r="GO68" s="19"/>
      <c r="GP68" s="19"/>
      <c r="GQ68" s="19"/>
      <c r="GR68" s="19"/>
      <c r="GS68" s="19"/>
      <c r="GT68" s="19"/>
      <c r="GU68" s="19"/>
      <c r="GV68" s="19"/>
      <c r="GW68" s="19"/>
      <c r="GX68" s="19"/>
      <c r="GY68" s="19"/>
      <c r="GZ68" s="19"/>
      <c r="HA68" s="19"/>
      <c r="HB68" s="19"/>
      <c r="HC68" s="19"/>
      <c r="HD68" s="19"/>
      <c r="HE68" s="19"/>
      <c r="HF68" s="19"/>
      <c r="HG68" s="19"/>
      <c r="HH68" s="19"/>
      <c r="HI68" s="19"/>
      <c r="HJ68" s="19"/>
      <c r="HK68" s="19"/>
      <c r="HL68" s="19"/>
      <c r="HM68" s="19"/>
      <c r="HN68" s="19"/>
      <c r="HO68" s="19"/>
      <c r="HP68" s="19"/>
      <c r="HQ68" s="19"/>
      <c r="HR68" s="19"/>
      <c r="HS68" s="19"/>
      <c r="HT68" s="19"/>
      <c r="HU68" s="19"/>
      <c r="HV68" s="19"/>
      <c r="HW68" s="19"/>
      <c r="HX68" s="19"/>
      <c r="HY68" s="19"/>
      <c r="HZ68" s="19"/>
      <c r="IA68" s="19"/>
      <c r="IB68" s="19"/>
      <c r="IC68" s="19"/>
      <c r="ID68" s="19"/>
      <c r="IE68" s="19"/>
      <c r="IF68" s="19"/>
      <c r="IG68" s="19"/>
      <c r="IH68" s="19"/>
      <c r="II68" s="19"/>
      <c r="IJ68" s="19"/>
      <c r="IK68" s="19"/>
      <c r="IL68" s="19"/>
      <c r="IM68" s="19"/>
      <c r="IN68" s="19"/>
      <c r="IO68" s="19"/>
      <c r="IP68" s="19"/>
      <c r="IQ68" s="19"/>
      <c r="IR68" s="19"/>
      <c r="IS68" s="19"/>
      <c r="IT68" s="19"/>
      <c r="IU68" s="19"/>
      <c r="IV68" s="19"/>
      <c r="IW68" s="19"/>
    </row>
    <row r="69" customFormat="false" ht="14.25" hidden="false" customHeight="false" outlineLevel="0" collapsed="false">
      <c r="A69" s="19"/>
      <c r="B69" s="19" t="s">
        <v>52</v>
      </c>
      <c r="C69" s="40" t="s">
        <v>49</v>
      </c>
      <c r="D69" s="37" t="n">
        <v>36419</v>
      </c>
      <c r="E69" s="20" t="s">
        <v>51</v>
      </c>
      <c r="F69" s="41" t="n">
        <v>38.05</v>
      </c>
      <c r="G69" s="19" t="n">
        <v>2000</v>
      </c>
      <c r="H69" s="20" t="n">
        <f aca="false">F69*G69</f>
        <v>76100</v>
      </c>
      <c r="I69" s="19" t="n">
        <v>60</v>
      </c>
      <c r="J69" s="11" t="n">
        <f aca="false">IF(E69="b",H69+I69,H69-I69)</f>
        <v>76160</v>
      </c>
      <c r="K69" s="19"/>
      <c r="L69" s="37"/>
      <c r="M69" s="11"/>
      <c r="N69" s="20"/>
      <c r="O69" s="20"/>
      <c r="P69" s="11"/>
      <c r="Q69" s="20"/>
      <c r="R69" s="11"/>
      <c r="S69" s="19"/>
      <c r="T69" s="13"/>
      <c r="U69" s="19"/>
      <c r="V69" s="42"/>
      <c r="W69" s="11"/>
      <c r="X69" s="11"/>
      <c r="Y69" s="11" t="n">
        <f aca="false">IF(E69="b",P69,I69)</f>
        <v>0</v>
      </c>
      <c r="Z69" s="39"/>
      <c r="AA69" s="11" t="n">
        <f aca="false">R69-Z69</f>
        <v>0</v>
      </c>
      <c r="AB69" s="19" t="n">
        <f aca="false">IF(L69="holding",0,Z69)</f>
        <v>0</v>
      </c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19"/>
      <c r="EI69" s="19"/>
      <c r="EJ69" s="19"/>
      <c r="EK69" s="19"/>
      <c r="EL69" s="19"/>
      <c r="EM69" s="19"/>
      <c r="EN69" s="19"/>
      <c r="EO69" s="19"/>
      <c r="EP69" s="19"/>
      <c r="EQ69" s="19"/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  <c r="FE69" s="19"/>
      <c r="FF69" s="19"/>
      <c r="FG69" s="19"/>
      <c r="FH69" s="19"/>
      <c r="FI69" s="19"/>
      <c r="FJ69" s="19"/>
      <c r="FK69" s="19"/>
      <c r="FL69" s="19"/>
      <c r="FM69" s="19"/>
      <c r="FN69" s="19"/>
      <c r="FO69" s="19"/>
      <c r="FP69" s="19"/>
      <c r="FQ69" s="19"/>
      <c r="FR69" s="19"/>
      <c r="FS69" s="19"/>
      <c r="FT69" s="19"/>
      <c r="FU69" s="19"/>
      <c r="FV69" s="19"/>
      <c r="FW69" s="19"/>
      <c r="FX69" s="19"/>
      <c r="FY69" s="19"/>
      <c r="FZ69" s="19"/>
      <c r="GA69" s="19"/>
      <c r="GB69" s="19"/>
      <c r="GC69" s="19"/>
      <c r="GD69" s="19"/>
      <c r="GE69" s="19"/>
      <c r="GF69" s="19"/>
      <c r="GG69" s="19"/>
      <c r="GH69" s="19"/>
      <c r="GI69" s="19"/>
      <c r="GJ69" s="19"/>
      <c r="GK69" s="19"/>
      <c r="GL69" s="19"/>
      <c r="GM69" s="19"/>
      <c r="GN69" s="19"/>
      <c r="GO69" s="19"/>
      <c r="GP69" s="19"/>
      <c r="GQ69" s="19"/>
      <c r="GR69" s="19"/>
      <c r="GS69" s="19"/>
      <c r="GT69" s="19"/>
      <c r="GU69" s="19"/>
      <c r="GV69" s="19"/>
      <c r="GW69" s="19"/>
      <c r="GX69" s="19"/>
      <c r="GY69" s="19"/>
      <c r="GZ69" s="19"/>
      <c r="HA69" s="19"/>
      <c r="HB69" s="19"/>
      <c r="HC69" s="19"/>
      <c r="HD69" s="19"/>
      <c r="HE69" s="19"/>
      <c r="HF69" s="19"/>
      <c r="HG69" s="19"/>
      <c r="HH69" s="19"/>
      <c r="HI69" s="19"/>
      <c r="HJ69" s="19"/>
      <c r="HK69" s="19"/>
      <c r="HL69" s="19"/>
      <c r="HM69" s="19"/>
      <c r="HN69" s="19"/>
      <c r="HO69" s="19"/>
      <c r="HP69" s="19"/>
      <c r="HQ69" s="19"/>
      <c r="HR69" s="19"/>
      <c r="HS69" s="19"/>
      <c r="HT69" s="19"/>
      <c r="HU69" s="19"/>
      <c r="HV69" s="19"/>
      <c r="HW69" s="19"/>
      <c r="HX69" s="19"/>
      <c r="HY69" s="19"/>
      <c r="HZ69" s="19"/>
      <c r="IA69" s="19"/>
      <c r="IB69" s="19"/>
      <c r="IC69" s="19"/>
      <c r="ID69" s="19"/>
      <c r="IE69" s="19"/>
      <c r="IF69" s="19"/>
      <c r="IG69" s="19"/>
      <c r="IH69" s="19"/>
      <c r="II69" s="19"/>
      <c r="IJ69" s="19"/>
      <c r="IK69" s="19"/>
      <c r="IL69" s="19"/>
      <c r="IM69" s="19"/>
      <c r="IN69" s="19"/>
      <c r="IO69" s="19"/>
      <c r="IP69" s="19"/>
      <c r="IQ69" s="19"/>
      <c r="IR69" s="19"/>
      <c r="IS69" s="19"/>
      <c r="IT69" s="19"/>
      <c r="IU69" s="19"/>
      <c r="IV69" s="19"/>
      <c r="IW69" s="19"/>
    </row>
    <row r="70" customFormat="false" ht="14.25" hidden="false" customHeight="false" outlineLevel="0" collapsed="false">
      <c r="A70" s="19"/>
      <c r="B70" s="19" t="s">
        <v>52</v>
      </c>
      <c r="C70" s="40" t="s">
        <v>49</v>
      </c>
      <c r="D70" s="37"/>
      <c r="E70" s="20" t="s">
        <v>51</v>
      </c>
      <c r="F70" s="41" t="n">
        <f aca="false">J70/G70</f>
        <v>29.8948</v>
      </c>
      <c r="G70" s="19" t="n">
        <f aca="false">G68+G69</f>
        <v>5000</v>
      </c>
      <c r="H70" s="20"/>
      <c r="I70" s="19"/>
      <c r="J70" s="11" t="n">
        <f aca="false">J68+J69</f>
        <v>149474</v>
      </c>
      <c r="K70" s="19" t="s">
        <v>50</v>
      </c>
      <c r="L70" s="37" t="n">
        <v>36420</v>
      </c>
      <c r="M70" s="11" t="n">
        <v>38.2</v>
      </c>
      <c r="N70" s="20" t="n">
        <v>2000</v>
      </c>
      <c r="O70" s="20" t="n">
        <f aca="false">M70*N70</f>
        <v>76400</v>
      </c>
      <c r="P70" s="11" t="n">
        <v>60</v>
      </c>
      <c r="Q70" s="20" t="n">
        <f aca="false">IF(K70="s",O70-P70,O70+P70)</f>
        <v>76340</v>
      </c>
      <c r="R70" s="11" t="n">
        <f aca="false">Q70-(F70*2000)</f>
        <v>16550.4</v>
      </c>
      <c r="S70" s="19"/>
      <c r="T70" s="13" t="n">
        <v>3000</v>
      </c>
      <c r="U70" s="19" t="str">
        <f aca="false">C70</f>
        <v>Canadian Natural Resources</v>
      </c>
      <c r="V70" s="42" t="n">
        <v>1999</v>
      </c>
      <c r="W70" s="11" t="n">
        <f aca="false">O70</f>
        <v>76400</v>
      </c>
      <c r="X70" s="11" t="n">
        <f aca="false">(F70*2000)</f>
        <v>59789.6</v>
      </c>
      <c r="Y70" s="11" t="n">
        <f aca="false">IF(E70="b",P70,I70)</f>
        <v>60</v>
      </c>
      <c r="Z70" s="39" t="n">
        <f aca="false">W70-Y70-X70</f>
        <v>16550.4</v>
      </c>
      <c r="AA70" s="11" t="n">
        <f aca="false">R70-Z70</f>
        <v>0</v>
      </c>
      <c r="AB70" s="19" t="n">
        <f aca="false">IF(L70="holding",0,Z70)</f>
        <v>16550.4</v>
      </c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  <c r="DP70" s="19"/>
      <c r="DQ70" s="19"/>
      <c r="DR70" s="19"/>
      <c r="DS70" s="19"/>
      <c r="DT70" s="19"/>
      <c r="DU70" s="19"/>
      <c r="DV70" s="19"/>
      <c r="DW70" s="19"/>
      <c r="DX70" s="19"/>
      <c r="DY70" s="19"/>
      <c r="DZ70" s="19"/>
      <c r="EA70" s="19"/>
      <c r="EB70" s="19"/>
      <c r="EC70" s="19"/>
      <c r="ED70" s="19"/>
      <c r="EE70" s="19"/>
      <c r="EF70" s="19"/>
      <c r="EG70" s="19"/>
      <c r="EH70" s="19"/>
      <c r="EI70" s="19"/>
      <c r="EJ70" s="19"/>
      <c r="EK70" s="19"/>
      <c r="EL70" s="19"/>
      <c r="EM70" s="19"/>
      <c r="EN70" s="19"/>
      <c r="EO70" s="19"/>
      <c r="EP70" s="19"/>
      <c r="EQ70" s="19"/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  <c r="FD70" s="19"/>
      <c r="FE70" s="19"/>
      <c r="FF70" s="19"/>
      <c r="FG70" s="19"/>
      <c r="FH70" s="19"/>
      <c r="FI70" s="19"/>
      <c r="FJ70" s="19"/>
      <c r="FK70" s="19"/>
      <c r="FL70" s="19"/>
      <c r="FM70" s="19"/>
      <c r="FN70" s="19"/>
      <c r="FO70" s="19"/>
      <c r="FP70" s="19"/>
      <c r="FQ70" s="19"/>
      <c r="FR70" s="19"/>
      <c r="FS70" s="19"/>
      <c r="FT70" s="19"/>
      <c r="FU70" s="19"/>
      <c r="FV70" s="19"/>
      <c r="FW70" s="19"/>
      <c r="FX70" s="19"/>
      <c r="FY70" s="19"/>
      <c r="FZ70" s="19"/>
      <c r="GA70" s="19"/>
      <c r="GB70" s="19"/>
      <c r="GC70" s="19"/>
      <c r="GD70" s="19"/>
      <c r="GE70" s="19"/>
      <c r="GF70" s="19"/>
      <c r="GG70" s="19"/>
      <c r="GH70" s="19"/>
      <c r="GI70" s="19"/>
      <c r="GJ70" s="19"/>
      <c r="GK70" s="19"/>
      <c r="GL70" s="19"/>
      <c r="GM70" s="19"/>
      <c r="GN70" s="19"/>
      <c r="GO70" s="19"/>
      <c r="GP70" s="19"/>
      <c r="GQ70" s="19"/>
      <c r="GR70" s="19"/>
      <c r="GS70" s="19"/>
      <c r="GT70" s="19"/>
      <c r="GU70" s="19"/>
      <c r="GV70" s="19"/>
      <c r="GW70" s="19"/>
      <c r="GX70" s="19"/>
      <c r="GY70" s="19"/>
      <c r="GZ70" s="19"/>
      <c r="HA70" s="19"/>
      <c r="HB70" s="19"/>
      <c r="HC70" s="19"/>
      <c r="HD70" s="19"/>
      <c r="HE70" s="19"/>
      <c r="HF70" s="19"/>
      <c r="HG70" s="19"/>
      <c r="HH70" s="19"/>
      <c r="HI70" s="19"/>
      <c r="HJ70" s="19"/>
      <c r="HK70" s="19"/>
      <c r="HL70" s="19"/>
      <c r="HM70" s="19"/>
      <c r="HN70" s="19"/>
      <c r="HO70" s="19"/>
      <c r="HP70" s="19"/>
      <c r="HQ70" s="19"/>
      <c r="HR70" s="19"/>
      <c r="HS70" s="19"/>
      <c r="HT70" s="19"/>
      <c r="HU70" s="19"/>
      <c r="HV70" s="19"/>
      <c r="HW70" s="19"/>
      <c r="HX70" s="19"/>
      <c r="HY70" s="19"/>
      <c r="HZ70" s="19"/>
      <c r="IA70" s="19"/>
      <c r="IB70" s="19"/>
      <c r="IC70" s="19"/>
      <c r="ID70" s="19"/>
      <c r="IE70" s="19"/>
      <c r="IF70" s="19"/>
      <c r="IG70" s="19"/>
      <c r="IH70" s="19"/>
      <c r="II70" s="19"/>
      <c r="IJ70" s="19"/>
      <c r="IK70" s="19"/>
      <c r="IL70" s="19"/>
      <c r="IM70" s="19"/>
      <c r="IN70" s="19"/>
      <c r="IO70" s="19"/>
      <c r="IP70" s="19"/>
      <c r="IQ70" s="19"/>
      <c r="IR70" s="19"/>
      <c r="IS70" s="19"/>
      <c r="IT70" s="19"/>
      <c r="IU70" s="19"/>
      <c r="IV70" s="19"/>
      <c r="IW70" s="19"/>
    </row>
    <row r="71" customFormat="false" ht="14.25" hidden="false" customHeight="false" outlineLevel="0" collapsed="false">
      <c r="A71" s="19"/>
      <c r="B71" s="19" t="s">
        <v>48</v>
      </c>
      <c r="C71" s="40" t="s">
        <v>49</v>
      </c>
      <c r="D71" s="37" t="s">
        <v>0</v>
      </c>
      <c r="E71" s="20" t="s">
        <v>51</v>
      </c>
      <c r="F71" s="41" t="n">
        <f aca="false">F70</f>
        <v>29.8948</v>
      </c>
      <c r="G71" s="19" t="n">
        <f aca="false">G68</f>
        <v>3000</v>
      </c>
      <c r="H71" s="20" t="n">
        <f aca="false">G71*F71</f>
        <v>89684.4</v>
      </c>
      <c r="I71" s="19" t="n">
        <v>0</v>
      </c>
      <c r="J71" s="11" t="n">
        <f aca="false">H71</f>
        <v>89684.4</v>
      </c>
      <c r="K71" s="19" t="s">
        <v>50</v>
      </c>
      <c r="L71" s="37" t="n">
        <v>36483</v>
      </c>
      <c r="M71" s="11" t="n">
        <v>35.35</v>
      </c>
      <c r="N71" s="20" t="n">
        <v>3000</v>
      </c>
      <c r="O71" s="20" t="n">
        <f aca="false">M71*N71</f>
        <v>106050</v>
      </c>
      <c r="P71" s="11" t="n">
        <v>85.5</v>
      </c>
      <c r="Q71" s="20" t="n">
        <f aca="false">IF(K71="s",O71-P71,O71+P71)</f>
        <v>105964.5</v>
      </c>
      <c r="R71" s="11" t="n">
        <f aca="false">Q71-(F71*3000)</f>
        <v>16280.1</v>
      </c>
      <c r="S71" s="19"/>
      <c r="T71" s="13" t="n">
        <v>3001</v>
      </c>
      <c r="U71" s="19" t="str">
        <f aca="false">C71</f>
        <v>Canadian Natural Resources</v>
      </c>
      <c r="V71" s="42" t="n">
        <v>1999</v>
      </c>
      <c r="W71" s="11" t="n">
        <f aca="false">O71</f>
        <v>106050</v>
      </c>
      <c r="X71" s="11" t="n">
        <f aca="false">(F71*3000)</f>
        <v>89684.4</v>
      </c>
      <c r="Y71" s="11" t="n">
        <f aca="false">IF(E71="b",P71,I71)</f>
        <v>85.5</v>
      </c>
      <c r="Z71" s="39" t="n">
        <f aca="false">W71-Y71-X71</f>
        <v>16280.1</v>
      </c>
      <c r="AA71" s="11" t="n">
        <f aca="false">R71-Z71</f>
        <v>0</v>
      </c>
      <c r="AB71" s="19" t="n">
        <f aca="false">IF(L71="holding",0,Z71)</f>
        <v>16280.1</v>
      </c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  <c r="FG71" s="19"/>
      <c r="FH71" s="19"/>
      <c r="FI71" s="19"/>
      <c r="FJ71" s="19"/>
      <c r="FK71" s="19"/>
      <c r="FL71" s="19"/>
      <c r="FM71" s="19"/>
      <c r="FN71" s="19"/>
      <c r="FO71" s="19"/>
      <c r="FP71" s="19"/>
      <c r="FQ71" s="19"/>
      <c r="FR71" s="19"/>
      <c r="FS71" s="19"/>
      <c r="FT71" s="19"/>
      <c r="FU71" s="19"/>
      <c r="FV71" s="19"/>
      <c r="FW71" s="19"/>
      <c r="FX71" s="19"/>
      <c r="FY71" s="19"/>
      <c r="FZ71" s="19"/>
      <c r="GA71" s="19"/>
      <c r="GB71" s="19"/>
      <c r="GC71" s="19"/>
      <c r="GD71" s="19"/>
      <c r="GE71" s="19"/>
      <c r="GF71" s="19"/>
      <c r="GG71" s="19"/>
      <c r="GH71" s="19"/>
      <c r="GI71" s="19"/>
      <c r="GJ71" s="19"/>
      <c r="GK71" s="19"/>
      <c r="GL71" s="19"/>
      <c r="GM71" s="19"/>
      <c r="GN71" s="19"/>
      <c r="GO71" s="19"/>
      <c r="GP71" s="19"/>
      <c r="GQ71" s="19"/>
      <c r="GR71" s="19"/>
      <c r="GS71" s="19"/>
      <c r="GT71" s="19"/>
      <c r="GU71" s="19"/>
      <c r="GV71" s="19"/>
      <c r="GW71" s="19"/>
      <c r="GX71" s="19"/>
      <c r="GY71" s="19"/>
      <c r="GZ71" s="19"/>
      <c r="HA71" s="19"/>
      <c r="HB71" s="19"/>
      <c r="HC71" s="19"/>
      <c r="HD71" s="19"/>
      <c r="HE71" s="19"/>
      <c r="HF71" s="19"/>
      <c r="HG71" s="19"/>
      <c r="HH71" s="19"/>
      <c r="HI71" s="19"/>
      <c r="HJ71" s="19"/>
      <c r="HK71" s="19"/>
      <c r="HL71" s="19"/>
      <c r="HM71" s="19"/>
      <c r="HN71" s="19"/>
      <c r="HO71" s="19"/>
      <c r="HP71" s="19"/>
      <c r="HQ71" s="19"/>
      <c r="HR71" s="19"/>
      <c r="HS71" s="19"/>
      <c r="HT71" s="19"/>
      <c r="HU71" s="19"/>
      <c r="HV71" s="19"/>
      <c r="HW71" s="19"/>
      <c r="HX71" s="19"/>
      <c r="HY71" s="19"/>
      <c r="HZ71" s="19"/>
      <c r="IA71" s="19"/>
      <c r="IB71" s="19"/>
      <c r="IC71" s="19"/>
      <c r="ID71" s="19"/>
      <c r="IE71" s="19"/>
      <c r="IF71" s="19"/>
      <c r="IG71" s="19"/>
      <c r="IH71" s="19"/>
      <c r="II71" s="19"/>
      <c r="IJ71" s="19"/>
      <c r="IK71" s="19"/>
      <c r="IL71" s="19"/>
      <c r="IM71" s="19"/>
      <c r="IN71" s="19"/>
      <c r="IO71" s="19"/>
      <c r="IP71" s="19"/>
      <c r="IQ71" s="19"/>
      <c r="IR71" s="19"/>
      <c r="IS71" s="19"/>
      <c r="IT71" s="19"/>
      <c r="IU71" s="19"/>
      <c r="IV71" s="19"/>
      <c r="IW71" s="19"/>
    </row>
    <row r="72" customFormat="false" ht="14.25" hidden="false" customHeight="false" outlineLevel="0" collapsed="false">
      <c r="A72" s="19"/>
      <c r="B72" s="19" t="s">
        <v>52</v>
      </c>
      <c r="C72" s="19" t="s">
        <v>53</v>
      </c>
      <c r="D72" s="37" t="s">
        <v>54</v>
      </c>
      <c r="E72" s="19" t="s">
        <v>51</v>
      </c>
      <c r="F72" s="41" t="n">
        <v>10.26</v>
      </c>
      <c r="G72" s="19" t="n">
        <v>3500</v>
      </c>
      <c r="H72" s="20" t="n">
        <f aca="false">F72*G72</f>
        <v>35910</v>
      </c>
      <c r="I72" s="19"/>
      <c r="J72" s="11" t="n">
        <f aca="false">IF(E72="b",H72+I72,H72-I72)</f>
        <v>35910</v>
      </c>
      <c r="K72" s="19" t="s">
        <v>0</v>
      </c>
      <c r="L72" s="37" t="s">
        <v>0</v>
      </c>
      <c r="M72" s="11" t="s">
        <v>0</v>
      </c>
      <c r="N72" s="19" t="s">
        <v>0</v>
      </c>
      <c r="O72" s="20" t="s">
        <v>0</v>
      </c>
      <c r="P72" s="11" t="s">
        <v>0</v>
      </c>
      <c r="Q72" s="20" t="s">
        <v>0</v>
      </c>
      <c r="R72" s="11" t="s">
        <v>0</v>
      </c>
      <c r="S72" s="19"/>
      <c r="T72" s="13" t="str">
        <f aca="false">N72</f>
        <v> </v>
      </c>
      <c r="U72" s="19" t="s">
        <v>0</v>
      </c>
      <c r="V72" s="42" t="s">
        <v>0</v>
      </c>
      <c r="W72" s="11" t="s">
        <v>0</v>
      </c>
      <c r="X72" s="11" t="s">
        <v>0</v>
      </c>
      <c r="Y72" s="11" t="str">
        <f aca="false">IF(E72="b",P72,I72)</f>
        <v> </v>
      </c>
      <c r="Z72" s="39" t="s">
        <v>0</v>
      </c>
      <c r="AA72" s="11" t="s">
        <v>0</v>
      </c>
      <c r="AB72" s="19" t="str">
        <f aca="false">IF(L72="holding",0,Z72)</f>
        <v> </v>
      </c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9"/>
      <c r="DY72" s="19"/>
      <c r="DZ72" s="19"/>
      <c r="EA72" s="19"/>
      <c r="EB72" s="19"/>
      <c r="EC72" s="19"/>
      <c r="ED72" s="19"/>
      <c r="EE72" s="19"/>
      <c r="EF72" s="19"/>
      <c r="EG72" s="19"/>
      <c r="EH72" s="19"/>
      <c r="EI72" s="19"/>
      <c r="EJ72" s="19"/>
      <c r="EK72" s="19"/>
      <c r="EL72" s="19"/>
      <c r="EM72" s="19"/>
      <c r="EN72" s="19"/>
      <c r="EO72" s="19"/>
      <c r="EP72" s="19"/>
      <c r="EQ72" s="19"/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  <c r="FE72" s="19"/>
      <c r="FF72" s="19"/>
      <c r="FG72" s="19"/>
      <c r="FH72" s="19"/>
      <c r="FI72" s="19"/>
      <c r="FJ72" s="19"/>
      <c r="FK72" s="19"/>
      <c r="FL72" s="19"/>
      <c r="FM72" s="19"/>
      <c r="FN72" s="19"/>
      <c r="FO72" s="19"/>
      <c r="FP72" s="19"/>
      <c r="FQ72" s="19"/>
      <c r="FR72" s="19"/>
      <c r="FS72" s="19"/>
      <c r="FT72" s="19"/>
      <c r="FU72" s="19"/>
      <c r="FV72" s="19"/>
      <c r="FW72" s="19"/>
      <c r="FX72" s="19"/>
      <c r="FY72" s="19"/>
      <c r="FZ72" s="19"/>
      <c r="GA72" s="19"/>
      <c r="GB72" s="19"/>
      <c r="GC72" s="19"/>
      <c r="GD72" s="19"/>
      <c r="GE72" s="19"/>
      <c r="GF72" s="19"/>
      <c r="GG72" s="19"/>
      <c r="GH72" s="19"/>
      <c r="GI72" s="19"/>
      <c r="GJ72" s="19"/>
      <c r="GK72" s="19"/>
      <c r="GL72" s="19"/>
      <c r="GM72" s="19"/>
      <c r="GN72" s="19"/>
      <c r="GO72" s="19"/>
      <c r="GP72" s="19"/>
      <c r="GQ72" s="19"/>
      <c r="GR72" s="19"/>
      <c r="GS72" s="19"/>
      <c r="GT72" s="19"/>
      <c r="GU72" s="19"/>
      <c r="GV72" s="19"/>
      <c r="GW72" s="19"/>
      <c r="GX72" s="19"/>
      <c r="GY72" s="19"/>
      <c r="GZ72" s="19"/>
      <c r="HA72" s="19"/>
      <c r="HB72" s="19"/>
      <c r="HC72" s="19"/>
      <c r="HD72" s="19"/>
      <c r="HE72" s="19"/>
      <c r="HF72" s="19"/>
      <c r="HG72" s="19"/>
      <c r="HH72" s="19"/>
      <c r="HI72" s="19"/>
      <c r="HJ72" s="19"/>
      <c r="HK72" s="19"/>
      <c r="HL72" s="19"/>
      <c r="HM72" s="19"/>
      <c r="HN72" s="19"/>
      <c r="HO72" s="19"/>
      <c r="HP72" s="19"/>
      <c r="HQ72" s="19"/>
      <c r="HR72" s="19"/>
      <c r="HS72" s="19"/>
      <c r="HT72" s="19"/>
      <c r="HU72" s="19"/>
      <c r="HV72" s="19"/>
      <c r="HW72" s="19"/>
      <c r="HX72" s="19"/>
      <c r="HY72" s="19"/>
      <c r="HZ72" s="19"/>
      <c r="IA72" s="19"/>
      <c r="IB72" s="19"/>
      <c r="IC72" s="19"/>
      <c r="ID72" s="19"/>
      <c r="IE72" s="19"/>
      <c r="IF72" s="19"/>
      <c r="IG72" s="19"/>
      <c r="IH72" s="19"/>
      <c r="II72" s="19"/>
      <c r="IJ72" s="19"/>
      <c r="IK72" s="19"/>
      <c r="IL72" s="19"/>
      <c r="IM72" s="19"/>
      <c r="IN72" s="19"/>
      <c r="IO72" s="19"/>
      <c r="IP72" s="19"/>
      <c r="IQ72" s="19"/>
      <c r="IR72" s="19"/>
      <c r="IS72" s="19"/>
      <c r="IT72" s="19"/>
      <c r="IU72" s="19"/>
      <c r="IV72" s="19"/>
      <c r="IW72" s="19"/>
    </row>
    <row r="73" customFormat="false" ht="14.25" hidden="false" customHeight="false" outlineLevel="0" collapsed="false">
      <c r="A73" s="19"/>
      <c r="B73" s="19" t="s">
        <v>48</v>
      </c>
      <c r="C73" s="19" t="s">
        <v>55</v>
      </c>
      <c r="D73" s="37" t="n">
        <v>35843</v>
      </c>
      <c r="E73" s="19" t="s">
        <v>51</v>
      </c>
      <c r="F73" s="41" t="n">
        <v>11.35</v>
      </c>
      <c r="G73" s="19" t="n">
        <v>2000</v>
      </c>
      <c r="H73" s="20" t="n">
        <f aca="false">F73*G73</f>
        <v>22700</v>
      </c>
      <c r="I73" s="19" t="n">
        <v>76</v>
      </c>
      <c r="J73" s="11" t="n">
        <f aca="false">IF(E73="b",H73+I73,H73-I73)</f>
        <v>22776</v>
      </c>
      <c r="K73" s="19"/>
      <c r="L73" s="37"/>
      <c r="M73" s="11"/>
      <c r="N73" s="20"/>
      <c r="O73" s="20"/>
      <c r="P73" s="11"/>
      <c r="Q73" s="20"/>
      <c r="R73" s="11"/>
      <c r="S73" s="19"/>
      <c r="T73" s="13" t="n">
        <f aca="false">N73</f>
        <v>0</v>
      </c>
      <c r="U73" s="19" t="s">
        <v>0</v>
      </c>
      <c r="V73" s="42" t="s">
        <v>0</v>
      </c>
      <c r="W73" s="11" t="s">
        <v>0</v>
      </c>
      <c r="X73" s="11" t="s">
        <v>0</v>
      </c>
      <c r="Y73" s="11" t="n">
        <f aca="false">IF(E73="b",P73,I73)</f>
        <v>0</v>
      </c>
      <c r="Z73" s="39" t="s">
        <v>0</v>
      </c>
      <c r="AA73" s="11" t="s">
        <v>0</v>
      </c>
      <c r="AB73" s="19" t="str">
        <f aca="false">IF(L73="holding",0,Z73)</f>
        <v> </v>
      </c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  <c r="EH73" s="19"/>
      <c r="EI73" s="19"/>
      <c r="EJ73" s="19"/>
      <c r="EK73" s="19"/>
      <c r="EL73" s="19"/>
      <c r="EM73" s="19"/>
      <c r="EN73" s="19"/>
      <c r="EO73" s="19"/>
      <c r="EP73" s="19"/>
      <c r="EQ73" s="19"/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  <c r="FG73" s="19"/>
      <c r="FH73" s="19"/>
      <c r="FI73" s="19"/>
      <c r="FJ73" s="19"/>
      <c r="FK73" s="19"/>
      <c r="FL73" s="19"/>
      <c r="FM73" s="19"/>
      <c r="FN73" s="19"/>
      <c r="FO73" s="19"/>
      <c r="FP73" s="19"/>
      <c r="FQ73" s="19"/>
      <c r="FR73" s="19"/>
      <c r="FS73" s="19"/>
      <c r="FT73" s="19"/>
      <c r="FU73" s="19"/>
      <c r="FV73" s="19"/>
      <c r="FW73" s="19"/>
      <c r="FX73" s="19"/>
      <c r="FY73" s="19"/>
      <c r="FZ73" s="19"/>
      <c r="GA73" s="19"/>
      <c r="GB73" s="19"/>
      <c r="GC73" s="19"/>
      <c r="GD73" s="19"/>
      <c r="GE73" s="19"/>
      <c r="GF73" s="19"/>
      <c r="GG73" s="19"/>
      <c r="GH73" s="19"/>
      <c r="GI73" s="19"/>
      <c r="GJ73" s="19"/>
      <c r="GK73" s="19"/>
      <c r="GL73" s="19"/>
      <c r="GM73" s="19"/>
      <c r="GN73" s="19"/>
      <c r="GO73" s="19"/>
      <c r="GP73" s="19"/>
      <c r="GQ73" s="19"/>
      <c r="GR73" s="19"/>
      <c r="GS73" s="19"/>
      <c r="GT73" s="19"/>
      <c r="GU73" s="19"/>
      <c r="GV73" s="19"/>
      <c r="GW73" s="19"/>
      <c r="GX73" s="19"/>
      <c r="GY73" s="19"/>
      <c r="GZ73" s="19"/>
      <c r="HA73" s="19"/>
      <c r="HB73" s="19"/>
      <c r="HC73" s="19"/>
      <c r="HD73" s="19"/>
      <c r="HE73" s="19"/>
      <c r="HF73" s="19"/>
      <c r="HG73" s="19"/>
      <c r="HH73" s="19"/>
      <c r="HI73" s="19"/>
      <c r="HJ73" s="19"/>
      <c r="HK73" s="19"/>
      <c r="HL73" s="19"/>
      <c r="HM73" s="19"/>
      <c r="HN73" s="19"/>
      <c r="HO73" s="19"/>
      <c r="HP73" s="19"/>
      <c r="HQ73" s="19"/>
      <c r="HR73" s="19"/>
      <c r="HS73" s="19"/>
      <c r="HT73" s="19"/>
      <c r="HU73" s="19"/>
      <c r="HV73" s="19"/>
      <c r="HW73" s="19"/>
      <c r="HX73" s="19"/>
      <c r="HY73" s="19"/>
      <c r="HZ73" s="19"/>
      <c r="IA73" s="19"/>
      <c r="IB73" s="19"/>
      <c r="IC73" s="19"/>
      <c r="ID73" s="19"/>
      <c r="IE73" s="19"/>
      <c r="IF73" s="19"/>
      <c r="IG73" s="19"/>
      <c r="IH73" s="19"/>
      <c r="II73" s="19"/>
      <c r="IJ73" s="19"/>
      <c r="IK73" s="19"/>
      <c r="IL73" s="19"/>
      <c r="IM73" s="19"/>
      <c r="IN73" s="19"/>
      <c r="IO73" s="19"/>
      <c r="IP73" s="19"/>
      <c r="IQ73" s="19"/>
      <c r="IR73" s="19"/>
      <c r="IS73" s="19"/>
      <c r="IT73" s="19"/>
      <c r="IU73" s="19"/>
      <c r="IV73" s="19"/>
      <c r="IW73" s="19"/>
    </row>
    <row r="74" customFormat="false" ht="14.25" hidden="false" customHeight="false" outlineLevel="0" collapsed="false">
      <c r="A74" s="19"/>
      <c r="B74" s="19"/>
      <c r="C74" s="19" t="s">
        <v>55</v>
      </c>
      <c r="D74" s="37"/>
      <c r="E74" s="19" t="s">
        <v>51</v>
      </c>
      <c r="F74" s="41" t="n">
        <f aca="false">(J72+J73)/(G72+G73)</f>
        <v>10.6701818181818</v>
      </c>
      <c r="G74" s="19" t="n">
        <v>2000</v>
      </c>
      <c r="H74" s="20" t="n">
        <f aca="false">F74*G74</f>
        <v>21340.3636363636</v>
      </c>
      <c r="I74" s="19"/>
      <c r="J74" s="11" t="n">
        <f aca="false">IF(E74="b",H74+I74,H74-I74)</f>
        <v>21340.3636363636</v>
      </c>
      <c r="K74" s="19" t="s">
        <v>50</v>
      </c>
      <c r="L74" s="37" t="n">
        <v>36180</v>
      </c>
      <c r="M74" s="11" t="n">
        <v>8.75</v>
      </c>
      <c r="N74" s="20" t="n">
        <v>2000</v>
      </c>
      <c r="O74" s="20" t="n">
        <f aca="false">M74*N74</f>
        <v>17500</v>
      </c>
      <c r="P74" s="11" t="n">
        <v>77</v>
      </c>
      <c r="Q74" s="20" t="n">
        <f aca="false">IF(K74="s",O74-P74,O74+P74)</f>
        <v>17423</v>
      </c>
      <c r="R74" s="11" t="n">
        <f aca="false">IF(E74="b",Q74-J74,J74-Q74)</f>
        <v>-3917.36363636364</v>
      </c>
      <c r="S74" s="19"/>
      <c r="T74" s="13" t="n">
        <f aca="false">N74</f>
        <v>2000</v>
      </c>
      <c r="U74" s="19" t="str">
        <f aca="false">C74</f>
        <v>IVI Checkmate</v>
      </c>
      <c r="V74" s="42" t="n">
        <v>1997</v>
      </c>
      <c r="W74" s="11" t="n">
        <f aca="false">IF(E74="b",O74,H74)</f>
        <v>17500</v>
      </c>
      <c r="X74" s="11" t="n">
        <f aca="false">IF(E74="b",J74,Q74)</f>
        <v>21340.3636363636</v>
      </c>
      <c r="Y74" s="11" t="n">
        <f aca="false">IF(E74="b",P74,I74)</f>
        <v>77</v>
      </c>
      <c r="Z74" s="39" t="n">
        <f aca="false">W74-Y74-X74</f>
        <v>-3917.36363636364</v>
      </c>
      <c r="AA74" s="11" t="n">
        <f aca="false">R74-Z74</f>
        <v>0</v>
      </c>
      <c r="AB74" s="19" t="n">
        <f aca="false">IF(L74="holding",0,Z74)</f>
        <v>-3917.36363636364</v>
      </c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  <c r="DX74" s="19"/>
      <c r="DY74" s="19"/>
      <c r="DZ74" s="19"/>
      <c r="EA74" s="19"/>
      <c r="EB74" s="19"/>
      <c r="EC74" s="19"/>
      <c r="ED74" s="19"/>
      <c r="EE74" s="19"/>
      <c r="EF74" s="19"/>
      <c r="EG74" s="19"/>
      <c r="EH74" s="19"/>
      <c r="EI74" s="19"/>
      <c r="EJ74" s="19"/>
      <c r="EK74" s="19"/>
      <c r="EL74" s="19"/>
      <c r="EM74" s="19"/>
      <c r="EN74" s="19"/>
      <c r="EO74" s="19"/>
      <c r="EP74" s="19"/>
      <c r="EQ74" s="19"/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  <c r="FG74" s="19"/>
      <c r="FH74" s="19"/>
      <c r="FI74" s="19"/>
      <c r="FJ74" s="19"/>
      <c r="FK74" s="19"/>
      <c r="FL74" s="19"/>
      <c r="FM74" s="19"/>
      <c r="FN74" s="19"/>
      <c r="FO74" s="19"/>
      <c r="FP74" s="19"/>
      <c r="FQ74" s="19"/>
      <c r="FR74" s="19"/>
      <c r="FS74" s="19"/>
      <c r="FT74" s="19"/>
      <c r="FU74" s="19"/>
      <c r="FV74" s="19"/>
      <c r="FW74" s="19"/>
      <c r="FX74" s="19"/>
      <c r="FY74" s="19"/>
      <c r="FZ74" s="19"/>
      <c r="GA74" s="19"/>
      <c r="GB74" s="19"/>
      <c r="GC74" s="19"/>
      <c r="GD74" s="19"/>
      <c r="GE74" s="19"/>
      <c r="GF74" s="19"/>
      <c r="GG74" s="19"/>
      <c r="GH74" s="19"/>
      <c r="GI74" s="19"/>
      <c r="GJ74" s="19"/>
      <c r="GK74" s="19"/>
      <c r="GL74" s="19"/>
      <c r="GM74" s="19"/>
      <c r="GN74" s="19"/>
      <c r="GO74" s="19"/>
      <c r="GP74" s="19"/>
      <c r="GQ74" s="19"/>
      <c r="GR74" s="19"/>
      <c r="GS74" s="19"/>
      <c r="GT74" s="19"/>
      <c r="GU74" s="19"/>
      <c r="GV74" s="19"/>
      <c r="GW74" s="19"/>
      <c r="GX74" s="19"/>
      <c r="GY74" s="19"/>
      <c r="GZ74" s="19"/>
      <c r="HA74" s="19"/>
      <c r="HB74" s="19"/>
      <c r="HC74" s="19"/>
      <c r="HD74" s="19"/>
      <c r="HE74" s="19"/>
      <c r="HF74" s="19"/>
      <c r="HG74" s="19"/>
      <c r="HH74" s="19"/>
      <c r="HI74" s="19"/>
      <c r="HJ74" s="19"/>
      <c r="HK74" s="19"/>
      <c r="HL74" s="19"/>
      <c r="HM74" s="19"/>
      <c r="HN74" s="19"/>
      <c r="HO74" s="19"/>
      <c r="HP74" s="19"/>
      <c r="HQ74" s="19"/>
      <c r="HR74" s="19"/>
      <c r="HS74" s="19"/>
      <c r="HT74" s="19"/>
      <c r="HU74" s="19"/>
      <c r="HV74" s="19"/>
      <c r="HW74" s="19"/>
      <c r="HX74" s="19"/>
      <c r="HY74" s="19"/>
      <c r="HZ74" s="19"/>
      <c r="IA74" s="19"/>
      <c r="IB74" s="19"/>
      <c r="IC74" s="19"/>
      <c r="ID74" s="19"/>
      <c r="IE74" s="19"/>
      <c r="IF74" s="19"/>
      <c r="IG74" s="19"/>
      <c r="IH74" s="19"/>
      <c r="II74" s="19"/>
      <c r="IJ74" s="19"/>
      <c r="IK74" s="19"/>
      <c r="IL74" s="19"/>
      <c r="IM74" s="19"/>
      <c r="IN74" s="19"/>
      <c r="IO74" s="19"/>
      <c r="IP74" s="19"/>
      <c r="IQ74" s="19"/>
      <c r="IR74" s="19"/>
      <c r="IS74" s="19"/>
      <c r="IT74" s="19"/>
      <c r="IU74" s="19"/>
      <c r="IV74" s="19"/>
      <c r="IW74" s="19"/>
    </row>
    <row r="75" customFormat="false" ht="14.25" hidden="false" customHeight="false" outlineLevel="0" collapsed="false">
      <c r="A75" s="19"/>
      <c r="B75" s="19"/>
      <c r="C75" s="19" t="s">
        <v>55</v>
      </c>
      <c r="D75" s="37"/>
      <c r="E75" s="19" t="s">
        <v>51</v>
      </c>
      <c r="F75" s="41" t="n">
        <f aca="false">F74</f>
        <v>10.6701818181818</v>
      </c>
      <c r="G75" s="19" t="n">
        <v>3500</v>
      </c>
      <c r="H75" s="20" t="n">
        <f aca="false">F75*G75</f>
        <v>37345.6363636364</v>
      </c>
      <c r="I75" s="19"/>
      <c r="J75" s="11" t="n">
        <f aca="false">IF(E75="b",H75+I75,H75-I75)</f>
        <v>37345.6363636364</v>
      </c>
      <c r="K75" s="19" t="s">
        <v>50</v>
      </c>
      <c r="L75" s="37" t="n">
        <v>36500</v>
      </c>
      <c r="M75" s="11" t="n">
        <v>5</v>
      </c>
      <c r="N75" s="20" t="n">
        <v>3500</v>
      </c>
      <c r="O75" s="20" t="n">
        <f aca="false">M75*N75</f>
        <v>17500</v>
      </c>
      <c r="P75" s="11" t="n">
        <v>105</v>
      </c>
      <c r="Q75" s="20" t="n">
        <f aca="false">IF(K75="s",O75-P75,O75+P75)</f>
        <v>17395</v>
      </c>
      <c r="R75" s="11" t="n">
        <f aca="false">IF(E75="b",Q75-J75,J75-Q75)</f>
        <v>-19950.6363636364</v>
      </c>
      <c r="S75" s="19"/>
      <c r="T75" s="13" t="n">
        <v>3500</v>
      </c>
      <c r="U75" s="19" t="str">
        <f aca="false">C75</f>
        <v>IVI Checkmate</v>
      </c>
      <c r="V75" s="42" t="n">
        <v>1997</v>
      </c>
      <c r="W75" s="11" t="n">
        <f aca="false">IF(E75="b",O75,H75)</f>
        <v>17500</v>
      </c>
      <c r="X75" s="11" t="n">
        <f aca="false">IF(E75="b",J75,Q75)</f>
        <v>37345.6363636364</v>
      </c>
      <c r="Y75" s="11" t="n">
        <f aca="false">IF(E75="b",P75,I75)</f>
        <v>105</v>
      </c>
      <c r="Z75" s="39" t="n">
        <f aca="false">W75-Y75-X75</f>
        <v>-19950.6363636364</v>
      </c>
      <c r="AA75" s="11" t="n">
        <f aca="false">R75-Z75</f>
        <v>0</v>
      </c>
      <c r="AB75" s="19" t="n">
        <f aca="false">IF(L75="holding",0,Z75)</f>
        <v>-19950.6363636364</v>
      </c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  <c r="DP75" s="19"/>
      <c r="DQ75" s="19"/>
      <c r="DR75" s="19"/>
      <c r="DS75" s="19"/>
      <c r="DT75" s="19"/>
      <c r="DU75" s="19"/>
      <c r="DV75" s="19"/>
      <c r="DW75" s="19"/>
      <c r="DX75" s="19"/>
      <c r="DY75" s="19"/>
      <c r="DZ75" s="19"/>
      <c r="EA75" s="19"/>
      <c r="EB75" s="19"/>
      <c r="EC75" s="19"/>
      <c r="ED75" s="19"/>
      <c r="EE75" s="19"/>
      <c r="EF75" s="19"/>
      <c r="EG75" s="19"/>
      <c r="EH75" s="19"/>
      <c r="EI75" s="19"/>
      <c r="EJ75" s="19"/>
      <c r="EK75" s="19"/>
      <c r="EL75" s="19"/>
      <c r="EM75" s="19"/>
      <c r="EN75" s="19"/>
      <c r="EO75" s="19"/>
      <c r="EP75" s="19"/>
      <c r="EQ75" s="19"/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  <c r="FD75" s="19"/>
      <c r="FE75" s="19"/>
      <c r="FF75" s="19"/>
      <c r="FG75" s="19"/>
      <c r="FH75" s="19"/>
      <c r="FI75" s="19"/>
      <c r="FJ75" s="19"/>
      <c r="FK75" s="19"/>
      <c r="FL75" s="19"/>
      <c r="FM75" s="19"/>
      <c r="FN75" s="19"/>
      <c r="FO75" s="19"/>
      <c r="FP75" s="19"/>
      <c r="FQ75" s="19"/>
      <c r="FR75" s="19"/>
      <c r="FS75" s="19"/>
      <c r="FT75" s="19"/>
      <c r="FU75" s="19"/>
      <c r="FV75" s="19"/>
      <c r="FW75" s="19"/>
      <c r="FX75" s="19"/>
      <c r="FY75" s="19"/>
      <c r="FZ75" s="19"/>
      <c r="GA75" s="19"/>
      <c r="GB75" s="19"/>
      <c r="GC75" s="19"/>
      <c r="GD75" s="19"/>
      <c r="GE75" s="19"/>
      <c r="GF75" s="19"/>
      <c r="GG75" s="19"/>
      <c r="GH75" s="19"/>
      <c r="GI75" s="19"/>
      <c r="GJ75" s="19"/>
      <c r="GK75" s="19"/>
      <c r="GL75" s="19"/>
      <c r="GM75" s="19"/>
      <c r="GN75" s="19"/>
      <c r="GO75" s="19"/>
      <c r="GP75" s="19"/>
      <c r="GQ75" s="19"/>
      <c r="GR75" s="19"/>
      <c r="GS75" s="19"/>
      <c r="GT75" s="19"/>
      <c r="GU75" s="19"/>
      <c r="GV75" s="19"/>
      <c r="GW75" s="19"/>
      <c r="GX75" s="19"/>
      <c r="GY75" s="19"/>
      <c r="GZ75" s="19"/>
      <c r="HA75" s="19"/>
      <c r="HB75" s="19"/>
      <c r="HC75" s="19"/>
      <c r="HD75" s="19"/>
      <c r="HE75" s="19"/>
      <c r="HF75" s="19"/>
      <c r="HG75" s="19"/>
      <c r="HH75" s="19"/>
      <c r="HI75" s="19"/>
      <c r="HJ75" s="19"/>
      <c r="HK75" s="19"/>
      <c r="HL75" s="19"/>
      <c r="HM75" s="19"/>
      <c r="HN75" s="19"/>
      <c r="HO75" s="19"/>
      <c r="HP75" s="19"/>
      <c r="HQ75" s="19"/>
      <c r="HR75" s="19"/>
      <c r="HS75" s="19"/>
      <c r="HT75" s="19"/>
      <c r="HU75" s="19"/>
      <c r="HV75" s="19"/>
      <c r="HW75" s="19"/>
      <c r="HX75" s="19"/>
      <c r="HY75" s="19"/>
      <c r="HZ75" s="19"/>
      <c r="IA75" s="19"/>
      <c r="IB75" s="19"/>
      <c r="IC75" s="19"/>
      <c r="ID75" s="19"/>
      <c r="IE75" s="19"/>
      <c r="IF75" s="19"/>
      <c r="IG75" s="19"/>
      <c r="IH75" s="19"/>
      <c r="II75" s="19"/>
      <c r="IJ75" s="19"/>
      <c r="IK75" s="19"/>
      <c r="IL75" s="19"/>
      <c r="IM75" s="19"/>
      <c r="IN75" s="19"/>
      <c r="IO75" s="19"/>
      <c r="IP75" s="19"/>
      <c r="IQ75" s="19"/>
      <c r="IR75" s="19"/>
      <c r="IS75" s="19"/>
      <c r="IT75" s="19"/>
      <c r="IU75" s="19"/>
      <c r="IV75" s="19"/>
      <c r="IW75" s="19"/>
    </row>
    <row r="76" customFormat="false" ht="14.25" hidden="false" customHeight="false" outlineLevel="0" collapsed="false">
      <c r="A76" s="19"/>
      <c r="B76" s="19" t="s">
        <v>48</v>
      </c>
      <c r="C76" s="19" t="s">
        <v>56</v>
      </c>
      <c r="D76" s="37" t="n">
        <v>36202</v>
      </c>
      <c r="E76" s="19" t="s">
        <v>51</v>
      </c>
      <c r="F76" s="41" t="n">
        <v>2.58</v>
      </c>
      <c r="G76" s="19" t="n">
        <v>4000</v>
      </c>
      <c r="H76" s="20" t="n">
        <f aca="false">F76*G76</f>
        <v>10320</v>
      </c>
      <c r="I76" s="13" t="n">
        <v>114</v>
      </c>
      <c r="J76" s="11" t="n">
        <f aca="false">IF(E76="b",H76+I76,H76-I76)</f>
        <v>10434</v>
      </c>
      <c r="K76" s="19" t="s">
        <v>50</v>
      </c>
      <c r="L76" s="37" t="n">
        <v>36514</v>
      </c>
      <c r="M76" s="11" t="n">
        <v>0.125</v>
      </c>
      <c r="N76" s="20" t="n">
        <v>4000</v>
      </c>
      <c r="O76" s="20" t="n">
        <f aca="false">M76*N76</f>
        <v>500</v>
      </c>
      <c r="P76" s="11" t="n">
        <v>27.55</v>
      </c>
      <c r="Q76" s="20" t="n">
        <f aca="false">IF(K76="s",O76-P76,O76+P76)</f>
        <v>472.45</v>
      </c>
      <c r="R76" s="11" t="n">
        <f aca="false">IF(E76="b",Q76-J76,J76-Q76)</f>
        <v>-9961.55</v>
      </c>
      <c r="S76" s="19"/>
      <c r="T76" s="13" t="n">
        <f aca="false">N76</f>
        <v>4000</v>
      </c>
      <c r="U76" s="19" t="str">
        <f aca="false">C76</f>
        <v>Big Bear Exploration Ltd</v>
      </c>
      <c r="V76" s="42" t="n">
        <v>1999</v>
      </c>
      <c r="W76" s="11" t="n">
        <f aca="false">IF(E76="b",O76,H76)</f>
        <v>500</v>
      </c>
      <c r="X76" s="11" t="n">
        <f aca="false">IF(E76="b",J76,Q76)</f>
        <v>10434</v>
      </c>
      <c r="Y76" s="11" t="n">
        <f aca="false">IF(E76="b",P76,I76)</f>
        <v>27.55</v>
      </c>
      <c r="Z76" s="39" t="n">
        <f aca="false">W76-Y76-X76</f>
        <v>-9961.55</v>
      </c>
      <c r="AA76" s="11" t="n">
        <f aca="false">R76-Z76</f>
        <v>0</v>
      </c>
      <c r="AB76" s="19" t="n">
        <f aca="false">IF(L76="holding",0,Z76)</f>
        <v>-9961.55</v>
      </c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  <c r="DP76" s="19"/>
      <c r="DQ76" s="19"/>
      <c r="DR76" s="19"/>
      <c r="DS76" s="19"/>
      <c r="DT76" s="19"/>
      <c r="DU76" s="19"/>
      <c r="DV76" s="19"/>
      <c r="DW76" s="19"/>
      <c r="DX76" s="19"/>
      <c r="DY76" s="19"/>
      <c r="DZ76" s="19"/>
      <c r="EA76" s="19"/>
      <c r="EB76" s="19"/>
      <c r="EC76" s="19"/>
      <c r="ED76" s="19"/>
      <c r="EE76" s="19"/>
      <c r="EF76" s="19"/>
      <c r="EG76" s="19"/>
      <c r="EH76" s="19"/>
      <c r="EI76" s="19"/>
      <c r="EJ76" s="19"/>
      <c r="EK76" s="19"/>
      <c r="EL76" s="19"/>
      <c r="EM76" s="19"/>
      <c r="EN76" s="19"/>
      <c r="EO76" s="19"/>
      <c r="EP76" s="19"/>
      <c r="EQ76" s="19"/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19"/>
      <c r="FC76" s="19"/>
      <c r="FD76" s="19"/>
      <c r="FE76" s="19"/>
      <c r="FF76" s="19"/>
      <c r="FG76" s="19"/>
      <c r="FH76" s="19"/>
      <c r="FI76" s="19"/>
      <c r="FJ76" s="19"/>
      <c r="FK76" s="19"/>
      <c r="FL76" s="19"/>
      <c r="FM76" s="19"/>
      <c r="FN76" s="19"/>
      <c r="FO76" s="19"/>
      <c r="FP76" s="19"/>
      <c r="FQ76" s="19"/>
      <c r="FR76" s="19"/>
      <c r="FS76" s="19"/>
      <c r="FT76" s="19"/>
      <c r="FU76" s="19"/>
      <c r="FV76" s="19"/>
      <c r="FW76" s="19"/>
      <c r="FX76" s="19"/>
      <c r="FY76" s="19"/>
      <c r="FZ76" s="19"/>
      <c r="GA76" s="19"/>
      <c r="GB76" s="19"/>
      <c r="GC76" s="19"/>
      <c r="GD76" s="19"/>
      <c r="GE76" s="19"/>
      <c r="GF76" s="19"/>
      <c r="GG76" s="19"/>
      <c r="GH76" s="19"/>
      <c r="GI76" s="19"/>
      <c r="GJ76" s="19"/>
      <c r="GK76" s="19"/>
      <c r="GL76" s="19"/>
      <c r="GM76" s="19"/>
      <c r="GN76" s="19"/>
      <c r="GO76" s="19"/>
      <c r="GP76" s="19"/>
      <c r="GQ76" s="19"/>
      <c r="GR76" s="19"/>
      <c r="GS76" s="19"/>
      <c r="GT76" s="19"/>
      <c r="GU76" s="19"/>
      <c r="GV76" s="19"/>
      <c r="GW76" s="19"/>
      <c r="GX76" s="19"/>
      <c r="GY76" s="19"/>
      <c r="GZ76" s="19"/>
      <c r="HA76" s="19"/>
      <c r="HB76" s="19"/>
      <c r="HC76" s="19"/>
      <c r="HD76" s="19"/>
      <c r="HE76" s="19"/>
      <c r="HF76" s="19"/>
      <c r="HG76" s="19"/>
      <c r="HH76" s="19"/>
      <c r="HI76" s="19"/>
      <c r="HJ76" s="19"/>
      <c r="HK76" s="19"/>
      <c r="HL76" s="19"/>
      <c r="HM76" s="19"/>
      <c r="HN76" s="19"/>
      <c r="HO76" s="19"/>
      <c r="HP76" s="19"/>
      <c r="HQ76" s="19"/>
      <c r="HR76" s="19"/>
      <c r="HS76" s="19"/>
      <c r="HT76" s="19"/>
      <c r="HU76" s="19"/>
      <c r="HV76" s="19"/>
      <c r="HW76" s="19"/>
      <c r="HX76" s="19"/>
      <c r="HY76" s="19"/>
      <c r="HZ76" s="19"/>
      <c r="IA76" s="19"/>
      <c r="IB76" s="19"/>
      <c r="IC76" s="19"/>
      <c r="ID76" s="19"/>
      <c r="IE76" s="19"/>
      <c r="IF76" s="19"/>
      <c r="IG76" s="19"/>
      <c r="IH76" s="19"/>
      <c r="II76" s="19"/>
      <c r="IJ76" s="19"/>
      <c r="IK76" s="19"/>
      <c r="IL76" s="19"/>
      <c r="IM76" s="19"/>
      <c r="IN76" s="19"/>
      <c r="IO76" s="19"/>
      <c r="IP76" s="19"/>
      <c r="IQ76" s="19"/>
      <c r="IR76" s="19"/>
      <c r="IS76" s="19"/>
      <c r="IT76" s="19"/>
      <c r="IU76" s="19"/>
      <c r="IV76" s="19"/>
      <c r="IW76" s="19"/>
    </row>
    <row r="77" customFormat="false" ht="14.25" hidden="false" customHeight="false" outlineLevel="0" collapsed="false">
      <c r="A77" s="19"/>
      <c r="B77" s="19" t="s">
        <v>0</v>
      </c>
      <c r="C77" s="19" t="s">
        <v>57</v>
      </c>
      <c r="D77" s="37" t="n">
        <v>36255</v>
      </c>
      <c r="E77" s="19" t="s">
        <v>51</v>
      </c>
      <c r="F77" s="41" t="n">
        <v>14.1</v>
      </c>
      <c r="G77" s="19" t="n">
        <v>4000</v>
      </c>
      <c r="H77" s="20" t="n">
        <f aca="false">F77*G77</f>
        <v>56400</v>
      </c>
      <c r="I77" s="13" t="n">
        <v>152</v>
      </c>
      <c r="J77" s="11" t="n">
        <f aca="false">IF(E77="b",H77+I77,H77-I77)</f>
        <v>56552</v>
      </c>
      <c r="K77" s="19" t="s">
        <v>0</v>
      </c>
      <c r="L77" s="37" t="s">
        <v>0</v>
      </c>
      <c r="M77" s="11"/>
      <c r="N77" s="20"/>
      <c r="O77" s="20" t="n">
        <f aca="false">M77*N77</f>
        <v>0</v>
      </c>
      <c r="P77" s="11"/>
      <c r="Q77" s="20" t="n">
        <f aca="false">IF(K77="s",O77-P77,O77+P77)</f>
        <v>0</v>
      </c>
      <c r="R77" s="11" t="s">
        <v>0</v>
      </c>
      <c r="S77" s="19"/>
      <c r="T77" s="13" t="s">
        <v>0</v>
      </c>
      <c r="U77" s="19"/>
      <c r="V77" s="42"/>
      <c r="W77" s="11"/>
      <c r="X77" s="11"/>
      <c r="Y77" s="11" t="n">
        <f aca="false">IF(E77="b",P77,I77)</f>
        <v>0</v>
      </c>
      <c r="Z77" s="39"/>
      <c r="AA77" s="11" t="s">
        <v>0</v>
      </c>
      <c r="AB77" s="19" t="n">
        <f aca="false">IF(L77="holding",0,Z77)</f>
        <v>0</v>
      </c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  <c r="DP77" s="19"/>
      <c r="DQ77" s="19"/>
      <c r="DR77" s="19"/>
      <c r="DS77" s="19"/>
      <c r="DT77" s="19"/>
      <c r="DU77" s="19"/>
      <c r="DV77" s="19"/>
      <c r="DW77" s="19"/>
      <c r="DX77" s="19"/>
      <c r="DY77" s="19"/>
      <c r="DZ77" s="19"/>
      <c r="EA77" s="19"/>
      <c r="EB77" s="19"/>
      <c r="EC77" s="19"/>
      <c r="ED77" s="19"/>
      <c r="EE77" s="19"/>
      <c r="EF77" s="19"/>
      <c r="EG77" s="19"/>
      <c r="EH77" s="19"/>
      <c r="EI77" s="19"/>
      <c r="EJ77" s="19"/>
      <c r="EK77" s="19"/>
      <c r="EL77" s="19"/>
      <c r="EM77" s="19"/>
      <c r="EN77" s="19"/>
      <c r="EO77" s="19"/>
      <c r="EP77" s="19"/>
      <c r="EQ77" s="19"/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  <c r="FD77" s="19"/>
      <c r="FE77" s="19"/>
      <c r="FF77" s="19"/>
      <c r="FG77" s="19"/>
      <c r="FH77" s="19"/>
      <c r="FI77" s="19"/>
      <c r="FJ77" s="19"/>
      <c r="FK77" s="19"/>
      <c r="FL77" s="19"/>
      <c r="FM77" s="19"/>
      <c r="FN77" s="19"/>
      <c r="FO77" s="19"/>
      <c r="FP77" s="19"/>
      <c r="FQ77" s="19"/>
      <c r="FR77" s="19"/>
      <c r="FS77" s="19"/>
      <c r="FT77" s="19"/>
      <c r="FU77" s="19"/>
      <c r="FV77" s="19"/>
      <c r="FW77" s="19"/>
      <c r="FX77" s="19"/>
      <c r="FY77" s="19"/>
      <c r="FZ77" s="19"/>
      <c r="GA77" s="19"/>
      <c r="GB77" s="19"/>
      <c r="GC77" s="19"/>
      <c r="GD77" s="19"/>
      <c r="GE77" s="19"/>
      <c r="GF77" s="19"/>
      <c r="GG77" s="19"/>
      <c r="GH77" s="19"/>
      <c r="GI77" s="19"/>
      <c r="GJ77" s="19"/>
      <c r="GK77" s="19"/>
      <c r="GL77" s="19"/>
      <c r="GM77" s="19"/>
      <c r="GN77" s="19"/>
      <c r="GO77" s="19"/>
      <c r="GP77" s="19"/>
      <c r="GQ77" s="19"/>
      <c r="GR77" s="19"/>
      <c r="GS77" s="19"/>
      <c r="GT77" s="19"/>
      <c r="GU77" s="19"/>
      <c r="GV77" s="19"/>
      <c r="GW77" s="19"/>
      <c r="GX77" s="19"/>
      <c r="GY77" s="19"/>
      <c r="GZ77" s="19"/>
      <c r="HA77" s="19"/>
      <c r="HB77" s="19"/>
      <c r="HC77" s="19"/>
      <c r="HD77" s="19"/>
      <c r="HE77" s="19"/>
      <c r="HF77" s="19"/>
      <c r="HG77" s="19"/>
      <c r="HH77" s="19"/>
      <c r="HI77" s="19"/>
      <c r="HJ77" s="19"/>
      <c r="HK77" s="19"/>
      <c r="HL77" s="19"/>
      <c r="HM77" s="19"/>
      <c r="HN77" s="19"/>
      <c r="HO77" s="19"/>
      <c r="HP77" s="19"/>
      <c r="HQ77" s="19"/>
      <c r="HR77" s="19"/>
      <c r="HS77" s="19"/>
      <c r="HT77" s="19"/>
      <c r="HU77" s="19"/>
      <c r="HV77" s="19"/>
      <c r="HW77" s="19"/>
      <c r="HX77" s="19"/>
      <c r="HY77" s="19"/>
      <c r="HZ77" s="19"/>
      <c r="IA77" s="19"/>
      <c r="IB77" s="19"/>
      <c r="IC77" s="19"/>
      <c r="ID77" s="19"/>
      <c r="IE77" s="19"/>
      <c r="IF77" s="19"/>
      <c r="IG77" s="19"/>
      <c r="IH77" s="19"/>
      <c r="II77" s="19"/>
      <c r="IJ77" s="19"/>
      <c r="IK77" s="19"/>
      <c r="IL77" s="19"/>
      <c r="IM77" s="19"/>
      <c r="IN77" s="19"/>
      <c r="IO77" s="19"/>
      <c r="IP77" s="19"/>
      <c r="IQ77" s="19"/>
      <c r="IR77" s="19"/>
      <c r="IS77" s="19"/>
      <c r="IT77" s="19"/>
      <c r="IU77" s="19"/>
      <c r="IV77" s="19"/>
      <c r="IW77" s="19"/>
    </row>
    <row r="78" customFormat="false" ht="14.25" hidden="false" customHeight="false" outlineLevel="0" collapsed="false">
      <c r="A78" s="19"/>
      <c r="B78" s="19" t="s">
        <v>0</v>
      </c>
      <c r="C78" s="19" t="s">
        <v>57</v>
      </c>
      <c r="D78" s="37" t="n">
        <v>36273</v>
      </c>
      <c r="E78" s="19" t="s">
        <v>51</v>
      </c>
      <c r="F78" s="41" t="n">
        <v>16.401</v>
      </c>
      <c r="G78" s="19" t="n">
        <v>3000</v>
      </c>
      <c r="H78" s="20" t="n">
        <f aca="false">F78*G78</f>
        <v>49203</v>
      </c>
      <c r="I78" s="13" t="n">
        <v>116</v>
      </c>
      <c r="J78" s="11" t="n">
        <f aca="false">IF(E78="b",H78+I78,H78-I78)</f>
        <v>49319</v>
      </c>
      <c r="K78" s="19"/>
      <c r="L78" s="37" t="s">
        <v>0</v>
      </c>
      <c r="M78" s="11"/>
      <c r="N78" s="20"/>
      <c r="O78" s="20" t="n">
        <f aca="false">M78*N78</f>
        <v>0</v>
      </c>
      <c r="P78" s="11"/>
      <c r="Q78" s="20" t="n">
        <f aca="false">IF(K78="s",O78-P78,O78+P78)</f>
        <v>0</v>
      </c>
      <c r="R78" s="11" t="s">
        <v>0</v>
      </c>
      <c r="S78" s="19"/>
      <c r="T78" s="13" t="s">
        <v>0</v>
      </c>
      <c r="U78" s="19"/>
      <c r="V78" s="42"/>
      <c r="W78" s="11"/>
      <c r="X78" s="11"/>
      <c r="Y78" s="11" t="n">
        <f aca="false">IF(E78="b",P78,I78)</f>
        <v>0</v>
      </c>
      <c r="Z78" s="39"/>
      <c r="AA78" s="11" t="s">
        <v>2</v>
      </c>
      <c r="AB78" s="19" t="n">
        <f aca="false">IF(L78="holding",0,Z78)</f>
        <v>0</v>
      </c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  <c r="DP78" s="19"/>
      <c r="DQ78" s="19"/>
      <c r="DR78" s="19"/>
      <c r="DS78" s="19"/>
      <c r="DT78" s="19"/>
      <c r="DU78" s="19"/>
      <c r="DV78" s="19"/>
      <c r="DW78" s="19"/>
      <c r="DX78" s="19"/>
      <c r="DY78" s="19"/>
      <c r="DZ78" s="19"/>
      <c r="EA78" s="19"/>
      <c r="EB78" s="19"/>
      <c r="EC78" s="19"/>
      <c r="ED78" s="19"/>
      <c r="EE78" s="19"/>
      <c r="EF78" s="19"/>
      <c r="EG78" s="19"/>
      <c r="EH78" s="19"/>
      <c r="EI78" s="19"/>
      <c r="EJ78" s="19"/>
      <c r="EK78" s="19"/>
      <c r="EL78" s="19"/>
      <c r="EM78" s="19"/>
      <c r="EN78" s="19"/>
      <c r="EO78" s="19"/>
      <c r="EP78" s="19"/>
      <c r="EQ78" s="19"/>
      <c r="ER78" s="19"/>
      <c r="ES78" s="19"/>
      <c r="ET78" s="19"/>
      <c r="EU78" s="19"/>
      <c r="EV78" s="19"/>
      <c r="EW78" s="19"/>
      <c r="EX78" s="19"/>
      <c r="EY78" s="19"/>
      <c r="EZ78" s="19"/>
      <c r="FA78" s="19"/>
      <c r="FB78" s="19"/>
      <c r="FC78" s="19"/>
      <c r="FD78" s="19"/>
      <c r="FE78" s="19"/>
      <c r="FF78" s="19"/>
      <c r="FG78" s="19"/>
      <c r="FH78" s="19"/>
      <c r="FI78" s="19"/>
      <c r="FJ78" s="19"/>
      <c r="FK78" s="19"/>
      <c r="FL78" s="19"/>
      <c r="FM78" s="19"/>
      <c r="FN78" s="19"/>
      <c r="FO78" s="19"/>
      <c r="FP78" s="19"/>
      <c r="FQ78" s="19"/>
      <c r="FR78" s="19"/>
      <c r="FS78" s="19"/>
      <c r="FT78" s="19"/>
      <c r="FU78" s="19"/>
      <c r="FV78" s="19"/>
      <c r="FW78" s="19"/>
      <c r="FX78" s="19"/>
      <c r="FY78" s="19"/>
      <c r="FZ78" s="19"/>
      <c r="GA78" s="19"/>
      <c r="GB78" s="19"/>
      <c r="GC78" s="19"/>
      <c r="GD78" s="19"/>
      <c r="GE78" s="19"/>
      <c r="GF78" s="19"/>
      <c r="GG78" s="19"/>
      <c r="GH78" s="19"/>
      <c r="GI78" s="19"/>
      <c r="GJ78" s="19"/>
      <c r="GK78" s="19"/>
      <c r="GL78" s="19"/>
      <c r="GM78" s="19"/>
      <c r="GN78" s="19"/>
      <c r="GO78" s="19"/>
      <c r="GP78" s="19"/>
      <c r="GQ78" s="19"/>
      <c r="GR78" s="19"/>
      <c r="GS78" s="19"/>
      <c r="GT78" s="19"/>
      <c r="GU78" s="19"/>
      <c r="GV78" s="19"/>
      <c r="GW78" s="19"/>
      <c r="GX78" s="19"/>
      <c r="GY78" s="19"/>
      <c r="GZ78" s="19"/>
      <c r="HA78" s="19"/>
      <c r="HB78" s="19"/>
      <c r="HC78" s="19"/>
      <c r="HD78" s="19"/>
      <c r="HE78" s="19"/>
      <c r="HF78" s="19"/>
      <c r="HG78" s="19"/>
      <c r="HH78" s="19"/>
      <c r="HI78" s="19"/>
      <c r="HJ78" s="19"/>
      <c r="HK78" s="19"/>
      <c r="HL78" s="19"/>
      <c r="HM78" s="19"/>
      <c r="HN78" s="19"/>
      <c r="HO78" s="19"/>
      <c r="HP78" s="19"/>
      <c r="HQ78" s="19"/>
      <c r="HR78" s="19"/>
      <c r="HS78" s="19"/>
      <c r="HT78" s="19"/>
      <c r="HU78" s="19"/>
      <c r="HV78" s="19"/>
      <c r="HW78" s="19"/>
      <c r="HX78" s="19"/>
      <c r="HY78" s="19"/>
      <c r="HZ78" s="19"/>
      <c r="IA78" s="19"/>
      <c r="IB78" s="19"/>
      <c r="IC78" s="19"/>
      <c r="ID78" s="19"/>
      <c r="IE78" s="19"/>
      <c r="IF78" s="19"/>
      <c r="IG78" s="19"/>
      <c r="IH78" s="19"/>
      <c r="II78" s="19"/>
      <c r="IJ78" s="19"/>
      <c r="IK78" s="19"/>
      <c r="IL78" s="19"/>
      <c r="IM78" s="19"/>
      <c r="IN78" s="19"/>
      <c r="IO78" s="19"/>
      <c r="IP78" s="19"/>
      <c r="IQ78" s="19"/>
      <c r="IR78" s="19"/>
      <c r="IS78" s="19"/>
      <c r="IT78" s="19"/>
      <c r="IU78" s="19"/>
      <c r="IV78" s="19"/>
      <c r="IW78" s="19"/>
    </row>
    <row r="79" customFormat="false" ht="14.25" hidden="false" customHeight="false" outlineLevel="0" collapsed="false">
      <c r="A79" s="19"/>
      <c r="B79" s="19" t="s">
        <v>0</v>
      </c>
      <c r="C79" s="19" t="s">
        <v>57</v>
      </c>
      <c r="D79" s="37" t="n">
        <v>36321</v>
      </c>
      <c r="E79" s="19" t="s">
        <v>51</v>
      </c>
      <c r="F79" s="41" t="n">
        <v>19</v>
      </c>
      <c r="G79" s="19" t="n">
        <v>5000</v>
      </c>
      <c r="H79" s="20" t="n">
        <f aca="false">F79*G79</f>
        <v>95000</v>
      </c>
      <c r="I79" s="19" t="n">
        <v>190</v>
      </c>
      <c r="J79" s="11" t="n">
        <f aca="false">IF(E79="b",H79+I79,H79-I79)</f>
        <v>95190</v>
      </c>
      <c r="K79" s="19"/>
      <c r="L79" s="37" t="s">
        <v>0</v>
      </c>
      <c r="M79" s="11"/>
      <c r="N79" s="19"/>
      <c r="O79" s="20" t="n">
        <f aca="false">M79*N79</f>
        <v>0</v>
      </c>
      <c r="P79" s="11"/>
      <c r="Q79" s="20" t="n">
        <f aca="false">IF(K79="s",O79-P79,O79+P79)</f>
        <v>0</v>
      </c>
      <c r="R79" s="11" t="s">
        <v>0</v>
      </c>
      <c r="S79" s="19"/>
      <c r="T79" s="13" t="s">
        <v>0</v>
      </c>
      <c r="U79" s="19"/>
      <c r="V79" s="42"/>
      <c r="W79" s="11"/>
      <c r="X79" s="11"/>
      <c r="Y79" s="11" t="n">
        <f aca="false">IF(E79="b",P79,I79)</f>
        <v>0</v>
      </c>
      <c r="Z79" s="39"/>
      <c r="AA79" s="11" t="s">
        <v>0</v>
      </c>
      <c r="AB79" s="19" t="n">
        <f aca="false">IF(L79="holding",0,Z79)</f>
        <v>0</v>
      </c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  <c r="FG79" s="19"/>
      <c r="FH79" s="19"/>
      <c r="FI79" s="19"/>
      <c r="FJ79" s="19"/>
      <c r="FK79" s="19"/>
      <c r="FL79" s="19"/>
      <c r="FM79" s="19"/>
      <c r="FN79" s="19"/>
      <c r="FO79" s="19"/>
      <c r="FP79" s="19"/>
      <c r="FQ79" s="19"/>
      <c r="FR79" s="19"/>
      <c r="FS79" s="19"/>
      <c r="FT79" s="19"/>
      <c r="FU79" s="19"/>
      <c r="FV79" s="19"/>
      <c r="FW79" s="19"/>
      <c r="FX79" s="19"/>
      <c r="FY79" s="19"/>
      <c r="FZ79" s="19"/>
      <c r="GA79" s="19"/>
      <c r="GB79" s="19"/>
      <c r="GC79" s="19"/>
      <c r="GD79" s="19"/>
      <c r="GE79" s="19"/>
      <c r="GF79" s="19"/>
      <c r="GG79" s="19"/>
      <c r="GH79" s="19"/>
      <c r="GI79" s="19"/>
      <c r="GJ79" s="19"/>
      <c r="GK79" s="19"/>
      <c r="GL79" s="19"/>
      <c r="GM79" s="19"/>
      <c r="GN79" s="19"/>
      <c r="GO79" s="19"/>
      <c r="GP79" s="19"/>
      <c r="GQ79" s="19"/>
      <c r="GR79" s="19"/>
      <c r="GS79" s="19"/>
      <c r="GT79" s="19"/>
      <c r="GU79" s="19"/>
      <c r="GV79" s="19"/>
      <c r="GW79" s="19"/>
      <c r="GX79" s="19"/>
      <c r="GY79" s="19"/>
      <c r="GZ79" s="19"/>
      <c r="HA79" s="19"/>
      <c r="HB79" s="19"/>
      <c r="HC79" s="19"/>
      <c r="HD79" s="19"/>
      <c r="HE79" s="19"/>
      <c r="HF79" s="19"/>
      <c r="HG79" s="19"/>
      <c r="HH79" s="19"/>
      <c r="HI79" s="19"/>
      <c r="HJ79" s="19"/>
      <c r="HK79" s="19"/>
      <c r="HL79" s="19"/>
      <c r="HM79" s="19"/>
      <c r="HN79" s="19"/>
      <c r="HO79" s="19"/>
      <c r="HP79" s="19"/>
      <c r="HQ79" s="19"/>
      <c r="HR79" s="19"/>
      <c r="HS79" s="19"/>
      <c r="HT79" s="19"/>
      <c r="HU79" s="19"/>
      <c r="HV79" s="19"/>
      <c r="HW79" s="19"/>
      <c r="HX79" s="19"/>
      <c r="HY79" s="19"/>
      <c r="HZ79" s="19"/>
      <c r="IA79" s="19"/>
      <c r="IB79" s="19"/>
      <c r="IC79" s="19"/>
      <c r="ID79" s="19"/>
      <c r="IE79" s="19"/>
      <c r="IF79" s="19"/>
      <c r="IG79" s="19"/>
      <c r="IH79" s="19"/>
      <c r="II79" s="19"/>
      <c r="IJ79" s="19"/>
      <c r="IK79" s="19"/>
      <c r="IL79" s="19"/>
      <c r="IM79" s="19"/>
      <c r="IN79" s="19"/>
      <c r="IO79" s="19"/>
      <c r="IP79" s="19"/>
      <c r="IQ79" s="19"/>
      <c r="IR79" s="19"/>
      <c r="IS79" s="19"/>
      <c r="IT79" s="19"/>
      <c r="IU79" s="19"/>
      <c r="IV79" s="19"/>
      <c r="IW79" s="19"/>
    </row>
    <row r="80" customFormat="false" ht="14.25" hidden="false" customHeight="false" outlineLevel="0" collapsed="false">
      <c r="A80" s="19"/>
      <c r="B80" s="19" t="s">
        <v>0</v>
      </c>
      <c r="C80" s="19" t="s">
        <v>58</v>
      </c>
      <c r="D80" s="37" t="n">
        <v>36331</v>
      </c>
      <c r="E80" s="19" t="s">
        <v>51</v>
      </c>
      <c r="F80" s="41" t="n">
        <v>19.7</v>
      </c>
      <c r="G80" s="19" t="n">
        <v>4000</v>
      </c>
      <c r="H80" s="20" t="n">
        <f aca="false">F80*G80</f>
        <v>78800</v>
      </c>
      <c r="I80" s="19" t="n">
        <f aca="false">71.25+223.25</f>
        <v>294.5</v>
      </c>
      <c r="J80" s="11" t="n">
        <f aca="false">IF(E80="b",H80+I80,H80-I80)</f>
        <v>79094.5</v>
      </c>
      <c r="K80" s="19"/>
      <c r="L80" s="37" t="s">
        <v>0</v>
      </c>
      <c r="M80" s="11"/>
      <c r="N80" s="19"/>
      <c r="O80" s="20" t="n">
        <f aca="false">M80*N80</f>
        <v>0</v>
      </c>
      <c r="P80" s="11"/>
      <c r="Q80" s="20" t="n">
        <f aca="false">IF(K80="s",O80-P80,O80+P80)</f>
        <v>0</v>
      </c>
      <c r="R80" s="11" t="s">
        <v>0</v>
      </c>
      <c r="S80" s="19"/>
      <c r="T80" s="13" t="s">
        <v>0</v>
      </c>
      <c r="U80" s="19"/>
      <c r="V80" s="42"/>
      <c r="W80" s="11"/>
      <c r="X80" s="11"/>
      <c r="Y80" s="11" t="n">
        <f aca="false">IF(E80="b",P80,I80)</f>
        <v>0</v>
      </c>
      <c r="Z80" s="39"/>
      <c r="AA80" s="11" t="s">
        <v>0</v>
      </c>
      <c r="AB80" s="19" t="n">
        <f aca="false">IF(L80="holding",0,Z80)</f>
        <v>0</v>
      </c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  <c r="DP80" s="19"/>
      <c r="DQ80" s="19"/>
      <c r="DR80" s="19"/>
      <c r="DS80" s="19"/>
      <c r="DT80" s="19"/>
      <c r="DU80" s="19"/>
      <c r="DV80" s="19"/>
      <c r="DW80" s="19"/>
      <c r="DX80" s="19"/>
      <c r="DY80" s="19"/>
      <c r="DZ80" s="19"/>
      <c r="EA80" s="19"/>
      <c r="EB80" s="19"/>
      <c r="EC80" s="19"/>
      <c r="ED80" s="19"/>
      <c r="EE80" s="19"/>
      <c r="EF80" s="19"/>
      <c r="EG80" s="19"/>
      <c r="EH80" s="19"/>
      <c r="EI80" s="19"/>
      <c r="EJ80" s="19"/>
      <c r="EK80" s="19"/>
      <c r="EL80" s="19"/>
      <c r="EM80" s="19"/>
      <c r="EN80" s="19"/>
      <c r="EO80" s="19"/>
      <c r="EP80" s="19"/>
      <c r="EQ80" s="19"/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  <c r="FE80" s="19"/>
      <c r="FF80" s="19"/>
      <c r="FG80" s="19"/>
      <c r="FH80" s="19"/>
      <c r="FI80" s="19"/>
      <c r="FJ80" s="19"/>
      <c r="FK80" s="19"/>
      <c r="FL80" s="19"/>
      <c r="FM80" s="19"/>
      <c r="FN80" s="19"/>
      <c r="FO80" s="19"/>
      <c r="FP80" s="19"/>
      <c r="FQ80" s="19"/>
      <c r="FR80" s="19"/>
      <c r="FS80" s="19"/>
      <c r="FT80" s="19"/>
      <c r="FU80" s="19"/>
      <c r="FV80" s="19"/>
      <c r="FW80" s="19"/>
      <c r="FX80" s="19"/>
      <c r="FY80" s="19"/>
      <c r="FZ80" s="19"/>
      <c r="GA80" s="19"/>
      <c r="GB80" s="19"/>
      <c r="GC80" s="19"/>
      <c r="GD80" s="19"/>
      <c r="GE80" s="19"/>
      <c r="GF80" s="19"/>
      <c r="GG80" s="19"/>
      <c r="GH80" s="19"/>
      <c r="GI80" s="19"/>
      <c r="GJ80" s="19"/>
      <c r="GK80" s="19"/>
      <c r="GL80" s="19"/>
      <c r="GM80" s="19"/>
      <c r="GN80" s="19"/>
      <c r="GO80" s="19"/>
      <c r="GP80" s="19"/>
      <c r="GQ80" s="19"/>
      <c r="GR80" s="19"/>
      <c r="GS80" s="19"/>
      <c r="GT80" s="19"/>
      <c r="GU80" s="19"/>
      <c r="GV80" s="19"/>
      <c r="GW80" s="19"/>
      <c r="GX80" s="19"/>
      <c r="GY80" s="19"/>
      <c r="GZ80" s="19"/>
      <c r="HA80" s="19"/>
      <c r="HB80" s="19"/>
      <c r="HC80" s="19"/>
      <c r="HD80" s="19"/>
      <c r="HE80" s="19"/>
      <c r="HF80" s="19"/>
      <c r="HG80" s="19"/>
      <c r="HH80" s="19"/>
      <c r="HI80" s="19"/>
      <c r="HJ80" s="19"/>
      <c r="HK80" s="19"/>
      <c r="HL80" s="19"/>
      <c r="HM80" s="19"/>
      <c r="HN80" s="19"/>
      <c r="HO80" s="19"/>
      <c r="HP80" s="19"/>
      <c r="HQ80" s="19"/>
      <c r="HR80" s="19"/>
      <c r="HS80" s="19"/>
      <c r="HT80" s="19"/>
      <c r="HU80" s="19"/>
      <c r="HV80" s="19"/>
      <c r="HW80" s="19"/>
      <c r="HX80" s="19"/>
      <c r="HY80" s="19"/>
      <c r="HZ80" s="19"/>
      <c r="IA80" s="19"/>
      <c r="IB80" s="19"/>
      <c r="IC80" s="19"/>
      <c r="ID80" s="19"/>
      <c r="IE80" s="19"/>
      <c r="IF80" s="19"/>
      <c r="IG80" s="19"/>
      <c r="IH80" s="19"/>
      <c r="II80" s="19"/>
      <c r="IJ80" s="19"/>
      <c r="IK80" s="19"/>
      <c r="IL80" s="19"/>
      <c r="IM80" s="19"/>
      <c r="IN80" s="19"/>
      <c r="IO80" s="19"/>
      <c r="IP80" s="19"/>
      <c r="IQ80" s="19"/>
      <c r="IR80" s="19"/>
      <c r="IS80" s="19"/>
      <c r="IT80" s="19"/>
      <c r="IU80" s="19"/>
      <c r="IV80" s="19"/>
      <c r="IW80" s="19"/>
    </row>
    <row r="81" customFormat="false" ht="14.25" hidden="false" customHeight="false" outlineLevel="0" collapsed="false">
      <c r="A81" s="19"/>
      <c r="B81" s="19" t="s">
        <v>52</v>
      </c>
      <c r="C81" s="19" t="s">
        <v>59</v>
      </c>
      <c r="D81" s="37" t="n">
        <v>36445</v>
      </c>
      <c r="E81" s="19" t="s">
        <v>51</v>
      </c>
      <c r="F81" s="41" t="n">
        <v>18.7</v>
      </c>
      <c r="G81" s="19" t="n">
        <v>2000</v>
      </c>
      <c r="H81" s="20" t="n">
        <f aca="false">F81*G81</f>
        <v>37400</v>
      </c>
      <c r="I81" s="19" t="n">
        <v>60</v>
      </c>
      <c r="J81" s="11" t="n">
        <f aca="false">IF(E81="b",H81+I81,H81-I81)</f>
        <v>37460</v>
      </c>
      <c r="K81" s="19"/>
      <c r="L81" s="37"/>
      <c r="M81" s="11"/>
      <c r="N81" s="19"/>
      <c r="O81" s="20"/>
      <c r="P81" s="11"/>
      <c r="Q81" s="20"/>
      <c r="R81" s="11"/>
      <c r="S81" s="19"/>
      <c r="T81" s="13"/>
      <c r="U81" s="19"/>
      <c r="V81" s="42"/>
      <c r="W81" s="11"/>
      <c r="X81" s="11"/>
      <c r="Y81" s="11" t="n">
        <f aca="false">IF(E81="b",P81,I81)</f>
        <v>0</v>
      </c>
      <c r="Z81" s="39"/>
      <c r="AA81" s="11" t="n">
        <f aca="false">R81-Z81</f>
        <v>0</v>
      </c>
      <c r="AB81" s="19" t="n">
        <f aca="false">IF(L81="holding",0,Z81)</f>
        <v>0</v>
      </c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19"/>
      <c r="EI81" s="19"/>
      <c r="EJ81" s="19"/>
      <c r="EK81" s="19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  <c r="FD81" s="19"/>
      <c r="FE81" s="19"/>
      <c r="FF81" s="19"/>
      <c r="FG81" s="19"/>
      <c r="FH81" s="19"/>
      <c r="FI81" s="19"/>
      <c r="FJ81" s="19"/>
      <c r="FK81" s="19"/>
      <c r="FL81" s="19"/>
      <c r="FM81" s="19"/>
      <c r="FN81" s="19"/>
      <c r="FO81" s="19"/>
      <c r="FP81" s="19"/>
      <c r="FQ81" s="19"/>
      <c r="FR81" s="19"/>
      <c r="FS81" s="19"/>
      <c r="FT81" s="19"/>
      <c r="FU81" s="19"/>
      <c r="FV81" s="19"/>
      <c r="FW81" s="19"/>
      <c r="FX81" s="19"/>
      <c r="FY81" s="19"/>
      <c r="FZ81" s="19"/>
      <c r="GA81" s="19"/>
      <c r="GB81" s="19"/>
      <c r="GC81" s="19"/>
      <c r="GD81" s="19"/>
      <c r="GE81" s="19"/>
      <c r="GF81" s="19"/>
      <c r="GG81" s="19"/>
      <c r="GH81" s="19"/>
      <c r="GI81" s="19"/>
      <c r="GJ81" s="19"/>
      <c r="GK81" s="19"/>
      <c r="GL81" s="19"/>
      <c r="GM81" s="19"/>
      <c r="GN81" s="19"/>
      <c r="GO81" s="19"/>
      <c r="GP81" s="19"/>
      <c r="GQ81" s="19"/>
      <c r="GR81" s="19"/>
      <c r="GS81" s="19"/>
      <c r="GT81" s="19"/>
      <c r="GU81" s="19"/>
      <c r="GV81" s="19"/>
      <c r="GW81" s="19"/>
      <c r="GX81" s="19"/>
      <c r="GY81" s="19"/>
      <c r="GZ81" s="19"/>
      <c r="HA81" s="19"/>
      <c r="HB81" s="19"/>
      <c r="HC81" s="19"/>
      <c r="HD81" s="19"/>
      <c r="HE81" s="19"/>
      <c r="HF81" s="19"/>
      <c r="HG81" s="19"/>
      <c r="HH81" s="19"/>
      <c r="HI81" s="19"/>
      <c r="HJ81" s="19"/>
      <c r="HK81" s="19"/>
      <c r="HL81" s="19"/>
      <c r="HM81" s="19"/>
      <c r="HN81" s="19"/>
      <c r="HO81" s="19"/>
      <c r="HP81" s="19"/>
      <c r="HQ81" s="19"/>
      <c r="HR81" s="19"/>
      <c r="HS81" s="19"/>
      <c r="HT81" s="19"/>
      <c r="HU81" s="19"/>
      <c r="HV81" s="19"/>
      <c r="HW81" s="19"/>
      <c r="HX81" s="19"/>
      <c r="HY81" s="19"/>
      <c r="HZ81" s="19"/>
      <c r="IA81" s="19"/>
      <c r="IB81" s="19"/>
      <c r="IC81" s="19"/>
      <c r="ID81" s="19"/>
      <c r="IE81" s="19"/>
      <c r="IF81" s="19"/>
      <c r="IG81" s="19"/>
      <c r="IH81" s="19"/>
      <c r="II81" s="19"/>
      <c r="IJ81" s="19"/>
      <c r="IK81" s="19"/>
      <c r="IL81" s="19"/>
      <c r="IM81" s="19"/>
      <c r="IN81" s="19"/>
      <c r="IO81" s="19"/>
      <c r="IP81" s="19"/>
      <c r="IQ81" s="19"/>
      <c r="IR81" s="19"/>
      <c r="IS81" s="19"/>
      <c r="IT81" s="19"/>
      <c r="IU81" s="19"/>
      <c r="IV81" s="19"/>
      <c r="IW81" s="19"/>
    </row>
    <row r="82" customFormat="false" ht="14.25" hidden="false" customHeight="false" outlineLevel="0" collapsed="false">
      <c r="A82" s="19"/>
      <c r="B82" s="19" t="s">
        <v>48</v>
      </c>
      <c r="C82" s="43" t="s">
        <v>60</v>
      </c>
      <c r="D82" s="44" t="s">
        <v>61</v>
      </c>
      <c r="E82" s="45" t="s">
        <v>51</v>
      </c>
      <c r="F82" s="46"/>
      <c r="G82" s="45" t="n">
        <f aca="false">G77+G78+G79+G80+G81</f>
        <v>18000</v>
      </c>
      <c r="H82" s="47" t="n">
        <f aca="false">H77+H78+H79+H80+H81</f>
        <v>316803</v>
      </c>
      <c r="I82" s="45" t="s">
        <v>0</v>
      </c>
      <c r="J82" s="48" t="n">
        <f aca="false">SUM(J77:J81)</f>
        <v>317615.5</v>
      </c>
      <c r="K82" s="45" t="s">
        <v>50</v>
      </c>
      <c r="L82" s="44" t="n">
        <v>36486</v>
      </c>
      <c r="M82" s="48" t="n">
        <v>0</v>
      </c>
      <c r="N82" s="45" t="n">
        <v>18000</v>
      </c>
      <c r="O82" s="47" t="n">
        <v>338300</v>
      </c>
      <c r="P82" s="48" t="n">
        <v>516</v>
      </c>
      <c r="Q82" s="47" t="n">
        <f aca="false">IF(K82="s",O82-P82,O82+P82)</f>
        <v>337784</v>
      </c>
      <c r="R82" s="49" t="n">
        <f aca="false">IF(E82="b",Q82-J82,J82-Q82)</f>
        <v>20168.5</v>
      </c>
      <c r="S82" s="19"/>
      <c r="T82" s="13" t="n">
        <f aca="false">N82</f>
        <v>18000</v>
      </c>
      <c r="U82" s="19" t="str">
        <f aca="false">C82</f>
        <v>Anderson Ezploration Ltd(sum)</v>
      </c>
      <c r="V82" s="42" t="n">
        <v>1999</v>
      </c>
      <c r="W82" s="11" t="n">
        <f aca="false">IF(E82="b",O82,H82)</f>
        <v>338300</v>
      </c>
      <c r="X82" s="11" t="n">
        <f aca="false">IF(E82="b",J82,Q82)</f>
        <v>317615.5</v>
      </c>
      <c r="Y82" s="11" t="n">
        <f aca="false">IF(E82="b",P82,I82)</f>
        <v>516</v>
      </c>
      <c r="Z82" s="39" t="n">
        <f aca="false">W82-Y82-X82</f>
        <v>20168.5</v>
      </c>
      <c r="AA82" s="11" t="n">
        <f aca="false">R82-Z82</f>
        <v>0</v>
      </c>
      <c r="AB82" s="19" t="n">
        <f aca="false">IF(L82="holding",0,Z82)</f>
        <v>20168.5</v>
      </c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  <c r="HZ82" s="19"/>
      <c r="IA82" s="19"/>
      <c r="IB82" s="19"/>
      <c r="IC82" s="19"/>
      <c r="ID82" s="19"/>
      <c r="IE82" s="19"/>
      <c r="IF82" s="19"/>
      <c r="IG82" s="19"/>
      <c r="IH82" s="19"/>
      <c r="II82" s="19"/>
      <c r="IJ82" s="19"/>
      <c r="IK82" s="19"/>
      <c r="IL82" s="19"/>
      <c r="IM82" s="19"/>
      <c r="IN82" s="19"/>
      <c r="IO82" s="19"/>
      <c r="IP82" s="19"/>
      <c r="IQ82" s="19"/>
      <c r="IR82" s="19"/>
      <c r="IS82" s="19"/>
      <c r="IT82" s="19"/>
      <c r="IU82" s="19"/>
      <c r="IV82" s="19"/>
      <c r="IW82" s="19"/>
    </row>
    <row r="83" customFormat="false" ht="14.25" hidden="false" customHeight="false" outlineLevel="0" collapsed="false">
      <c r="A83" s="19"/>
      <c r="B83" s="19"/>
      <c r="C83" s="19" t="s">
        <v>62</v>
      </c>
      <c r="D83" s="37"/>
      <c r="E83" s="19"/>
      <c r="F83" s="41"/>
      <c r="G83" s="19"/>
      <c r="H83" s="20" t="s">
        <v>0</v>
      </c>
      <c r="I83" s="19"/>
      <c r="J83" s="11" t="s">
        <v>0</v>
      </c>
      <c r="K83" s="19"/>
      <c r="L83" s="37" t="s">
        <v>0</v>
      </c>
      <c r="M83" s="11"/>
      <c r="N83" s="19"/>
      <c r="O83" s="20" t="s">
        <v>0</v>
      </c>
      <c r="P83" s="11"/>
      <c r="Q83" s="20" t="s">
        <v>0</v>
      </c>
      <c r="R83" s="11" t="s">
        <v>0</v>
      </c>
      <c r="S83" s="19"/>
      <c r="T83" s="13" t="s">
        <v>0</v>
      </c>
      <c r="U83" s="19" t="s">
        <v>0</v>
      </c>
      <c r="V83" s="42" t="s">
        <v>0</v>
      </c>
      <c r="W83" s="11" t="s">
        <v>0</v>
      </c>
      <c r="X83" s="11" t="s">
        <v>0</v>
      </c>
      <c r="Y83" s="11" t="n">
        <f aca="false">IF(E83="b",P83,I83)</f>
        <v>0</v>
      </c>
      <c r="Z83" s="39" t="s">
        <v>0</v>
      </c>
      <c r="AA83" s="11" t="s">
        <v>0</v>
      </c>
      <c r="AB83" s="19" t="str">
        <f aca="false">IF(L83="holding",0,Z83)</f>
        <v> </v>
      </c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9"/>
      <c r="FG83" s="19"/>
      <c r="FH83" s="19"/>
      <c r="FI83" s="19"/>
      <c r="FJ83" s="19"/>
      <c r="FK83" s="19"/>
      <c r="FL83" s="19"/>
      <c r="FM83" s="19"/>
      <c r="FN83" s="19"/>
      <c r="FO83" s="19"/>
      <c r="FP83" s="19"/>
      <c r="FQ83" s="19"/>
      <c r="FR83" s="19"/>
      <c r="FS83" s="19"/>
      <c r="FT83" s="19"/>
      <c r="FU83" s="19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</row>
    <row r="84" customFormat="false" ht="14.25" hidden="false" customHeight="false" outlineLevel="0" collapsed="false">
      <c r="A84" s="19"/>
      <c r="B84" s="19" t="s">
        <v>0</v>
      </c>
      <c r="C84" s="19" t="s">
        <v>63</v>
      </c>
      <c r="D84" s="37" t="n">
        <v>36273</v>
      </c>
      <c r="E84" s="19" t="s">
        <v>51</v>
      </c>
      <c r="F84" s="41" t="n">
        <v>22.995</v>
      </c>
      <c r="G84" s="19" t="n">
        <v>2000</v>
      </c>
      <c r="H84" s="20" t="n">
        <f aca="false">F84*G84</f>
        <v>45990</v>
      </c>
      <c r="I84" s="19" t="n">
        <v>76</v>
      </c>
      <c r="J84" s="11" t="n">
        <f aca="false">IF(E84="b",H84+I84,H84-I84)</f>
        <v>46066</v>
      </c>
      <c r="K84" s="19"/>
      <c r="L84" s="37" t="s">
        <v>0</v>
      </c>
      <c r="M84" s="11"/>
      <c r="N84" s="19"/>
      <c r="O84" s="20" t="n">
        <f aca="false">M84*N84</f>
        <v>0</v>
      </c>
      <c r="P84" s="11"/>
      <c r="Q84" s="20" t="n">
        <f aca="false">IF(K84="s",O84-P84,O84+P84)</f>
        <v>0</v>
      </c>
      <c r="R84" s="11" t="s">
        <v>0</v>
      </c>
      <c r="S84" s="19"/>
      <c r="T84" s="13" t="s">
        <v>0</v>
      </c>
      <c r="U84" s="19" t="s">
        <v>0</v>
      </c>
      <c r="V84" s="42" t="s">
        <v>0</v>
      </c>
      <c r="W84" s="11" t="s">
        <v>0</v>
      </c>
      <c r="X84" s="11" t="s">
        <v>0</v>
      </c>
      <c r="Y84" s="11" t="n">
        <f aca="false">IF(E84="b",P84,I84)</f>
        <v>0</v>
      </c>
      <c r="Z84" s="39" t="s">
        <v>0</v>
      </c>
      <c r="AA84" s="11" t="s">
        <v>0</v>
      </c>
      <c r="AB84" s="19" t="str">
        <f aca="false">IF(L84="holding",0,Z84)</f>
        <v> </v>
      </c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</row>
    <row r="85" customFormat="false" ht="14.25" hidden="false" customHeight="false" outlineLevel="0" collapsed="false">
      <c r="A85" s="19"/>
      <c r="B85" s="19"/>
      <c r="C85" s="37" t="s">
        <v>63</v>
      </c>
      <c r="D85" s="37" t="n">
        <v>36325</v>
      </c>
      <c r="E85" s="41" t="s">
        <v>51</v>
      </c>
      <c r="F85" s="19" t="n">
        <v>28.5</v>
      </c>
      <c r="G85" s="19" t="n">
        <v>2000</v>
      </c>
      <c r="H85" s="20" t="n">
        <f aca="false">F85*G85</f>
        <v>57000</v>
      </c>
      <c r="I85" s="11" t="n">
        <v>76</v>
      </c>
      <c r="J85" s="19" t="n">
        <f aca="false">IF(E85="b",H85+I85,H85-I85)</f>
        <v>57076</v>
      </c>
      <c r="K85" s="37"/>
      <c r="L85" s="11" t="s">
        <v>0</v>
      </c>
      <c r="M85" s="19"/>
      <c r="N85" s="20"/>
      <c r="O85" s="11" t="n">
        <f aca="false">M85*N85</f>
        <v>0</v>
      </c>
      <c r="P85" s="20"/>
      <c r="Q85" s="11" t="n">
        <f aca="false">IF(K85="s",O85-P85,O85+P85)</f>
        <v>0</v>
      </c>
      <c r="R85" s="19" t="s">
        <v>0</v>
      </c>
      <c r="S85" s="13"/>
      <c r="T85" s="19" t="s">
        <v>0</v>
      </c>
      <c r="U85" s="42" t="s">
        <v>0</v>
      </c>
      <c r="V85" s="13" t="s">
        <v>0</v>
      </c>
      <c r="W85" s="11" t="s">
        <v>0</v>
      </c>
      <c r="X85" s="11" t="s">
        <v>0</v>
      </c>
      <c r="Y85" s="11" t="n">
        <f aca="false">IF(E85="b",P85,I85)</f>
        <v>0</v>
      </c>
      <c r="Z85" s="39" t="s">
        <v>0</v>
      </c>
      <c r="AA85" s="11" t="s">
        <v>0</v>
      </c>
      <c r="AB85" s="19" t="str">
        <f aca="false">IF(L85="holding",0,Z85)</f>
        <v> </v>
      </c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19"/>
      <c r="DY85" s="19"/>
      <c r="DZ85" s="19"/>
      <c r="EA85" s="19"/>
      <c r="EB85" s="19"/>
      <c r="EC85" s="19"/>
      <c r="ED85" s="19"/>
      <c r="EE85" s="19"/>
      <c r="EF85" s="19"/>
      <c r="EG85" s="19"/>
      <c r="EH85" s="19"/>
      <c r="EI85" s="19"/>
      <c r="EJ85" s="19"/>
      <c r="EK85" s="19"/>
      <c r="EL85" s="19"/>
      <c r="EM85" s="19"/>
      <c r="EN85" s="19"/>
      <c r="EO85" s="19"/>
      <c r="EP85" s="19"/>
      <c r="EQ85" s="19"/>
      <c r="ER85" s="19"/>
      <c r="ES85" s="19"/>
      <c r="ET85" s="19"/>
      <c r="EU85" s="19"/>
      <c r="EV85" s="19"/>
      <c r="EW85" s="19"/>
      <c r="EX85" s="19"/>
      <c r="EY85" s="19"/>
      <c r="EZ85" s="19"/>
      <c r="FA85" s="19"/>
      <c r="FB85" s="19"/>
      <c r="FC85" s="19"/>
      <c r="FD85" s="19"/>
      <c r="FE85" s="19"/>
      <c r="FF85" s="19"/>
      <c r="FG85" s="19"/>
      <c r="FH85" s="19"/>
      <c r="FI85" s="19"/>
      <c r="FJ85" s="19"/>
      <c r="FK85" s="19"/>
      <c r="FL85" s="19"/>
      <c r="FM85" s="19"/>
      <c r="FN85" s="19"/>
      <c r="FO85" s="19"/>
      <c r="FP85" s="19"/>
      <c r="FQ85" s="19"/>
      <c r="FR85" s="19"/>
      <c r="FS85" s="19"/>
      <c r="FT85" s="19"/>
      <c r="FU85" s="19"/>
      <c r="FV85" s="19"/>
      <c r="FW85" s="19"/>
      <c r="FX85" s="19"/>
      <c r="FY85" s="19"/>
      <c r="FZ85" s="19"/>
      <c r="GA85" s="19"/>
      <c r="GB85" s="19"/>
      <c r="GC85" s="19"/>
      <c r="GD85" s="19"/>
      <c r="GE85" s="19"/>
      <c r="GF85" s="19"/>
      <c r="GG85" s="19"/>
      <c r="GH85" s="19"/>
      <c r="GI85" s="19"/>
      <c r="GJ85" s="19"/>
      <c r="GK85" s="19"/>
      <c r="GL85" s="19"/>
      <c r="GM85" s="19"/>
      <c r="GN85" s="19"/>
      <c r="GO85" s="19"/>
      <c r="GP85" s="19"/>
      <c r="GQ85" s="19"/>
      <c r="GR85" s="19"/>
      <c r="GS85" s="19"/>
      <c r="GT85" s="19"/>
      <c r="GU85" s="19"/>
      <c r="GV85" s="19"/>
      <c r="GW85" s="19"/>
      <c r="GX85" s="19"/>
      <c r="GY85" s="19"/>
      <c r="GZ85" s="19"/>
      <c r="HA85" s="19"/>
      <c r="HB85" s="19"/>
      <c r="HC85" s="19"/>
      <c r="HD85" s="19"/>
      <c r="HE85" s="19"/>
      <c r="HF85" s="19"/>
      <c r="HG85" s="19"/>
      <c r="HH85" s="19"/>
      <c r="HI85" s="19"/>
      <c r="HJ85" s="19"/>
      <c r="HK85" s="19"/>
      <c r="HL85" s="19"/>
      <c r="HM85" s="19"/>
      <c r="HN85" s="19"/>
      <c r="HO85" s="19"/>
      <c r="HP85" s="19"/>
      <c r="HQ85" s="19"/>
      <c r="HR85" s="19"/>
      <c r="HS85" s="19"/>
      <c r="HT85" s="19"/>
      <c r="HU85" s="19"/>
      <c r="HV85" s="19"/>
      <c r="HW85" s="19"/>
      <c r="HX85" s="19"/>
      <c r="HY85" s="19"/>
      <c r="HZ85" s="19"/>
      <c r="IA85" s="19"/>
      <c r="IB85" s="19"/>
      <c r="IC85" s="19"/>
      <c r="ID85" s="19"/>
      <c r="IE85" s="19"/>
      <c r="IF85" s="19"/>
      <c r="IG85" s="19"/>
      <c r="IH85" s="19"/>
      <c r="II85" s="19"/>
      <c r="IJ85" s="19"/>
      <c r="IK85" s="19"/>
      <c r="IL85" s="19"/>
      <c r="IM85" s="19"/>
      <c r="IN85" s="19"/>
      <c r="IO85" s="19"/>
      <c r="IP85" s="19"/>
      <c r="IQ85" s="19"/>
      <c r="IR85" s="19"/>
      <c r="IS85" s="19"/>
      <c r="IT85" s="19"/>
      <c r="IU85" s="19"/>
      <c r="IV85" s="19"/>
      <c r="IW85" s="19"/>
    </row>
    <row r="86" customFormat="false" ht="14.25" hidden="false" customHeight="false" outlineLevel="0" collapsed="false">
      <c r="A86" s="19"/>
      <c r="B86" s="19" t="s">
        <v>48</v>
      </c>
      <c r="C86" s="19" t="s">
        <v>63</v>
      </c>
      <c r="D86" s="37" t="n">
        <v>36357</v>
      </c>
      <c r="E86" s="19" t="s">
        <v>51</v>
      </c>
      <c r="F86" s="41" t="s">
        <v>64</v>
      </c>
      <c r="G86" s="19" t="n">
        <v>3000</v>
      </c>
      <c r="H86" s="20" t="n">
        <f aca="false">44520+44595-90</f>
        <v>89025</v>
      </c>
      <c r="I86" s="19" t="n">
        <v>90</v>
      </c>
      <c r="J86" s="11" t="n">
        <f aca="false">IF(E86="b",H86+I86,H86-I86)</f>
        <v>89115</v>
      </c>
      <c r="K86" s="19"/>
      <c r="L86" s="19"/>
      <c r="M86" s="19"/>
      <c r="N86" s="19"/>
      <c r="O86" s="19"/>
      <c r="P86" s="19"/>
      <c r="Q86" s="19"/>
      <c r="R86" s="19"/>
      <c r="S86" s="19"/>
      <c r="T86" s="13"/>
      <c r="U86" s="19"/>
      <c r="V86" s="42"/>
      <c r="W86" s="11"/>
      <c r="X86" s="11"/>
      <c r="Y86" s="11" t="n">
        <f aca="false">IF(E86="b",P86,I86)</f>
        <v>0</v>
      </c>
      <c r="Z86" s="39"/>
      <c r="AA86" s="11" t="n">
        <f aca="false">R86-Z86</f>
        <v>0</v>
      </c>
      <c r="AB86" s="19" t="n">
        <f aca="false">IF(L86="holding",0,Z86)</f>
        <v>0</v>
      </c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9"/>
      <c r="DX86" s="19"/>
      <c r="DY86" s="19"/>
      <c r="DZ86" s="19"/>
      <c r="EA86" s="19"/>
      <c r="EB86" s="19"/>
      <c r="EC86" s="19"/>
      <c r="ED86" s="19"/>
      <c r="EE86" s="19"/>
      <c r="EF86" s="19"/>
      <c r="EG86" s="19"/>
      <c r="EH86" s="19"/>
      <c r="EI86" s="19"/>
      <c r="EJ86" s="19"/>
      <c r="EK86" s="19"/>
      <c r="EL86" s="19"/>
      <c r="EM86" s="19"/>
      <c r="EN86" s="19"/>
      <c r="EO86" s="19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  <c r="FD86" s="19"/>
      <c r="FE86" s="19"/>
      <c r="FF86" s="19"/>
      <c r="FG86" s="19"/>
      <c r="FH86" s="19"/>
      <c r="FI86" s="19"/>
      <c r="FJ86" s="19"/>
      <c r="FK86" s="19"/>
      <c r="FL86" s="19"/>
      <c r="FM86" s="19"/>
      <c r="FN86" s="19"/>
      <c r="FO86" s="19"/>
      <c r="FP86" s="19"/>
      <c r="FQ86" s="19"/>
      <c r="FR86" s="19"/>
      <c r="FS86" s="19"/>
      <c r="FT86" s="19"/>
      <c r="FU86" s="19"/>
      <c r="FV86" s="19"/>
      <c r="FW86" s="19"/>
      <c r="FX86" s="19"/>
      <c r="FY86" s="19"/>
      <c r="FZ86" s="19"/>
      <c r="GA86" s="19"/>
      <c r="GB86" s="19"/>
      <c r="GC86" s="19"/>
      <c r="GD86" s="19"/>
      <c r="GE86" s="19"/>
      <c r="GF86" s="19"/>
      <c r="GG86" s="19"/>
      <c r="GH86" s="19"/>
      <c r="GI86" s="19"/>
      <c r="GJ86" s="19"/>
      <c r="GK86" s="19"/>
      <c r="GL86" s="19"/>
      <c r="GM86" s="19"/>
      <c r="GN86" s="19"/>
      <c r="GO86" s="19"/>
      <c r="GP86" s="19"/>
      <c r="GQ86" s="19"/>
      <c r="GR86" s="19"/>
      <c r="GS86" s="19"/>
      <c r="GT86" s="19"/>
      <c r="GU86" s="19"/>
      <c r="GV86" s="19"/>
      <c r="GW86" s="19"/>
      <c r="GX86" s="19"/>
      <c r="GY86" s="19"/>
      <c r="GZ86" s="19"/>
      <c r="HA86" s="19"/>
      <c r="HB86" s="19"/>
      <c r="HC86" s="19"/>
      <c r="HD86" s="19"/>
      <c r="HE86" s="19"/>
      <c r="HF86" s="19"/>
      <c r="HG86" s="19"/>
      <c r="HH86" s="19"/>
      <c r="HI86" s="19"/>
      <c r="HJ86" s="19"/>
      <c r="HK86" s="19"/>
      <c r="HL86" s="19"/>
      <c r="HM86" s="19"/>
      <c r="HN86" s="19"/>
      <c r="HO86" s="19"/>
      <c r="HP86" s="19"/>
      <c r="HQ86" s="19"/>
      <c r="HR86" s="19"/>
      <c r="HS86" s="19"/>
      <c r="HT86" s="19"/>
      <c r="HU86" s="19"/>
      <c r="HV86" s="19"/>
      <c r="HW86" s="19"/>
      <c r="HX86" s="19"/>
      <c r="HY86" s="19"/>
      <c r="HZ86" s="19"/>
      <c r="IA86" s="19"/>
      <c r="IB86" s="19"/>
      <c r="IC86" s="19"/>
      <c r="ID86" s="19"/>
      <c r="IE86" s="19"/>
      <c r="IF86" s="19"/>
      <c r="IG86" s="19"/>
      <c r="IH86" s="19"/>
      <c r="II86" s="19"/>
      <c r="IJ86" s="19"/>
      <c r="IK86" s="19"/>
      <c r="IL86" s="19"/>
      <c r="IM86" s="19"/>
      <c r="IN86" s="19"/>
      <c r="IO86" s="19"/>
      <c r="IP86" s="19"/>
      <c r="IQ86" s="19"/>
      <c r="IR86" s="19"/>
      <c r="IS86" s="19"/>
      <c r="IT86" s="19"/>
      <c r="IU86" s="19"/>
      <c r="IV86" s="19"/>
      <c r="IW86" s="19"/>
    </row>
    <row r="87" customFormat="false" ht="14.25" hidden="false" customHeight="false" outlineLevel="0" collapsed="false">
      <c r="A87" s="19"/>
      <c r="B87" s="19"/>
      <c r="C87" s="50" t="s">
        <v>63</v>
      </c>
      <c r="D87" s="50" t="s">
        <v>0</v>
      </c>
      <c r="E87" s="10" t="s">
        <v>51</v>
      </c>
      <c r="F87" s="41" t="n">
        <f aca="false">J87/G87</f>
        <v>27.4652857142857</v>
      </c>
      <c r="G87" s="10" t="n">
        <f aca="false">SUM(G84:G86)</f>
        <v>7000</v>
      </c>
      <c r="H87" s="20" t="s">
        <v>0</v>
      </c>
      <c r="I87" s="10"/>
      <c r="J87" s="11" t="n">
        <f aca="false">SUM(J84:J86)</f>
        <v>192257</v>
      </c>
      <c r="K87" s="19" t="s">
        <v>50</v>
      </c>
      <c r="L87" s="37" t="n">
        <v>36360</v>
      </c>
      <c r="M87" s="11" t="n">
        <v>30.25</v>
      </c>
      <c r="N87" s="19" t="n">
        <v>3000</v>
      </c>
      <c r="O87" s="20" t="n">
        <f aca="false">M87*N87</f>
        <v>90750</v>
      </c>
      <c r="P87" s="11" t="n">
        <v>90</v>
      </c>
      <c r="Q87" s="20" t="n">
        <f aca="false">IF(K87="s",O87-P87,O87+P87)</f>
        <v>90660</v>
      </c>
      <c r="R87" s="11" t="n">
        <f aca="false">Q87-(F87*3000)</f>
        <v>8264.14285714286</v>
      </c>
      <c r="S87" s="19"/>
      <c r="T87" s="13" t="n">
        <v>3000</v>
      </c>
      <c r="U87" s="19" t="str">
        <f aca="false">C87</f>
        <v>Precision Drilling</v>
      </c>
      <c r="V87" s="42" t="n">
        <v>1999</v>
      </c>
      <c r="W87" s="11" t="n">
        <f aca="false">O87</f>
        <v>90750</v>
      </c>
      <c r="X87" s="11" t="n">
        <f aca="false">(F87*3000)</f>
        <v>82395.8571428571</v>
      </c>
      <c r="Y87" s="11" t="n">
        <f aca="false">IF(E87="b",P87,I87)</f>
        <v>90</v>
      </c>
      <c r="Z87" s="39" t="n">
        <f aca="false">W87-Y87-X87</f>
        <v>8264.14285714286</v>
      </c>
      <c r="AA87" s="11" t="n">
        <f aca="false">R87-Z87</f>
        <v>0</v>
      </c>
      <c r="AB87" s="19" t="n">
        <f aca="false">IF(L87="holding",0,Z87)</f>
        <v>8264.14285714286</v>
      </c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19"/>
      <c r="DY87" s="19"/>
      <c r="DZ87" s="19"/>
      <c r="EA87" s="19"/>
      <c r="EB87" s="19"/>
      <c r="EC87" s="19"/>
      <c r="ED87" s="19"/>
      <c r="EE87" s="19"/>
      <c r="EF87" s="19"/>
      <c r="EG87" s="19"/>
      <c r="EH87" s="19"/>
      <c r="EI87" s="19"/>
      <c r="EJ87" s="19"/>
      <c r="EK87" s="19"/>
      <c r="EL87" s="19"/>
      <c r="EM87" s="19"/>
      <c r="EN87" s="19"/>
      <c r="EO87" s="19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  <c r="FD87" s="19"/>
      <c r="FE87" s="19"/>
      <c r="FF87" s="19"/>
      <c r="FG87" s="19"/>
      <c r="FH87" s="19"/>
      <c r="FI87" s="19"/>
      <c r="FJ87" s="19"/>
      <c r="FK87" s="19"/>
      <c r="FL87" s="19"/>
      <c r="FM87" s="19"/>
      <c r="FN87" s="19"/>
      <c r="FO87" s="19"/>
      <c r="FP87" s="19"/>
      <c r="FQ87" s="19"/>
      <c r="FR87" s="19"/>
      <c r="FS87" s="19"/>
      <c r="FT87" s="19"/>
      <c r="FU87" s="19"/>
      <c r="FV87" s="19"/>
      <c r="FW87" s="19"/>
      <c r="FX87" s="19"/>
      <c r="FY87" s="19"/>
      <c r="FZ87" s="19"/>
      <c r="GA87" s="19"/>
      <c r="GB87" s="19"/>
      <c r="GC87" s="19"/>
      <c r="GD87" s="19"/>
      <c r="GE87" s="19"/>
      <c r="GF87" s="19"/>
      <c r="GG87" s="19"/>
      <c r="GH87" s="19"/>
      <c r="GI87" s="19"/>
      <c r="GJ87" s="19"/>
      <c r="GK87" s="19"/>
      <c r="GL87" s="19"/>
      <c r="GM87" s="19"/>
      <c r="GN87" s="19"/>
      <c r="GO87" s="19"/>
      <c r="GP87" s="19"/>
      <c r="GQ87" s="19"/>
      <c r="GR87" s="19"/>
      <c r="GS87" s="19"/>
      <c r="GT87" s="19"/>
      <c r="GU87" s="19"/>
      <c r="GV87" s="19"/>
      <c r="GW87" s="19"/>
      <c r="GX87" s="19"/>
      <c r="GY87" s="19"/>
      <c r="GZ87" s="19"/>
      <c r="HA87" s="19"/>
      <c r="HB87" s="19"/>
      <c r="HC87" s="19"/>
      <c r="HD87" s="19"/>
      <c r="HE87" s="19"/>
      <c r="HF87" s="19"/>
      <c r="HG87" s="19"/>
      <c r="HH87" s="19"/>
      <c r="HI87" s="19"/>
      <c r="HJ87" s="19"/>
      <c r="HK87" s="19"/>
      <c r="HL87" s="19"/>
      <c r="HM87" s="19"/>
      <c r="HN87" s="19"/>
      <c r="HO87" s="19"/>
      <c r="HP87" s="19"/>
      <c r="HQ87" s="19"/>
      <c r="HR87" s="19"/>
      <c r="HS87" s="19"/>
      <c r="HT87" s="19"/>
      <c r="HU87" s="19"/>
      <c r="HV87" s="19"/>
      <c r="HW87" s="19"/>
      <c r="HX87" s="19"/>
      <c r="HY87" s="19"/>
      <c r="HZ87" s="19"/>
      <c r="IA87" s="19"/>
      <c r="IB87" s="19"/>
      <c r="IC87" s="19"/>
      <c r="ID87" s="19"/>
      <c r="IE87" s="19"/>
      <c r="IF87" s="19"/>
      <c r="IG87" s="19"/>
      <c r="IH87" s="19"/>
      <c r="II87" s="19"/>
      <c r="IJ87" s="19"/>
      <c r="IK87" s="19"/>
      <c r="IL87" s="19"/>
      <c r="IM87" s="19"/>
      <c r="IN87" s="19"/>
      <c r="IO87" s="19"/>
      <c r="IP87" s="19"/>
      <c r="IQ87" s="19"/>
      <c r="IR87" s="19"/>
      <c r="IS87" s="19"/>
      <c r="IT87" s="19"/>
      <c r="IU87" s="19"/>
      <c r="IV87" s="19"/>
      <c r="IW87" s="19"/>
    </row>
    <row r="88" customFormat="false" ht="14.25" hidden="false" customHeight="false" outlineLevel="0" collapsed="false">
      <c r="A88" s="19"/>
      <c r="B88" s="19"/>
      <c r="C88" s="50" t="s">
        <v>63</v>
      </c>
      <c r="D88" s="50" t="s">
        <v>65</v>
      </c>
      <c r="E88" s="10" t="s">
        <v>51</v>
      </c>
      <c r="F88" s="41" t="n">
        <f aca="false">F87</f>
        <v>27.4652857142857</v>
      </c>
      <c r="G88" s="10" t="n">
        <v>4000</v>
      </c>
      <c r="H88" s="20"/>
      <c r="I88" s="10"/>
      <c r="J88" s="11"/>
      <c r="K88" s="45" t="s">
        <v>50</v>
      </c>
      <c r="L88" s="44" t="n">
        <v>36364</v>
      </c>
      <c r="M88" s="48" t="s">
        <v>66</v>
      </c>
      <c r="N88" s="45" t="n">
        <v>4000</v>
      </c>
      <c r="O88" s="47" t="n">
        <v>134875</v>
      </c>
      <c r="P88" s="48" t="n">
        <v>152</v>
      </c>
      <c r="Q88" s="47" t="n">
        <f aca="false">IF(K88="s",O88-P88,O88+P88)</f>
        <v>134723</v>
      </c>
      <c r="R88" s="11" t="n">
        <f aca="false">Q88-(F88*4000)</f>
        <v>24861.8571428571</v>
      </c>
      <c r="S88" s="19"/>
      <c r="T88" s="13" t="n">
        <v>4000</v>
      </c>
      <c r="U88" s="19" t="str">
        <f aca="false">C88</f>
        <v>Precision Drilling</v>
      </c>
      <c r="V88" s="42" t="n">
        <v>1999</v>
      </c>
      <c r="W88" s="11" t="n">
        <f aca="false">O88</f>
        <v>134875</v>
      </c>
      <c r="X88" s="11" t="n">
        <f aca="false">(F88*4000)</f>
        <v>109861.142857143</v>
      </c>
      <c r="Y88" s="11" t="n">
        <f aca="false">IF(E88="b",P88,I88)</f>
        <v>152</v>
      </c>
      <c r="Z88" s="39" t="n">
        <f aca="false">W88-Y88-X88</f>
        <v>24861.8571428571</v>
      </c>
      <c r="AA88" s="11" t="n">
        <f aca="false">R88-Z88</f>
        <v>0</v>
      </c>
      <c r="AB88" s="19" t="n">
        <f aca="false">IF(L88="holding",0,Z88)</f>
        <v>24861.8571428571</v>
      </c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  <c r="DO88" s="19"/>
      <c r="DP88" s="19"/>
      <c r="DQ88" s="19"/>
      <c r="DR88" s="19"/>
      <c r="DS88" s="19"/>
      <c r="DT88" s="19"/>
      <c r="DU88" s="19"/>
      <c r="DV88" s="19"/>
      <c r="DW88" s="19"/>
      <c r="DX88" s="19"/>
      <c r="DY88" s="19"/>
      <c r="DZ88" s="19"/>
      <c r="EA88" s="19"/>
      <c r="EB88" s="19"/>
      <c r="EC88" s="19"/>
      <c r="ED88" s="19"/>
      <c r="EE88" s="19"/>
      <c r="EF88" s="19"/>
      <c r="EG88" s="19"/>
      <c r="EH88" s="19"/>
      <c r="EI88" s="19"/>
      <c r="EJ88" s="19"/>
      <c r="EK88" s="19"/>
      <c r="EL88" s="19"/>
      <c r="EM88" s="19"/>
      <c r="EN88" s="19"/>
      <c r="EO88" s="19"/>
      <c r="EP88" s="19"/>
      <c r="EQ88" s="19"/>
      <c r="ER88" s="19"/>
      <c r="ES88" s="19"/>
      <c r="ET88" s="19"/>
      <c r="EU88" s="19"/>
      <c r="EV88" s="19"/>
      <c r="EW88" s="19"/>
      <c r="EX88" s="19"/>
      <c r="EY88" s="19"/>
      <c r="EZ88" s="19"/>
      <c r="FA88" s="19"/>
      <c r="FB88" s="19"/>
      <c r="FC88" s="19"/>
      <c r="FD88" s="19"/>
      <c r="FE88" s="19"/>
      <c r="FF88" s="19"/>
      <c r="FG88" s="19"/>
      <c r="FH88" s="19"/>
      <c r="FI88" s="19"/>
      <c r="FJ88" s="19"/>
      <c r="FK88" s="19"/>
      <c r="FL88" s="19"/>
      <c r="FM88" s="19"/>
      <c r="FN88" s="19"/>
      <c r="FO88" s="19"/>
      <c r="FP88" s="19"/>
      <c r="FQ88" s="19"/>
      <c r="FR88" s="19"/>
      <c r="FS88" s="19"/>
      <c r="FT88" s="19"/>
      <c r="FU88" s="19"/>
      <c r="FV88" s="19"/>
      <c r="FW88" s="19"/>
      <c r="FX88" s="19"/>
      <c r="FY88" s="19"/>
      <c r="FZ88" s="19"/>
      <c r="GA88" s="19"/>
      <c r="GB88" s="19"/>
      <c r="GC88" s="19"/>
      <c r="GD88" s="19"/>
      <c r="GE88" s="19"/>
      <c r="GF88" s="19"/>
      <c r="GG88" s="19"/>
      <c r="GH88" s="19"/>
      <c r="GI88" s="19"/>
      <c r="GJ88" s="19"/>
      <c r="GK88" s="19"/>
      <c r="GL88" s="19"/>
      <c r="GM88" s="19"/>
      <c r="GN88" s="19"/>
      <c r="GO88" s="19"/>
      <c r="GP88" s="19"/>
      <c r="GQ88" s="19"/>
      <c r="GR88" s="19"/>
      <c r="GS88" s="19"/>
      <c r="GT88" s="19"/>
      <c r="GU88" s="19"/>
      <c r="GV88" s="19"/>
      <c r="GW88" s="19"/>
      <c r="GX88" s="19"/>
      <c r="GY88" s="19"/>
      <c r="GZ88" s="19"/>
      <c r="HA88" s="19"/>
      <c r="HB88" s="19"/>
      <c r="HC88" s="19"/>
      <c r="HD88" s="19"/>
      <c r="HE88" s="19"/>
      <c r="HF88" s="19"/>
      <c r="HG88" s="19"/>
      <c r="HH88" s="19"/>
      <c r="HI88" s="19"/>
      <c r="HJ88" s="19"/>
      <c r="HK88" s="19"/>
      <c r="HL88" s="19"/>
      <c r="HM88" s="19"/>
      <c r="HN88" s="19"/>
      <c r="HO88" s="19"/>
      <c r="HP88" s="19"/>
      <c r="HQ88" s="19"/>
      <c r="HR88" s="19"/>
      <c r="HS88" s="19"/>
      <c r="HT88" s="19"/>
      <c r="HU88" s="19"/>
      <c r="HV88" s="19"/>
      <c r="HW88" s="19"/>
      <c r="HX88" s="19"/>
      <c r="HY88" s="19"/>
      <c r="HZ88" s="19"/>
      <c r="IA88" s="19"/>
      <c r="IB88" s="19"/>
      <c r="IC88" s="19"/>
      <c r="ID88" s="19"/>
      <c r="IE88" s="19"/>
      <c r="IF88" s="19"/>
      <c r="IG88" s="19"/>
      <c r="IH88" s="19"/>
      <c r="II88" s="19"/>
      <c r="IJ88" s="19"/>
      <c r="IK88" s="19"/>
      <c r="IL88" s="19"/>
      <c r="IM88" s="19"/>
      <c r="IN88" s="19"/>
      <c r="IO88" s="19"/>
      <c r="IP88" s="19"/>
      <c r="IQ88" s="19"/>
      <c r="IR88" s="19"/>
      <c r="IS88" s="19"/>
      <c r="IT88" s="19"/>
      <c r="IU88" s="19"/>
      <c r="IV88" s="19"/>
      <c r="IW88" s="19"/>
    </row>
    <row r="89" customFormat="false" ht="14.25" hidden="false" customHeight="false" outlineLevel="0" collapsed="false">
      <c r="A89" s="19"/>
      <c r="B89" s="19" t="s">
        <v>52</v>
      </c>
      <c r="C89" s="19" t="s">
        <v>63</v>
      </c>
      <c r="D89" s="37" t="n">
        <v>36364</v>
      </c>
      <c r="E89" s="19" t="s">
        <v>50</v>
      </c>
      <c r="F89" s="41" t="n">
        <v>34.1</v>
      </c>
      <c r="G89" s="19" t="n">
        <v>3000</v>
      </c>
      <c r="H89" s="20" t="n">
        <f aca="false">F89*G89</f>
        <v>102300</v>
      </c>
      <c r="I89" s="19" t="n">
        <v>215</v>
      </c>
      <c r="J89" s="11" t="n">
        <f aca="false">IF(E89="b",H89+I89,H89-I89)</f>
        <v>102085</v>
      </c>
      <c r="K89" s="19" t="s">
        <v>51</v>
      </c>
      <c r="L89" s="37" t="n">
        <v>36367</v>
      </c>
      <c r="M89" s="11" t="n">
        <v>33.1</v>
      </c>
      <c r="N89" s="19" t="n">
        <v>3000</v>
      </c>
      <c r="O89" s="20" t="n">
        <f aca="false">M89*N89</f>
        <v>99300</v>
      </c>
      <c r="P89" s="11" t="n">
        <v>215</v>
      </c>
      <c r="Q89" s="20" t="n">
        <f aca="false">IF(K89="s",O89-P89,O89+P89)</f>
        <v>99515</v>
      </c>
      <c r="R89" s="11" t="n">
        <f aca="false">IF(E89="b",Q89-J89,J89-Q89)</f>
        <v>2570</v>
      </c>
      <c r="S89" s="19"/>
      <c r="T89" s="13" t="n">
        <f aca="false">N89</f>
        <v>3000</v>
      </c>
      <c r="U89" s="19" t="str">
        <f aca="false">C89</f>
        <v>Precision Drilling</v>
      </c>
      <c r="V89" s="42" t="n">
        <v>1999</v>
      </c>
      <c r="W89" s="11" t="n">
        <f aca="false">IF(E89="b",O89,H89)</f>
        <v>102300</v>
      </c>
      <c r="X89" s="11" t="n">
        <f aca="false">IF(E89="b",J89,Q89)</f>
        <v>99515</v>
      </c>
      <c r="Y89" s="11" t="n">
        <f aca="false">IF(E89="b",P89,I89)</f>
        <v>215</v>
      </c>
      <c r="Z89" s="39" t="n">
        <f aca="false">W89-Y89-X89</f>
        <v>2570</v>
      </c>
      <c r="AA89" s="11" t="n">
        <f aca="false">R89-Z89</f>
        <v>0</v>
      </c>
      <c r="AB89" s="19" t="n">
        <f aca="false">IF(L89="holding",0,Z89)</f>
        <v>2570</v>
      </c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  <c r="DP89" s="19"/>
      <c r="DQ89" s="19"/>
      <c r="DR89" s="19"/>
      <c r="DS89" s="19"/>
      <c r="DT89" s="19"/>
      <c r="DU89" s="19"/>
      <c r="DV89" s="19"/>
      <c r="DW89" s="19"/>
      <c r="DX89" s="19"/>
      <c r="DY89" s="19"/>
      <c r="DZ89" s="19"/>
      <c r="EA89" s="19"/>
      <c r="EB89" s="19"/>
      <c r="EC89" s="19"/>
      <c r="ED89" s="19"/>
      <c r="EE89" s="19"/>
      <c r="EF89" s="19"/>
      <c r="EG89" s="19"/>
      <c r="EH89" s="19"/>
      <c r="EI89" s="19"/>
      <c r="EJ89" s="19"/>
      <c r="EK89" s="19"/>
      <c r="EL89" s="19"/>
      <c r="EM89" s="19"/>
      <c r="EN89" s="19"/>
      <c r="EO89" s="19"/>
      <c r="EP89" s="19"/>
      <c r="EQ89" s="19"/>
      <c r="ER89" s="19"/>
      <c r="ES89" s="19"/>
      <c r="ET89" s="19"/>
      <c r="EU89" s="19"/>
      <c r="EV89" s="19"/>
      <c r="EW89" s="19"/>
      <c r="EX89" s="19"/>
      <c r="EY89" s="19"/>
      <c r="EZ89" s="19"/>
      <c r="FA89" s="19"/>
      <c r="FB89" s="19"/>
      <c r="FC89" s="19"/>
      <c r="FD89" s="19"/>
      <c r="FE89" s="19"/>
      <c r="FF89" s="19"/>
      <c r="FG89" s="19"/>
      <c r="FH89" s="19"/>
      <c r="FI89" s="19"/>
      <c r="FJ89" s="19"/>
      <c r="FK89" s="19"/>
      <c r="FL89" s="19"/>
      <c r="FM89" s="19"/>
      <c r="FN89" s="19"/>
      <c r="FO89" s="19"/>
      <c r="FP89" s="19"/>
      <c r="FQ89" s="19"/>
      <c r="FR89" s="19"/>
      <c r="FS89" s="19"/>
      <c r="FT89" s="19"/>
      <c r="FU89" s="19"/>
      <c r="FV89" s="19"/>
      <c r="FW89" s="19"/>
      <c r="FX89" s="19"/>
      <c r="FY89" s="19"/>
      <c r="FZ89" s="19"/>
      <c r="GA89" s="19"/>
      <c r="GB89" s="19"/>
      <c r="GC89" s="19"/>
      <c r="GD89" s="19"/>
      <c r="GE89" s="19"/>
      <c r="GF89" s="19"/>
      <c r="GG89" s="19"/>
      <c r="GH89" s="19"/>
      <c r="GI89" s="19"/>
      <c r="GJ89" s="19"/>
      <c r="GK89" s="19"/>
      <c r="GL89" s="19"/>
      <c r="GM89" s="19"/>
      <c r="GN89" s="19"/>
      <c r="GO89" s="19"/>
      <c r="GP89" s="19"/>
      <c r="GQ89" s="19"/>
      <c r="GR89" s="19"/>
      <c r="GS89" s="19"/>
      <c r="GT89" s="19"/>
      <c r="GU89" s="19"/>
      <c r="GV89" s="19"/>
      <c r="GW89" s="19"/>
      <c r="GX89" s="19"/>
      <c r="GY89" s="19"/>
      <c r="GZ89" s="19"/>
      <c r="HA89" s="19"/>
      <c r="HB89" s="19"/>
      <c r="HC89" s="19"/>
      <c r="HD89" s="19"/>
      <c r="HE89" s="19"/>
      <c r="HF89" s="19"/>
      <c r="HG89" s="19"/>
      <c r="HH89" s="19"/>
      <c r="HI89" s="19"/>
      <c r="HJ89" s="19"/>
      <c r="HK89" s="19"/>
      <c r="HL89" s="19"/>
      <c r="HM89" s="19"/>
      <c r="HN89" s="19"/>
      <c r="HO89" s="19"/>
      <c r="HP89" s="19"/>
      <c r="HQ89" s="19"/>
      <c r="HR89" s="19"/>
      <c r="HS89" s="19"/>
      <c r="HT89" s="19"/>
      <c r="HU89" s="19"/>
      <c r="HV89" s="19"/>
      <c r="HW89" s="19"/>
      <c r="HX89" s="19"/>
      <c r="HY89" s="19"/>
      <c r="HZ89" s="19"/>
      <c r="IA89" s="19"/>
      <c r="IB89" s="19"/>
      <c r="IC89" s="19"/>
      <c r="ID89" s="19"/>
      <c r="IE89" s="19"/>
      <c r="IF89" s="19"/>
      <c r="IG89" s="19"/>
      <c r="IH89" s="19"/>
      <c r="II89" s="19"/>
      <c r="IJ89" s="19"/>
      <c r="IK89" s="19"/>
      <c r="IL89" s="19"/>
      <c r="IM89" s="19"/>
      <c r="IN89" s="19"/>
      <c r="IO89" s="19"/>
      <c r="IP89" s="19"/>
      <c r="IQ89" s="19"/>
      <c r="IR89" s="19"/>
      <c r="IS89" s="19"/>
      <c r="IT89" s="19"/>
      <c r="IU89" s="19"/>
      <c r="IV89" s="19"/>
      <c r="IW89" s="19"/>
    </row>
    <row r="90" customFormat="false" ht="14.25" hidden="false" customHeight="false" outlineLevel="0" collapsed="false">
      <c r="A90" s="19"/>
      <c r="B90" s="19" t="s">
        <v>52</v>
      </c>
      <c r="C90" s="19" t="s">
        <v>63</v>
      </c>
      <c r="D90" s="37" t="n">
        <v>36367</v>
      </c>
      <c r="E90" s="19" t="s">
        <v>51</v>
      </c>
      <c r="F90" s="41" t="s">
        <v>64</v>
      </c>
      <c r="G90" s="19" t="n">
        <v>4000</v>
      </c>
      <c r="H90" s="20" t="n">
        <f aca="false">66660+65535-120</f>
        <v>132075</v>
      </c>
      <c r="I90" s="20" t="n">
        <v>120</v>
      </c>
      <c r="J90" s="11" t="n">
        <f aca="false">IF(E90="b",H90+I90,H90-I90)</f>
        <v>132195</v>
      </c>
      <c r="K90" s="19" t="s">
        <v>0</v>
      </c>
      <c r="L90" s="37" t="s">
        <v>0</v>
      </c>
      <c r="M90" s="11" t="s">
        <v>0</v>
      </c>
      <c r="N90" s="20" t="s">
        <v>0</v>
      </c>
      <c r="O90" s="20" t="s">
        <v>0</v>
      </c>
      <c r="P90" s="11" t="s">
        <v>0</v>
      </c>
      <c r="Q90" s="20" t="s">
        <v>2</v>
      </c>
      <c r="R90" s="11" t="s">
        <v>0</v>
      </c>
      <c r="S90" s="19"/>
      <c r="T90" s="13" t="str">
        <f aca="false">N90</f>
        <v> </v>
      </c>
      <c r="U90" s="19" t="s">
        <v>0</v>
      </c>
      <c r="V90" s="42" t="s">
        <v>0</v>
      </c>
      <c r="W90" s="11" t="s">
        <v>0</v>
      </c>
      <c r="X90" s="11" t="s">
        <v>0</v>
      </c>
      <c r="Y90" s="11" t="str">
        <f aca="false">IF(E90="b",P90,I90)</f>
        <v> </v>
      </c>
      <c r="Z90" s="39" t="s">
        <v>0</v>
      </c>
      <c r="AA90" s="11" t="s">
        <v>0</v>
      </c>
      <c r="AB90" s="19" t="str">
        <f aca="false">IF(L90="holding",0,Z90)</f>
        <v> </v>
      </c>
      <c r="AC90" s="19" t="s">
        <v>0</v>
      </c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  <c r="DO90" s="19"/>
      <c r="DP90" s="19"/>
      <c r="DQ90" s="19"/>
      <c r="DR90" s="19"/>
      <c r="DS90" s="19"/>
      <c r="DT90" s="19"/>
      <c r="DU90" s="19"/>
      <c r="DV90" s="19"/>
      <c r="DW90" s="19"/>
      <c r="DX90" s="19"/>
      <c r="DY90" s="19"/>
      <c r="DZ90" s="19"/>
      <c r="EA90" s="19"/>
      <c r="EB90" s="19"/>
      <c r="EC90" s="19"/>
      <c r="ED90" s="19"/>
      <c r="EE90" s="19"/>
      <c r="EF90" s="19"/>
      <c r="EG90" s="19"/>
      <c r="EH90" s="19"/>
      <c r="EI90" s="19"/>
      <c r="EJ90" s="19"/>
      <c r="EK90" s="19"/>
      <c r="EL90" s="19"/>
      <c r="EM90" s="19"/>
      <c r="EN90" s="19"/>
      <c r="EO90" s="19"/>
      <c r="EP90" s="19"/>
      <c r="EQ90" s="19"/>
      <c r="ER90" s="19"/>
      <c r="ES90" s="19"/>
      <c r="ET90" s="19"/>
      <c r="EU90" s="19"/>
      <c r="EV90" s="19"/>
      <c r="EW90" s="19"/>
      <c r="EX90" s="19"/>
      <c r="EY90" s="19"/>
      <c r="EZ90" s="19"/>
      <c r="FA90" s="19"/>
      <c r="FB90" s="19"/>
      <c r="FC90" s="19"/>
      <c r="FD90" s="19"/>
      <c r="FE90" s="19"/>
      <c r="FF90" s="19"/>
      <c r="FG90" s="19"/>
      <c r="FH90" s="19"/>
      <c r="FI90" s="19"/>
      <c r="FJ90" s="19"/>
      <c r="FK90" s="19"/>
      <c r="FL90" s="19"/>
      <c r="FM90" s="19"/>
      <c r="FN90" s="19"/>
      <c r="FO90" s="19"/>
      <c r="FP90" s="19"/>
      <c r="FQ90" s="19"/>
      <c r="FR90" s="19"/>
      <c r="FS90" s="19"/>
      <c r="FT90" s="19"/>
      <c r="FU90" s="19"/>
      <c r="FV90" s="19"/>
      <c r="FW90" s="19"/>
      <c r="FX90" s="19"/>
      <c r="FY90" s="19"/>
      <c r="FZ90" s="19"/>
      <c r="GA90" s="19"/>
      <c r="GB90" s="19"/>
      <c r="GC90" s="19"/>
      <c r="GD90" s="19"/>
      <c r="GE90" s="19"/>
      <c r="GF90" s="19"/>
      <c r="GG90" s="19"/>
      <c r="GH90" s="19"/>
      <c r="GI90" s="19"/>
      <c r="GJ90" s="19"/>
      <c r="GK90" s="19"/>
      <c r="GL90" s="19"/>
      <c r="GM90" s="19"/>
      <c r="GN90" s="19"/>
      <c r="GO90" s="19"/>
      <c r="GP90" s="19"/>
      <c r="GQ90" s="19"/>
      <c r="GR90" s="19"/>
      <c r="GS90" s="19"/>
      <c r="GT90" s="19"/>
      <c r="GU90" s="19"/>
      <c r="GV90" s="19"/>
      <c r="GW90" s="19"/>
      <c r="GX90" s="19"/>
      <c r="GY90" s="19"/>
      <c r="GZ90" s="19"/>
      <c r="HA90" s="19"/>
      <c r="HB90" s="19"/>
      <c r="HC90" s="19"/>
      <c r="HD90" s="19"/>
      <c r="HE90" s="19"/>
      <c r="HF90" s="19"/>
      <c r="HG90" s="19"/>
      <c r="HH90" s="19"/>
      <c r="HI90" s="19"/>
      <c r="HJ90" s="19"/>
      <c r="HK90" s="19"/>
      <c r="HL90" s="19"/>
      <c r="HM90" s="19"/>
      <c r="HN90" s="19"/>
      <c r="HO90" s="19"/>
      <c r="HP90" s="19"/>
      <c r="HQ90" s="19"/>
      <c r="HR90" s="19"/>
      <c r="HS90" s="19"/>
      <c r="HT90" s="19"/>
      <c r="HU90" s="19"/>
      <c r="HV90" s="19"/>
      <c r="HW90" s="19"/>
      <c r="HX90" s="19"/>
      <c r="HY90" s="19"/>
      <c r="HZ90" s="19"/>
      <c r="IA90" s="19"/>
      <c r="IB90" s="19"/>
      <c r="IC90" s="19"/>
      <c r="ID90" s="19"/>
      <c r="IE90" s="19"/>
      <c r="IF90" s="19"/>
      <c r="IG90" s="19"/>
      <c r="IH90" s="19"/>
      <c r="II90" s="19"/>
      <c r="IJ90" s="19"/>
      <c r="IK90" s="19"/>
      <c r="IL90" s="19"/>
      <c r="IM90" s="19"/>
      <c r="IN90" s="19"/>
      <c r="IO90" s="19"/>
      <c r="IP90" s="19"/>
      <c r="IQ90" s="19"/>
      <c r="IR90" s="19"/>
      <c r="IS90" s="19"/>
      <c r="IT90" s="19"/>
      <c r="IU90" s="19"/>
      <c r="IV90" s="19"/>
      <c r="IW90" s="19"/>
    </row>
    <row r="91" customFormat="false" ht="14.25" hidden="false" customHeight="false" outlineLevel="0" collapsed="false">
      <c r="A91" s="19"/>
      <c r="B91" s="19" t="s">
        <v>52</v>
      </c>
      <c r="C91" s="19" t="s">
        <v>67</v>
      </c>
      <c r="D91" s="37" t="n">
        <v>36405</v>
      </c>
      <c r="E91" s="19" t="s">
        <v>51</v>
      </c>
      <c r="F91" s="41" t="n">
        <v>33.7</v>
      </c>
      <c r="G91" s="19" t="n">
        <v>2000</v>
      </c>
      <c r="H91" s="20" t="n">
        <f aca="false">F91*G91</f>
        <v>67400</v>
      </c>
      <c r="I91" s="20" t="n">
        <v>60</v>
      </c>
      <c r="J91" s="11" t="n">
        <f aca="false">IF(E91="b",H91+I91,H91-I91)</f>
        <v>67460</v>
      </c>
      <c r="K91" s="19" t="s">
        <v>0</v>
      </c>
      <c r="L91" s="37" t="s">
        <v>0</v>
      </c>
      <c r="M91" s="11" t="s">
        <v>0</v>
      </c>
      <c r="N91" s="20" t="s">
        <v>0</v>
      </c>
      <c r="O91" s="20" t="s">
        <v>0</v>
      </c>
      <c r="P91" s="11" t="s">
        <v>0</v>
      </c>
      <c r="Q91" s="20" t="s">
        <v>0</v>
      </c>
      <c r="R91" s="11" t="s">
        <v>0</v>
      </c>
      <c r="S91" s="19" t="s">
        <v>0</v>
      </c>
      <c r="T91" s="13" t="s">
        <v>0</v>
      </c>
      <c r="U91" s="19" t="s">
        <v>0</v>
      </c>
      <c r="V91" s="42" t="s">
        <v>0</v>
      </c>
      <c r="W91" s="11" t="s">
        <v>0</v>
      </c>
      <c r="X91" s="11" t="s">
        <v>0</v>
      </c>
      <c r="Y91" s="11" t="str">
        <f aca="false">IF(E91="b",P91,I91)</f>
        <v> </v>
      </c>
      <c r="Z91" s="39" t="s">
        <v>0</v>
      </c>
      <c r="AA91" s="11" t="s">
        <v>0</v>
      </c>
      <c r="AB91" s="19" t="str">
        <f aca="false">IF(L91="holding",0,Z91)</f>
        <v> </v>
      </c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  <c r="DO91" s="19"/>
      <c r="DP91" s="19"/>
      <c r="DQ91" s="19"/>
      <c r="DR91" s="19"/>
      <c r="DS91" s="19"/>
      <c r="DT91" s="19"/>
      <c r="DU91" s="19"/>
      <c r="DV91" s="19"/>
      <c r="DW91" s="19"/>
      <c r="DX91" s="19"/>
      <c r="DY91" s="19"/>
      <c r="DZ91" s="19"/>
      <c r="EA91" s="19"/>
      <c r="EB91" s="19"/>
      <c r="EC91" s="19"/>
      <c r="ED91" s="19"/>
      <c r="EE91" s="19"/>
      <c r="EF91" s="19"/>
      <c r="EG91" s="19"/>
      <c r="EH91" s="19"/>
      <c r="EI91" s="19"/>
      <c r="EJ91" s="19"/>
      <c r="EK91" s="19"/>
      <c r="EL91" s="19"/>
      <c r="EM91" s="19"/>
      <c r="EN91" s="19"/>
      <c r="EO91" s="19"/>
      <c r="EP91" s="19"/>
      <c r="EQ91" s="19"/>
      <c r="ER91" s="19"/>
      <c r="ES91" s="19"/>
      <c r="ET91" s="19"/>
      <c r="EU91" s="19"/>
      <c r="EV91" s="19"/>
      <c r="EW91" s="19"/>
      <c r="EX91" s="19"/>
      <c r="EY91" s="19"/>
      <c r="EZ91" s="19"/>
      <c r="FA91" s="19"/>
      <c r="FB91" s="19"/>
      <c r="FC91" s="19"/>
      <c r="FD91" s="19"/>
      <c r="FE91" s="19"/>
      <c r="FF91" s="19"/>
      <c r="FG91" s="19"/>
      <c r="FH91" s="19"/>
      <c r="FI91" s="19"/>
      <c r="FJ91" s="19"/>
      <c r="FK91" s="19"/>
      <c r="FL91" s="19"/>
      <c r="FM91" s="19"/>
      <c r="FN91" s="19"/>
      <c r="FO91" s="19"/>
      <c r="FP91" s="19"/>
      <c r="FQ91" s="19"/>
      <c r="FR91" s="19"/>
      <c r="FS91" s="19"/>
      <c r="FT91" s="19"/>
      <c r="FU91" s="19"/>
      <c r="FV91" s="19"/>
      <c r="FW91" s="19"/>
      <c r="FX91" s="19"/>
      <c r="FY91" s="19"/>
      <c r="FZ91" s="19"/>
      <c r="GA91" s="19"/>
      <c r="GB91" s="19"/>
      <c r="GC91" s="19"/>
      <c r="GD91" s="19"/>
      <c r="GE91" s="19"/>
      <c r="GF91" s="19"/>
      <c r="GG91" s="19"/>
      <c r="GH91" s="19"/>
      <c r="GI91" s="19"/>
      <c r="GJ91" s="19"/>
      <c r="GK91" s="19"/>
      <c r="GL91" s="19"/>
      <c r="GM91" s="19"/>
      <c r="GN91" s="19"/>
      <c r="GO91" s="19"/>
      <c r="GP91" s="19"/>
      <c r="GQ91" s="19"/>
      <c r="GR91" s="19"/>
      <c r="GS91" s="19"/>
      <c r="GT91" s="19"/>
      <c r="GU91" s="19"/>
      <c r="GV91" s="19"/>
      <c r="GW91" s="19"/>
      <c r="GX91" s="19"/>
      <c r="GY91" s="19"/>
      <c r="GZ91" s="19"/>
      <c r="HA91" s="19"/>
      <c r="HB91" s="19"/>
      <c r="HC91" s="19"/>
      <c r="HD91" s="19"/>
      <c r="HE91" s="19"/>
      <c r="HF91" s="19"/>
      <c r="HG91" s="19"/>
      <c r="HH91" s="19"/>
      <c r="HI91" s="19"/>
      <c r="HJ91" s="19"/>
      <c r="HK91" s="19"/>
      <c r="HL91" s="19"/>
      <c r="HM91" s="19"/>
      <c r="HN91" s="19"/>
      <c r="HO91" s="19"/>
      <c r="HP91" s="19"/>
      <c r="HQ91" s="19"/>
      <c r="HR91" s="19"/>
      <c r="HS91" s="19"/>
      <c r="HT91" s="19"/>
      <c r="HU91" s="19"/>
      <c r="HV91" s="19"/>
      <c r="HW91" s="19"/>
      <c r="HX91" s="19"/>
      <c r="HY91" s="19"/>
      <c r="HZ91" s="19"/>
      <c r="IA91" s="19"/>
      <c r="IB91" s="19"/>
      <c r="IC91" s="19"/>
      <c r="ID91" s="19"/>
      <c r="IE91" s="19"/>
      <c r="IF91" s="19"/>
      <c r="IG91" s="19"/>
      <c r="IH91" s="19"/>
      <c r="II91" s="19"/>
      <c r="IJ91" s="19"/>
      <c r="IK91" s="19"/>
      <c r="IL91" s="19"/>
      <c r="IM91" s="19"/>
      <c r="IN91" s="19"/>
      <c r="IO91" s="19"/>
      <c r="IP91" s="19"/>
      <c r="IQ91" s="19"/>
      <c r="IR91" s="19"/>
      <c r="IS91" s="19"/>
      <c r="IT91" s="19"/>
      <c r="IU91" s="19"/>
      <c r="IV91" s="19"/>
      <c r="IW91" s="19"/>
    </row>
    <row r="92" customFormat="false" ht="14.25" hidden="false" customHeight="false" outlineLevel="0" collapsed="false">
      <c r="A92" s="19"/>
      <c r="B92" s="19" t="s">
        <v>52</v>
      </c>
      <c r="C92" s="50" t="s">
        <v>63</v>
      </c>
      <c r="D92" s="50" t="s">
        <v>0</v>
      </c>
      <c r="E92" s="10" t="s">
        <v>51</v>
      </c>
      <c r="F92" s="41" t="n">
        <f aca="false">J92/G92</f>
        <v>33.2758333333333</v>
      </c>
      <c r="G92" s="10" t="n">
        <v>6000</v>
      </c>
      <c r="H92" s="20" t="s">
        <v>0</v>
      </c>
      <c r="I92" s="10"/>
      <c r="J92" s="11" t="n">
        <f aca="false">J90+J91</f>
        <v>199655</v>
      </c>
      <c r="K92" s="10" t="s">
        <v>50</v>
      </c>
      <c r="L92" s="50" t="n">
        <v>36406</v>
      </c>
      <c r="M92" s="11" t="n">
        <v>33.6</v>
      </c>
      <c r="N92" s="10" t="n">
        <v>2000</v>
      </c>
      <c r="O92" s="20" t="n">
        <f aca="false">M92*N92</f>
        <v>67200</v>
      </c>
      <c r="P92" s="11" t="n">
        <v>60</v>
      </c>
      <c r="Q92" s="20" t="n">
        <f aca="false">IF(K92="s",O92-P92,O92+P92)</f>
        <v>67140</v>
      </c>
      <c r="R92" s="11" t="n">
        <f aca="false">Q92-(N92*F92)</f>
        <v>588.333333333343</v>
      </c>
      <c r="S92" s="19"/>
      <c r="T92" s="13" t="n">
        <v>2000</v>
      </c>
      <c r="U92" s="19" t="str">
        <f aca="false">C92</f>
        <v>Precision Drilling</v>
      </c>
      <c r="V92" s="42" t="n">
        <v>1999</v>
      </c>
      <c r="W92" s="11" t="n">
        <f aca="false">O92</f>
        <v>67200</v>
      </c>
      <c r="X92" s="11" t="n">
        <f aca="false">N92*F92</f>
        <v>66551.6666666667</v>
      </c>
      <c r="Y92" s="11" t="n">
        <f aca="false">IF(E92="b",P92,I92)</f>
        <v>60</v>
      </c>
      <c r="Z92" s="39" t="n">
        <f aca="false">W92-Y92-X92</f>
        <v>588.333333333343</v>
      </c>
      <c r="AA92" s="11" t="n">
        <f aca="false">R92-Z92</f>
        <v>0</v>
      </c>
      <c r="AB92" s="19" t="n">
        <f aca="false">IF(L92="holding",0,Z92)</f>
        <v>588.333333333343</v>
      </c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  <c r="DO92" s="19"/>
      <c r="DP92" s="19"/>
      <c r="DQ92" s="19"/>
      <c r="DR92" s="19"/>
      <c r="DS92" s="19"/>
      <c r="DT92" s="19"/>
      <c r="DU92" s="19"/>
      <c r="DV92" s="19"/>
      <c r="DW92" s="19"/>
      <c r="DX92" s="19"/>
      <c r="DY92" s="19"/>
      <c r="DZ92" s="19"/>
      <c r="EA92" s="19"/>
      <c r="EB92" s="19"/>
      <c r="EC92" s="19"/>
      <c r="ED92" s="19"/>
      <c r="EE92" s="19"/>
      <c r="EF92" s="19"/>
      <c r="EG92" s="19"/>
      <c r="EH92" s="19"/>
      <c r="EI92" s="19"/>
      <c r="EJ92" s="19"/>
      <c r="EK92" s="19"/>
      <c r="EL92" s="19"/>
      <c r="EM92" s="19"/>
      <c r="EN92" s="19"/>
      <c r="EO92" s="19"/>
      <c r="EP92" s="19"/>
      <c r="EQ92" s="19"/>
      <c r="ER92" s="19"/>
      <c r="ES92" s="19"/>
      <c r="ET92" s="19"/>
      <c r="EU92" s="19"/>
      <c r="EV92" s="19"/>
      <c r="EW92" s="19"/>
      <c r="EX92" s="19"/>
      <c r="EY92" s="19"/>
      <c r="EZ92" s="19"/>
      <c r="FA92" s="19"/>
      <c r="FB92" s="19"/>
      <c r="FC92" s="19"/>
      <c r="FD92" s="19"/>
      <c r="FE92" s="19"/>
      <c r="FF92" s="19"/>
      <c r="FG92" s="19"/>
      <c r="FH92" s="19"/>
      <c r="FI92" s="19"/>
      <c r="FJ92" s="19"/>
      <c r="FK92" s="19"/>
      <c r="FL92" s="19"/>
      <c r="FM92" s="19"/>
      <c r="FN92" s="19"/>
      <c r="FO92" s="19"/>
      <c r="FP92" s="19"/>
      <c r="FQ92" s="19"/>
      <c r="FR92" s="19"/>
      <c r="FS92" s="19"/>
      <c r="FT92" s="19"/>
      <c r="FU92" s="19"/>
      <c r="FV92" s="19"/>
      <c r="FW92" s="19"/>
      <c r="FX92" s="19"/>
      <c r="FY92" s="19"/>
      <c r="FZ92" s="19"/>
      <c r="GA92" s="19"/>
      <c r="GB92" s="19"/>
      <c r="GC92" s="19"/>
      <c r="GD92" s="19"/>
      <c r="GE92" s="19"/>
      <c r="GF92" s="19"/>
      <c r="GG92" s="19"/>
      <c r="GH92" s="19"/>
      <c r="GI92" s="19"/>
      <c r="GJ92" s="19"/>
      <c r="GK92" s="19"/>
      <c r="GL92" s="19"/>
      <c r="GM92" s="19"/>
      <c r="GN92" s="19"/>
      <c r="GO92" s="19"/>
      <c r="GP92" s="19"/>
      <c r="GQ92" s="19"/>
      <c r="GR92" s="19"/>
      <c r="GS92" s="19"/>
      <c r="GT92" s="19"/>
      <c r="GU92" s="19"/>
      <c r="GV92" s="19"/>
      <c r="GW92" s="19"/>
      <c r="GX92" s="19"/>
      <c r="GY92" s="19"/>
      <c r="GZ92" s="19"/>
      <c r="HA92" s="19"/>
      <c r="HB92" s="19"/>
      <c r="HC92" s="19"/>
      <c r="HD92" s="19"/>
      <c r="HE92" s="19"/>
      <c r="HF92" s="19"/>
      <c r="HG92" s="19"/>
      <c r="HH92" s="19"/>
      <c r="HI92" s="19"/>
      <c r="HJ92" s="19"/>
      <c r="HK92" s="19"/>
      <c r="HL92" s="19"/>
      <c r="HM92" s="19"/>
      <c r="HN92" s="19"/>
      <c r="HO92" s="19"/>
      <c r="HP92" s="19"/>
      <c r="HQ92" s="19"/>
      <c r="HR92" s="19"/>
      <c r="HS92" s="19"/>
      <c r="HT92" s="19"/>
      <c r="HU92" s="19"/>
      <c r="HV92" s="19"/>
      <c r="HW92" s="19"/>
      <c r="HX92" s="19"/>
      <c r="HY92" s="19"/>
      <c r="HZ92" s="19"/>
      <c r="IA92" s="19"/>
      <c r="IB92" s="19"/>
      <c r="IC92" s="19"/>
      <c r="ID92" s="19"/>
      <c r="IE92" s="19"/>
      <c r="IF92" s="19"/>
      <c r="IG92" s="19"/>
      <c r="IH92" s="19"/>
      <c r="II92" s="19"/>
      <c r="IJ92" s="19"/>
      <c r="IK92" s="19"/>
      <c r="IL92" s="19"/>
      <c r="IM92" s="19"/>
      <c r="IN92" s="19"/>
      <c r="IO92" s="19"/>
      <c r="IP92" s="19"/>
      <c r="IQ92" s="19"/>
      <c r="IR92" s="19"/>
      <c r="IS92" s="19"/>
      <c r="IT92" s="19"/>
      <c r="IU92" s="19"/>
      <c r="IV92" s="19"/>
      <c r="IW92" s="19"/>
    </row>
    <row r="93" customFormat="false" ht="14.25" hidden="false" customHeight="false" outlineLevel="0" collapsed="false">
      <c r="A93" s="19"/>
      <c r="B93" s="19" t="s">
        <v>52</v>
      </c>
      <c r="C93" s="50" t="s">
        <v>63</v>
      </c>
      <c r="D93" s="50"/>
      <c r="E93" s="10" t="s">
        <v>51</v>
      </c>
      <c r="F93" s="41" t="n">
        <v>33.276</v>
      </c>
      <c r="G93" s="10" t="n">
        <v>4000</v>
      </c>
      <c r="H93" s="20" t="n">
        <f aca="false">F93*G93</f>
        <v>133104</v>
      </c>
      <c r="I93" s="10"/>
      <c r="J93" s="11" t="n">
        <f aca="false">H93</f>
        <v>133104</v>
      </c>
      <c r="K93" s="10" t="s">
        <v>50</v>
      </c>
      <c r="L93" s="50" t="n">
        <v>36480</v>
      </c>
      <c r="M93" s="11" t="n">
        <v>35.75</v>
      </c>
      <c r="N93" s="10" t="n">
        <v>4000</v>
      </c>
      <c r="O93" s="20" t="n">
        <f aca="false">M93*N93</f>
        <v>143000</v>
      </c>
      <c r="P93" s="11" t="n">
        <v>120</v>
      </c>
      <c r="Q93" s="20" t="n">
        <f aca="false">IF(K93="s",O93-P93,O93+P93)</f>
        <v>142880</v>
      </c>
      <c r="R93" s="11" t="n">
        <f aca="false">Q93-(N93*F93)</f>
        <v>9776</v>
      </c>
      <c r="S93" s="19"/>
      <c r="T93" s="13" t="n">
        <v>4000</v>
      </c>
      <c r="U93" s="19" t="str">
        <f aca="false">C93</f>
        <v>Precision Drilling</v>
      </c>
      <c r="V93" s="42" t="n">
        <v>1999</v>
      </c>
      <c r="W93" s="11" t="n">
        <f aca="false">O93</f>
        <v>143000</v>
      </c>
      <c r="X93" s="11" t="n">
        <f aca="false">N93*F93</f>
        <v>133104</v>
      </c>
      <c r="Y93" s="11" t="n">
        <f aca="false">IF(E93="b",P93,I93)</f>
        <v>120</v>
      </c>
      <c r="Z93" s="39" t="n">
        <f aca="false">W93-Y93-X93</f>
        <v>9776</v>
      </c>
      <c r="AA93" s="11" t="n">
        <f aca="false">R93-Z93</f>
        <v>0</v>
      </c>
      <c r="AB93" s="19" t="n">
        <f aca="false">IF(L93="holding",0,Z93)</f>
        <v>9776</v>
      </c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  <c r="DO93" s="19"/>
      <c r="DP93" s="19"/>
      <c r="DQ93" s="19"/>
      <c r="DR93" s="19"/>
      <c r="DS93" s="19"/>
      <c r="DT93" s="19"/>
      <c r="DU93" s="19"/>
      <c r="DV93" s="19"/>
      <c r="DW93" s="19"/>
      <c r="DX93" s="19"/>
      <c r="DY93" s="19"/>
      <c r="DZ93" s="19"/>
      <c r="EA93" s="19"/>
      <c r="EB93" s="19"/>
      <c r="EC93" s="19"/>
      <c r="ED93" s="19"/>
      <c r="EE93" s="19"/>
      <c r="EF93" s="19"/>
      <c r="EG93" s="19"/>
      <c r="EH93" s="19"/>
      <c r="EI93" s="19"/>
      <c r="EJ93" s="19"/>
      <c r="EK93" s="19"/>
      <c r="EL93" s="19"/>
      <c r="EM93" s="19"/>
      <c r="EN93" s="19"/>
      <c r="EO93" s="19"/>
      <c r="EP93" s="19"/>
      <c r="EQ93" s="19"/>
      <c r="ER93" s="19"/>
      <c r="ES93" s="19"/>
      <c r="ET93" s="19"/>
      <c r="EU93" s="19"/>
      <c r="EV93" s="19"/>
      <c r="EW93" s="19"/>
      <c r="EX93" s="19"/>
      <c r="EY93" s="19"/>
      <c r="EZ93" s="19"/>
      <c r="FA93" s="19"/>
      <c r="FB93" s="19"/>
      <c r="FC93" s="19"/>
      <c r="FD93" s="19"/>
      <c r="FE93" s="19"/>
      <c r="FF93" s="19"/>
      <c r="FG93" s="19"/>
      <c r="FH93" s="19"/>
      <c r="FI93" s="19"/>
      <c r="FJ93" s="19"/>
      <c r="FK93" s="19"/>
      <c r="FL93" s="19"/>
      <c r="FM93" s="19"/>
      <c r="FN93" s="19"/>
      <c r="FO93" s="19"/>
      <c r="FP93" s="19"/>
      <c r="FQ93" s="19"/>
      <c r="FR93" s="19"/>
      <c r="FS93" s="19"/>
      <c r="FT93" s="19"/>
      <c r="FU93" s="19"/>
      <c r="FV93" s="19"/>
      <c r="FW93" s="19"/>
      <c r="FX93" s="19"/>
      <c r="FY93" s="19"/>
      <c r="FZ93" s="19"/>
      <c r="GA93" s="19"/>
      <c r="GB93" s="19"/>
      <c r="GC93" s="19"/>
      <c r="GD93" s="19"/>
      <c r="GE93" s="19"/>
      <c r="GF93" s="19"/>
      <c r="GG93" s="19"/>
      <c r="GH93" s="19"/>
      <c r="GI93" s="19"/>
      <c r="GJ93" s="19"/>
      <c r="GK93" s="19"/>
      <c r="GL93" s="19"/>
      <c r="GM93" s="19"/>
      <c r="GN93" s="19"/>
      <c r="GO93" s="19"/>
      <c r="GP93" s="19"/>
      <c r="GQ93" s="19"/>
      <c r="GR93" s="19"/>
      <c r="GS93" s="19"/>
      <c r="GT93" s="19"/>
      <c r="GU93" s="19"/>
      <c r="GV93" s="19"/>
      <c r="GW93" s="19"/>
      <c r="GX93" s="19"/>
      <c r="GY93" s="19"/>
      <c r="GZ93" s="19"/>
      <c r="HA93" s="19"/>
      <c r="HB93" s="19"/>
      <c r="HC93" s="19"/>
      <c r="HD93" s="19"/>
      <c r="HE93" s="19"/>
      <c r="HF93" s="19"/>
      <c r="HG93" s="19"/>
      <c r="HH93" s="19"/>
      <c r="HI93" s="19"/>
      <c r="HJ93" s="19"/>
      <c r="HK93" s="19"/>
      <c r="HL93" s="19"/>
      <c r="HM93" s="19"/>
      <c r="HN93" s="19"/>
      <c r="HO93" s="19"/>
      <c r="HP93" s="19"/>
      <c r="HQ93" s="19"/>
      <c r="HR93" s="19"/>
      <c r="HS93" s="19"/>
      <c r="HT93" s="19"/>
      <c r="HU93" s="19"/>
      <c r="HV93" s="19"/>
      <c r="HW93" s="19"/>
      <c r="HX93" s="19"/>
      <c r="HY93" s="19"/>
      <c r="HZ93" s="19"/>
      <c r="IA93" s="19"/>
      <c r="IB93" s="19"/>
      <c r="IC93" s="19"/>
      <c r="ID93" s="19"/>
      <c r="IE93" s="19"/>
      <c r="IF93" s="19"/>
      <c r="IG93" s="19"/>
      <c r="IH93" s="19"/>
      <c r="II93" s="19"/>
      <c r="IJ93" s="19"/>
      <c r="IK93" s="19"/>
      <c r="IL93" s="19"/>
      <c r="IM93" s="19"/>
      <c r="IN93" s="19"/>
      <c r="IO93" s="19"/>
      <c r="IP93" s="19"/>
      <c r="IQ93" s="19"/>
      <c r="IR93" s="19"/>
      <c r="IS93" s="19"/>
      <c r="IT93" s="19"/>
      <c r="IU93" s="19"/>
      <c r="IV93" s="19"/>
      <c r="IW93" s="19"/>
    </row>
    <row r="94" customFormat="false" ht="14.25" hidden="false" customHeight="false" outlineLevel="0" collapsed="false">
      <c r="A94" s="19"/>
      <c r="B94" s="19" t="s">
        <v>68</v>
      </c>
      <c r="C94" s="50" t="s">
        <v>63</v>
      </c>
      <c r="D94" s="50" t="n">
        <v>36493</v>
      </c>
      <c r="E94" s="10" t="s">
        <v>50</v>
      </c>
      <c r="F94" s="41" t="s">
        <v>64</v>
      </c>
      <c r="G94" s="10" t="n">
        <v>4000</v>
      </c>
      <c r="H94" s="20" t="n">
        <f aca="false">75110+70000</f>
        <v>145110</v>
      </c>
      <c r="I94" s="10" t="n">
        <v>194.5</v>
      </c>
      <c r="J94" s="11" t="n">
        <f aca="false">IF(E94="b",H94+I94,H94-I94)</f>
        <v>144915.5</v>
      </c>
      <c r="K94" s="10" t="s">
        <v>51</v>
      </c>
      <c r="L94" s="50" t="n">
        <v>36500</v>
      </c>
      <c r="M94" s="11" t="n">
        <v>33</v>
      </c>
      <c r="N94" s="10" t="n">
        <v>4000</v>
      </c>
      <c r="O94" s="20" t="n">
        <f aca="false">M94*N94</f>
        <v>132000</v>
      </c>
      <c r="P94" s="11" t="n">
        <v>261.25</v>
      </c>
      <c r="Q94" s="20" t="n">
        <f aca="false">IF(K94="s",O94-P94,O94+P94)</f>
        <v>132261.25</v>
      </c>
      <c r="R94" s="11" t="n">
        <f aca="false">IF(E94="b",Q94-J94,J94-Q94)</f>
        <v>12654.25</v>
      </c>
      <c r="S94" s="19"/>
      <c r="T94" s="13" t="n">
        <v>4000</v>
      </c>
      <c r="U94" s="19" t="str">
        <f aca="false">C94</f>
        <v>Precision Drilling</v>
      </c>
      <c r="V94" s="42" t="n">
        <v>1999</v>
      </c>
      <c r="W94" s="11" t="n">
        <f aca="false">IF(E94="b",O94,H94)</f>
        <v>145110</v>
      </c>
      <c r="X94" s="11" t="n">
        <f aca="false">IF(E94="b",J94,Q94)</f>
        <v>132261.25</v>
      </c>
      <c r="Y94" s="11" t="n">
        <f aca="false">IF(E94="b",P94,I94)</f>
        <v>194.5</v>
      </c>
      <c r="Z94" s="39" t="n">
        <f aca="false">W94-Y94-X94</f>
        <v>12654.25</v>
      </c>
      <c r="AA94" s="11" t="n">
        <f aca="false">R94-Z94</f>
        <v>0</v>
      </c>
      <c r="AB94" s="19" t="n">
        <f aca="false">IF(L94="holding",0,Z94)</f>
        <v>12654.25</v>
      </c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19"/>
      <c r="DY94" s="19"/>
      <c r="DZ94" s="19"/>
      <c r="EA94" s="19"/>
      <c r="EB94" s="19"/>
      <c r="EC94" s="19"/>
      <c r="ED94" s="19"/>
      <c r="EE94" s="19"/>
      <c r="EF94" s="19"/>
      <c r="EG94" s="19"/>
      <c r="EH94" s="19"/>
      <c r="EI94" s="19"/>
      <c r="EJ94" s="19"/>
      <c r="EK94" s="19"/>
      <c r="EL94" s="19"/>
      <c r="EM94" s="19"/>
      <c r="EN94" s="19"/>
      <c r="EO94" s="19"/>
      <c r="EP94" s="19"/>
      <c r="EQ94" s="19"/>
      <c r="ER94" s="19"/>
      <c r="ES94" s="19"/>
      <c r="ET94" s="19"/>
      <c r="EU94" s="19"/>
      <c r="EV94" s="19"/>
      <c r="EW94" s="19"/>
      <c r="EX94" s="19"/>
      <c r="EY94" s="19"/>
      <c r="EZ94" s="19"/>
      <c r="FA94" s="19"/>
      <c r="FB94" s="19"/>
      <c r="FC94" s="19"/>
      <c r="FD94" s="19"/>
      <c r="FE94" s="19"/>
      <c r="FF94" s="19"/>
      <c r="FG94" s="19"/>
      <c r="FH94" s="19"/>
      <c r="FI94" s="19"/>
      <c r="FJ94" s="19"/>
      <c r="FK94" s="19"/>
      <c r="FL94" s="19"/>
      <c r="FM94" s="19"/>
      <c r="FN94" s="19"/>
      <c r="FO94" s="19"/>
      <c r="FP94" s="19"/>
      <c r="FQ94" s="19"/>
      <c r="FR94" s="19"/>
      <c r="FS94" s="19"/>
      <c r="FT94" s="19"/>
      <c r="FU94" s="19"/>
      <c r="FV94" s="19"/>
      <c r="FW94" s="19"/>
      <c r="FX94" s="19"/>
      <c r="FY94" s="19"/>
      <c r="FZ94" s="19"/>
      <c r="GA94" s="19"/>
      <c r="GB94" s="19"/>
      <c r="GC94" s="19"/>
      <c r="GD94" s="19"/>
      <c r="GE94" s="19"/>
      <c r="GF94" s="19"/>
      <c r="GG94" s="19"/>
      <c r="GH94" s="19"/>
      <c r="GI94" s="19"/>
      <c r="GJ94" s="19"/>
      <c r="GK94" s="19"/>
      <c r="GL94" s="19"/>
      <c r="GM94" s="19"/>
      <c r="GN94" s="19"/>
      <c r="GO94" s="19"/>
      <c r="GP94" s="19"/>
      <c r="GQ94" s="19"/>
      <c r="GR94" s="19"/>
      <c r="GS94" s="19"/>
      <c r="GT94" s="19"/>
      <c r="GU94" s="19"/>
      <c r="GV94" s="19"/>
      <c r="GW94" s="19"/>
      <c r="GX94" s="19"/>
      <c r="GY94" s="19"/>
      <c r="GZ94" s="19"/>
      <c r="HA94" s="19"/>
      <c r="HB94" s="19"/>
      <c r="HC94" s="19"/>
      <c r="HD94" s="19"/>
      <c r="HE94" s="19"/>
      <c r="HF94" s="19"/>
      <c r="HG94" s="19"/>
      <c r="HH94" s="19"/>
      <c r="HI94" s="19"/>
      <c r="HJ94" s="19"/>
      <c r="HK94" s="19"/>
      <c r="HL94" s="19"/>
      <c r="HM94" s="19"/>
      <c r="HN94" s="19"/>
      <c r="HO94" s="19"/>
      <c r="HP94" s="19"/>
      <c r="HQ94" s="19"/>
      <c r="HR94" s="19"/>
      <c r="HS94" s="19"/>
      <c r="HT94" s="19"/>
      <c r="HU94" s="19"/>
      <c r="HV94" s="19"/>
      <c r="HW94" s="19"/>
      <c r="HX94" s="19"/>
      <c r="HY94" s="19"/>
      <c r="HZ94" s="19"/>
      <c r="IA94" s="19"/>
      <c r="IB94" s="19"/>
      <c r="IC94" s="19"/>
      <c r="ID94" s="19"/>
      <c r="IE94" s="19"/>
      <c r="IF94" s="19"/>
      <c r="IG94" s="19"/>
      <c r="IH94" s="19"/>
      <c r="II94" s="19"/>
      <c r="IJ94" s="19"/>
      <c r="IK94" s="19"/>
      <c r="IL94" s="19"/>
      <c r="IM94" s="19"/>
      <c r="IN94" s="19"/>
      <c r="IO94" s="19"/>
      <c r="IP94" s="19"/>
      <c r="IQ94" s="19"/>
      <c r="IR94" s="19"/>
      <c r="IS94" s="19"/>
      <c r="IT94" s="19"/>
      <c r="IU94" s="19"/>
      <c r="IV94" s="19"/>
      <c r="IW94" s="19"/>
    </row>
    <row r="95" customFormat="false" ht="14.25" hidden="false" customHeight="false" outlineLevel="0" collapsed="false">
      <c r="A95" s="19"/>
      <c r="B95" s="19" t="s">
        <v>68</v>
      </c>
      <c r="C95" s="50" t="s">
        <v>63</v>
      </c>
      <c r="D95" s="50" t="n">
        <v>36501</v>
      </c>
      <c r="E95" s="10" t="s">
        <v>51</v>
      </c>
      <c r="F95" s="41" t="s">
        <v>64</v>
      </c>
      <c r="G95" s="10" t="n">
        <v>2000</v>
      </c>
      <c r="H95" s="20" t="n">
        <v>65895</v>
      </c>
      <c r="I95" s="10" t="n">
        <v>57</v>
      </c>
      <c r="J95" s="11" t="n">
        <f aca="false">IF(E95="b",H95+I95,H95-I95)</f>
        <v>65952</v>
      </c>
      <c r="K95" s="10" t="s">
        <v>50</v>
      </c>
      <c r="L95" s="50" t="n">
        <v>36504</v>
      </c>
      <c r="M95" s="11" t="s">
        <v>64</v>
      </c>
      <c r="N95" s="10" t="n">
        <v>4000</v>
      </c>
      <c r="O95" s="20" t="n">
        <v>63250</v>
      </c>
      <c r="P95" s="11" t="n">
        <v>57</v>
      </c>
      <c r="Q95" s="20" t="n">
        <f aca="false">IF(K95="s",O95-P95,O95+P95)</f>
        <v>63193</v>
      </c>
      <c r="R95" s="11" t="n">
        <f aca="false">IF(E95="b",Q95-J95,J95-Q95)</f>
        <v>-2759</v>
      </c>
      <c r="S95" s="19"/>
      <c r="T95" s="13" t="n">
        <v>2000</v>
      </c>
      <c r="U95" s="19" t="str">
        <f aca="false">C95</f>
        <v>Precision Drilling</v>
      </c>
      <c r="V95" s="42" t="n">
        <v>1999</v>
      </c>
      <c r="W95" s="11" t="n">
        <f aca="false">IF(E95="b",O95,H95)</f>
        <v>63250</v>
      </c>
      <c r="X95" s="11" t="n">
        <f aca="false">IF(E95="b",J95,Q95)</f>
        <v>65952</v>
      </c>
      <c r="Y95" s="11" t="n">
        <f aca="false">IF(E95="b",P95,I95)</f>
        <v>57</v>
      </c>
      <c r="Z95" s="39" t="n">
        <f aca="false">W95-Y95-X95</f>
        <v>-2759</v>
      </c>
      <c r="AA95" s="11" t="n">
        <f aca="false">R95-Z95</f>
        <v>0</v>
      </c>
      <c r="AB95" s="19" t="n">
        <f aca="false">IF(L95="holding",0,Z95)</f>
        <v>-2759</v>
      </c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  <c r="DP95" s="19"/>
      <c r="DQ95" s="19"/>
      <c r="DR95" s="19"/>
      <c r="DS95" s="19"/>
      <c r="DT95" s="19"/>
      <c r="DU95" s="19"/>
      <c r="DV95" s="19"/>
      <c r="DW95" s="19"/>
      <c r="DX95" s="19"/>
      <c r="DY95" s="19"/>
      <c r="DZ95" s="19"/>
      <c r="EA95" s="19"/>
      <c r="EB95" s="19"/>
      <c r="EC95" s="19"/>
      <c r="ED95" s="19"/>
      <c r="EE95" s="19"/>
      <c r="EF95" s="19"/>
      <c r="EG95" s="19"/>
      <c r="EH95" s="19"/>
      <c r="EI95" s="19"/>
      <c r="EJ95" s="19"/>
      <c r="EK95" s="19"/>
      <c r="EL95" s="19"/>
      <c r="EM95" s="19"/>
      <c r="EN95" s="19"/>
      <c r="EO95" s="19"/>
      <c r="EP95" s="19"/>
      <c r="EQ95" s="19"/>
      <c r="ER95" s="19"/>
      <c r="ES95" s="19"/>
      <c r="ET95" s="19"/>
      <c r="EU95" s="19"/>
      <c r="EV95" s="19"/>
      <c r="EW95" s="19"/>
      <c r="EX95" s="19"/>
      <c r="EY95" s="19"/>
      <c r="EZ95" s="19"/>
      <c r="FA95" s="19"/>
      <c r="FB95" s="19"/>
      <c r="FC95" s="19"/>
      <c r="FD95" s="19"/>
      <c r="FE95" s="19"/>
      <c r="FF95" s="19"/>
      <c r="FG95" s="19"/>
      <c r="FH95" s="19"/>
      <c r="FI95" s="19"/>
      <c r="FJ95" s="19"/>
      <c r="FK95" s="19"/>
      <c r="FL95" s="19"/>
      <c r="FM95" s="19"/>
      <c r="FN95" s="19"/>
      <c r="FO95" s="19"/>
      <c r="FP95" s="19"/>
      <c r="FQ95" s="19"/>
      <c r="FR95" s="19"/>
      <c r="FS95" s="19"/>
      <c r="FT95" s="19"/>
      <c r="FU95" s="19"/>
      <c r="FV95" s="19"/>
      <c r="FW95" s="19"/>
      <c r="FX95" s="19"/>
      <c r="FY95" s="19"/>
      <c r="FZ95" s="19"/>
      <c r="GA95" s="19"/>
      <c r="GB95" s="19"/>
      <c r="GC95" s="19"/>
      <c r="GD95" s="19"/>
      <c r="GE95" s="19"/>
      <c r="GF95" s="19"/>
      <c r="GG95" s="19"/>
      <c r="GH95" s="19"/>
      <c r="GI95" s="19"/>
      <c r="GJ95" s="19"/>
      <c r="GK95" s="19"/>
      <c r="GL95" s="19"/>
      <c r="GM95" s="19"/>
      <c r="GN95" s="19"/>
      <c r="GO95" s="19"/>
      <c r="GP95" s="19"/>
      <c r="GQ95" s="19"/>
      <c r="GR95" s="19"/>
      <c r="GS95" s="19"/>
      <c r="GT95" s="19"/>
      <c r="GU95" s="19"/>
      <c r="GV95" s="19"/>
      <c r="GW95" s="19"/>
      <c r="GX95" s="19"/>
      <c r="GY95" s="19"/>
      <c r="GZ95" s="19"/>
      <c r="HA95" s="19"/>
      <c r="HB95" s="19"/>
      <c r="HC95" s="19"/>
      <c r="HD95" s="19"/>
      <c r="HE95" s="19"/>
      <c r="HF95" s="19"/>
      <c r="HG95" s="19"/>
      <c r="HH95" s="19"/>
      <c r="HI95" s="19"/>
      <c r="HJ95" s="19"/>
      <c r="HK95" s="19"/>
      <c r="HL95" s="19"/>
      <c r="HM95" s="19"/>
      <c r="HN95" s="19"/>
      <c r="HO95" s="19"/>
      <c r="HP95" s="19"/>
      <c r="HQ95" s="19"/>
      <c r="HR95" s="19"/>
      <c r="HS95" s="19"/>
      <c r="HT95" s="19"/>
      <c r="HU95" s="19"/>
      <c r="HV95" s="19"/>
      <c r="HW95" s="19"/>
      <c r="HX95" s="19"/>
      <c r="HY95" s="19"/>
      <c r="HZ95" s="19"/>
      <c r="IA95" s="19"/>
      <c r="IB95" s="19"/>
      <c r="IC95" s="19"/>
      <c r="ID95" s="19"/>
      <c r="IE95" s="19"/>
      <c r="IF95" s="19"/>
      <c r="IG95" s="19"/>
      <c r="IH95" s="19"/>
      <c r="II95" s="19"/>
      <c r="IJ95" s="19"/>
      <c r="IK95" s="19"/>
      <c r="IL95" s="19"/>
      <c r="IM95" s="19"/>
      <c r="IN95" s="19"/>
      <c r="IO95" s="19"/>
      <c r="IP95" s="19"/>
      <c r="IQ95" s="19"/>
      <c r="IR95" s="19"/>
      <c r="IS95" s="19"/>
      <c r="IT95" s="19"/>
      <c r="IU95" s="19"/>
      <c r="IV95" s="19"/>
      <c r="IW95" s="19"/>
    </row>
    <row r="96" customFormat="false" ht="14.25" hidden="false" customHeight="false" outlineLevel="0" collapsed="false">
      <c r="A96" s="19"/>
      <c r="B96" s="19" t="s">
        <v>0</v>
      </c>
      <c r="C96" s="19" t="s">
        <v>69</v>
      </c>
      <c r="D96" s="37" t="n">
        <v>36258</v>
      </c>
      <c r="E96" s="19" t="s">
        <v>51</v>
      </c>
      <c r="F96" s="41" t="n">
        <v>13.35</v>
      </c>
      <c r="G96" s="19" t="n">
        <v>3000</v>
      </c>
      <c r="H96" s="20" t="n">
        <f aca="false">F96*G96</f>
        <v>40050</v>
      </c>
      <c r="I96" s="19" t="n">
        <v>114</v>
      </c>
      <c r="J96" s="11" t="n">
        <f aca="false">IF(E96="b",H96+I96,H96-I96)</f>
        <v>40164</v>
      </c>
      <c r="K96" s="19"/>
      <c r="L96" s="37" t="s">
        <v>0</v>
      </c>
      <c r="M96" s="11"/>
      <c r="N96" s="19" t="s">
        <v>0</v>
      </c>
      <c r="O96" s="20" t="s">
        <v>0</v>
      </c>
      <c r="P96" s="11"/>
      <c r="Q96" s="20" t="s">
        <v>0</v>
      </c>
      <c r="R96" s="11" t="s">
        <v>0</v>
      </c>
      <c r="S96" s="19"/>
      <c r="T96" s="13" t="str">
        <f aca="false">N96</f>
        <v> </v>
      </c>
      <c r="U96" s="19" t="s">
        <v>0</v>
      </c>
      <c r="V96" s="42" t="s">
        <v>0</v>
      </c>
      <c r="W96" s="11" t="str">
        <f aca="false">IF(E96="b",O96,H96)</f>
        <v> </v>
      </c>
      <c r="X96" s="11" t="s">
        <v>0</v>
      </c>
      <c r="Y96" s="11" t="n">
        <f aca="false">IF(E96="b",P96,I96)</f>
        <v>0</v>
      </c>
      <c r="Z96" s="39" t="s">
        <v>0</v>
      </c>
      <c r="AA96" s="11" t="s">
        <v>0</v>
      </c>
      <c r="AB96" s="19" t="str">
        <f aca="false">IF(L96="holding",0,Z96)</f>
        <v> </v>
      </c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  <c r="DO96" s="19"/>
      <c r="DP96" s="19"/>
      <c r="DQ96" s="19"/>
      <c r="DR96" s="19"/>
      <c r="DS96" s="19"/>
      <c r="DT96" s="19"/>
      <c r="DU96" s="19"/>
      <c r="DV96" s="19"/>
      <c r="DW96" s="19"/>
      <c r="DX96" s="19"/>
      <c r="DY96" s="19"/>
      <c r="DZ96" s="19"/>
      <c r="EA96" s="19"/>
      <c r="EB96" s="19"/>
      <c r="EC96" s="19"/>
      <c r="ED96" s="19"/>
      <c r="EE96" s="19"/>
      <c r="EF96" s="19"/>
      <c r="EG96" s="19"/>
      <c r="EH96" s="19"/>
      <c r="EI96" s="19"/>
      <c r="EJ96" s="19"/>
      <c r="EK96" s="19"/>
      <c r="EL96" s="19"/>
      <c r="EM96" s="19"/>
      <c r="EN96" s="19"/>
      <c r="EO96" s="19"/>
      <c r="EP96" s="19"/>
      <c r="EQ96" s="19"/>
      <c r="ER96" s="19"/>
      <c r="ES96" s="19"/>
      <c r="ET96" s="19"/>
      <c r="EU96" s="19"/>
      <c r="EV96" s="19"/>
      <c r="EW96" s="19"/>
      <c r="EX96" s="19"/>
      <c r="EY96" s="19"/>
      <c r="EZ96" s="19"/>
      <c r="FA96" s="19"/>
      <c r="FB96" s="19"/>
      <c r="FC96" s="19"/>
      <c r="FD96" s="19"/>
      <c r="FE96" s="19"/>
      <c r="FF96" s="19"/>
      <c r="FG96" s="19"/>
      <c r="FH96" s="19"/>
      <c r="FI96" s="19"/>
      <c r="FJ96" s="19"/>
      <c r="FK96" s="19"/>
      <c r="FL96" s="19"/>
      <c r="FM96" s="19"/>
      <c r="FN96" s="19"/>
      <c r="FO96" s="19"/>
      <c r="FP96" s="19"/>
      <c r="FQ96" s="19"/>
      <c r="FR96" s="19"/>
      <c r="FS96" s="19"/>
      <c r="FT96" s="19"/>
      <c r="FU96" s="19"/>
      <c r="FV96" s="19"/>
      <c r="FW96" s="19"/>
      <c r="FX96" s="19"/>
      <c r="FY96" s="19"/>
      <c r="FZ96" s="19"/>
      <c r="GA96" s="19"/>
      <c r="GB96" s="19"/>
      <c r="GC96" s="19"/>
      <c r="GD96" s="19"/>
      <c r="GE96" s="19"/>
      <c r="GF96" s="19"/>
      <c r="GG96" s="19"/>
      <c r="GH96" s="19"/>
      <c r="GI96" s="19"/>
      <c r="GJ96" s="19"/>
      <c r="GK96" s="19"/>
      <c r="GL96" s="19"/>
      <c r="GM96" s="19"/>
      <c r="GN96" s="19"/>
      <c r="GO96" s="19"/>
      <c r="GP96" s="19"/>
      <c r="GQ96" s="19"/>
      <c r="GR96" s="19"/>
      <c r="GS96" s="19"/>
      <c r="GT96" s="19"/>
      <c r="GU96" s="19"/>
      <c r="GV96" s="19"/>
      <c r="GW96" s="19"/>
      <c r="GX96" s="19"/>
      <c r="GY96" s="19"/>
      <c r="GZ96" s="19"/>
      <c r="HA96" s="19"/>
      <c r="HB96" s="19"/>
      <c r="HC96" s="19"/>
      <c r="HD96" s="19"/>
      <c r="HE96" s="19"/>
      <c r="HF96" s="19"/>
      <c r="HG96" s="19"/>
      <c r="HH96" s="19"/>
      <c r="HI96" s="19"/>
      <c r="HJ96" s="19"/>
      <c r="HK96" s="19"/>
      <c r="HL96" s="19"/>
      <c r="HM96" s="19"/>
      <c r="HN96" s="19"/>
      <c r="HO96" s="19"/>
      <c r="HP96" s="19"/>
      <c r="HQ96" s="19"/>
      <c r="HR96" s="19"/>
      <c r="HS96" s="19"/>
      <c r="HT96" s="19"/>
      <c r="HU96" s="19"/>
      <c r="HV96" s="19"/>
      <c r="HW96" s="19"/>
      <c r="HX96" s="19"/>
      <c r="HY96" s="19"/>
      <c r="HZ96" s="19"/>
      <c r="IA96" s="19"/>
      <c r="IB96" s="19"/>
      <c r="IC96" s="19"/>
      <c r="ID96" s="19"/>
      <c r="IE96" s="19"/>
      <c r="IF96" s="19"/>
      <c r="IG96" s="19"/>
      <c r="IH96" s="19"/>
      <c r="II96" s="19"/>
      <c r="IJ96" s="19"/>
      <c r="IK96" s="19"/>
      <c r="IL96" s="19"/>
      <c r="IM96" s="19"/>
      <c r="IN96" s="19"/>
      <c r="IO96" s="19"/>
      <c r="IP96" s="19"/>
      <c r="IQ96" s="19"/>
      <c r="IR96" s="19"/>
      <c r="IS96" s="19"/>
      <c r="IT96" s="19"/>
      <c r="IU96" s="19"/>
      <c r="IV96" s="19"/>
      <c r="IW96" s="19"/>
    </row>
    <row r="97" customFormat="false" ht="14.25" hidden="false" customHeight="false" outlineLevel="0" collapsed="false">
      <c r="A97" s="19"/>
      <c r="B97" s="19" t="s">
        <v>0</v>
      </c>
      <c r="C97" s="19" t="s">
        <v>69</v>
      </c>
      <c r="D97" s="37" t="n">
        <v>36284</v>
      </c>
      <c r="E97" s="19" t="s">
        <v>51</v>
      </c>
      <c r="F97" s="41" t="n">
        <v>16.8</v>
      </c>
      <c r="G97" s="19" t="n">
        <v>3000</v>
      </c>
      <c r="H97" s="20" t="n">
        <f aca="false">F97*G97</f>
        <v>50400</v>
      </c>
      <c r="I97" s="19" t="n">
        <v>114</v>
      </c>
      <c r="J97" s="11" t="n">
        <f aca="false">IF(E97="b",H97+I97,H97-I97)</f>
        <v>50514</v>
      </c>
      <c r="K97" s="19"/>
      <c r="L97" s="37" t="s">
        <v>0</v>
      </c>
      <c r="M97" s="11"/>
      <c r="N97" s="19"/>
      <c r="O97" s="20" t="s">
        <v>0</v>
      </c>
      <c r="P97" s="11"/>
      <c r="Q97" s="20" t="s">
        <v>0</v>
      </c>
      <c r="R97" s="11" t="s">
        <v>0</v>
      </c>
      <c r="S97" s="19"/>
      <c r="T97" s="13" t="n">
        <f aca="false">N97</f>
        <v>0</v>
      </c>
      <c r="U97" s="19" t="s">
        <v>0</v>
      </c>
      <c r="V97" s="42" t="s">
        <v>0</v>
      </c>
      <c r="W97" s="11" t="str">
        <f aca="false">IF(E97="b",O97,H97)</f>
        <v> </v>
      </c>
      <c r="X97" s="11" t="s">
        <v>0</v>
      </c>
      <c r="Y97" s="11" t="n">
        <f aca="false">IF(E97="b",P97,I97)</f>
        <v>0</v>
      </c>
      <c r="Z97" s="39" t="s">
        <v>0</v>
      </c>
      <c r="AA97" s="11" t="s">
        <v>0</v>
      </c>
      <c r="AB97" s="19" t="str">
        <f aca="false">IF(L97="holding",0,Z97)</f>
        <v> </v>
      </c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  <c r="DO97" s="19"/>
      <c r="DP97" s="19"/>
      <c r="DQ97" s="19"/>
      <c r="DR97" s="19"/>
      <c r="DS97" s="19"/>
      <c r="DT97" s="19"/>
      <c r="DU97" s="19"/>
      <c r="DV97" s="19"/>
      <c r="DW97" s="19"/>
      <c r="DX97" s="19"/>
      <c r="DY97" s="19"/>
      <c r="DZ97" s="19"/>
      <c r="EA97" s="19"/>
      <c r="EB97" s="19"/>
      <c r="EC97" s="19"/>
      <c r="ED97" s="19"/>
      <c r="EE97" s="19"/>
      <c r="EF97" s="19"/>
      <c r="EG97" s="19"/>
      <c r="EH97" s="19"/>
      <c r="EI97" s="19"/>
      <c r="EJ97" s="19"/>
      <c r="EK97" s="19"/>
      <c r="EL97" s="19"/>
      <c r="EM97" s="19"/>
      <c r="EN97" s="19"/>
      <c r="EO97" s="19"/>
      <c r="EP97" s="19"/>
      <c r="EQ97" s="19"/>
      <c r="ER97" s="19"/>
      <c r="ES97" s="19"/>
      <c r="ET97" s="19"/>
      <c r="EU97" s="19"/>
      <c r="EV97" s="19"/>
      <c r="EW97" s="19"/>
      <c r="EX97" s="19"/>
      <c r="EY97" s="19"/>
      <c r="EZ97" s="19"/>
      <c r="FA97" s="19"/>
      <c r="FB97" s="19"/>
      <c r="FC97" s="19"/>
      <c r="FD97" s="19"/>
      <c r="FE97" s="19"/>
      <c r="FF97" s="19"/>
      <c r="FG97" s="19"/>
      <c r="FH97" s="19"/>
      <c r="FI97" s="19"/>
      <c r="FJ97" s="19"/>
      <c r="FK97" s="19"/>
      <c r="FL97" s="19"/>
      <c r="FM97" s="19"/>
      <c r="FN97" s="19"/>
      <c r="FO97" s="19"/>
      <c r="FP97" s="19"/>
      <c r="FQ97" s="19"/>
      <c r="FR97" s="19"/>
      <c r="FS97" s="19"/>
      <c r="FT97" s="19"/>
      <c r="FU97" s="19"/>
      <c r="FV97" s="19"/>
      <c r="FW97" s="19"/>
      <c r="FX97" s="19"/>
      <c r="FY97" s="19"/>
      <c r="FZ97" s="19"/>
      <c r="GA97" s="19"/>
      <c r="GB97" s="19"/>
      <c r="GC97" s="19"/>
      <c r="GD97" s="19"/>
      <c r="GE97" s="19"/>
      <c r="GF97" s="19"/>
      <c r="GG97" s="19"/>
      <c r="GH97" s="19"/>
      <c r="GI97" s="19"/>
      <c r="GJ97" s="19"/>
      <c r="GK97" s="19"/>
      <c r="GL97" s="19"/>
      <c r="GM97" s="19"/>
      <c r="GN97" s="19"/>
      <c r="GO97" s="19"/>
      <c r="GP97" s="19"/>
      <c r="GQ97" s="19"/>
      <c r="GR97" s="19"/>
      <c r="GS97" s="19"/>
      <c r="GT97" s="19"/>
      <c r="GU97" s="19"/>
      <c r="GV97" s="19"/>
      <c r="GW97" s="19"/>
      <c r="GX97" s="19"/>
      <c r="GY97" s="19"/>
      <c r="GZ97" s="19"/>
      <c r="HA97" s="19"/>
      <c r="HB97" s="19"/>
      <c r="HC97" s="19"/>
      <c r="HD97" s="19"/>
      <c r="HE97" s="19"/>
      <c r="HF97" s="19"/>
      <c r="HG97" s="19"/>
      <c r="HH97" s="19"/>
      <c r="HI97" s="19"/>
      <c r="HJ97" s="19"/>
      <c r="HK97" s="19"/>
      <c r="HL97" s="19"/>
      <c r="HM97" s="19"/>
      <c r="HN97" s="19"/>
      <c r="HO97" s="19"/>
      <c r="HP97" s="19"/>
      <c r="HQ97" s="19"/>
      <c r="HR97" s="19"/>
      <c r="HS97" s="19"/>
      <c r="HT97" s="19"/>
      <c r="HU97" s="19"/>
      <c r="HV97" s="19"/>
      <c r="HW97" s="19"/>
      <c r="HX97" s="19"/>
      <c r="HY97" s="19"/>
      <c r="HZ97" s="19"/>
      <c r="IA97" s="19"/>
      <c r="IB97" s="19"/>
      <c r="IC97" s="19"/>
      <c r="ID97" s="19"/>
      <c r="IE97" s="19"/>
      <c r="IF97" s="19"/>
      <c r="IG97" s="19"/>
      <c r="IH97" s="19"/>
      <c r="II97" s="19"/>
      <c r="IJ97" s="19"/>
      <c r="IK97" s="19"/>
      <c r="IL97" s="19"/>
      <c r="IM97" s="19"/>
      <c r="IN97" s="19"/>
      <c r="IO97" s="19"/>
      <c r="IP97" s="19"/>
      <c r="IQ97" s="19"/>
      <c r="IR97" s="19"/>
      <c r="IS97" s="19"/>
      <c r="IT97" s="19"/>
      <c r="IU97" s="19"/>
      <c r="IV97" s="19"/>
      <c r="IW97" s="19"/>
    </row>
    <row r="98" customFormat="false" ht="14.25" hidden="false" customHeight="false" outlineLevel="0" collapsed="false">
      <c r="A98" s="19"/>
      <c r="B98" s="10" t="s">
        <v>48</v>
      </c>
      <c r="C98" s="43" t="s">
        <v>69</v>
      </c>
      <c r="D98" s="44" t="s">
        <v>61</v>
      </c>
      <c r="E98" s="45" t="s">
        <v>51</v>
      </c>
      <c r="F98" s="46"/>
      <c r="G98" s="45" t="n">
        <f aca="false">G96+G97</f>
        <v>6000</v>
      </c>
      <c r="H98" s="47" t="n">
        <f aca="false">H96+H97</f>
        <v>90450</v>
      </c>
      <c r="I98" s="45" t="n">
        <f aca="false">I96+I97</f>
        <v>228</v>
      </c>
      <c r="J98" s="48" t="n">
        <f aca="false">IF(E98="b",H98+I98,H98-I98)</f>
        <v>90678</v>
      </c>
      <c r="K98" s="45" t="s">
        <v>50</v>
      </c>
      <c r="L98" s="44" t="n">
        <v>36483</v>
      </c>
      <c r="M98" s="48" t="s">
        <v>64</v>
      </c>
      <c r="N98" s="45" t="n">
        <v>6000</v>
      </c>
      <c r="O98" s="47" t="n">
        <v>139850</v>
      </c>
      <c r="P98" s="48" t="n">
        <v>171</v>
      </c>
      <c r="Q98" s="47" t="n">
        <f aca="false">IF(K98="s",O98-P98,O98+P98)</f>
        <v>139679</v>
      </c>
      <c r="R98" s="49" t="n">
        <f aca="false">IF(E98="b",Q98-J98,J98-Q98)</f>
        <v>49001</v>
      </c>
      <c r="S98" s="19"/>
      <c r="T98" s="13" t="n">
        <f aca="false">N98</f>
        <v>6000</v>
      </c>
      <c r="U98" s="19" t="str">
        <f aca="false">C98</f>
        <v>Canadian Hunter Exploration</v>
      </c>
      <c r="V98" s="42" t="n">
        <v>1999</v>
      </c>
      <c r="W98" s="11" t="n">
        <f aca="false">IF(E98="b",O98,H98)</f>
        <v>139850</v>
      </c>
      <c r="X98" s="11" t="n">
        <f aca="false">IF(E98="b",J98,Q98)</f>
        <v>90678</v>
      </c>
      <c r="Y98" s="11" t="n">
        <f aca="false">IF(E98="b",P98,I98)</f>
        <v>171</v>
      </c>
      <c r="Z98" s="39" t="n">
        <f aca="false">W98-Y98-X98</f>
        <v>49001</v>
      </c>
      <c r="AA98" s="11" t="n">
        <f aca="false">R98-Z98</f>
        <v>0</v>
      </c>
      <c r="AB98" s="19" t="n">
        <f aca="false">IF(L98="holding",0,Z98)</f>
        <v>49001</v>
      </c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19"/>
      <c r="DQ98" s="19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19"/>
      <c r="EK98" s="19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19"/>
      <c r="FE98" s="19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19"/>
      <c r="FY98" s="19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19"/>
      <c r="GS98" s="19"/>
      <c r="GT98" s="19"/>
      <c r="GU98" s="19"/>
      <c r="GV98" s="19"/>
      <c r="GW98" s="19"/>
      <c r="GX98" s="19"/>
      <c r="GY98" s="19"/>
      <c r="GZ98" s="19"/>
      <c r="HA98" s="19"/>
      <c r="HB98" s="19"/>
      <c r="HC98" s="19"/>
      <c r="HD98" s="19"/>
      <c r="HE98" s="19"/>
      <c r="HF98" s="19"/>
      <c r="HG98" s="19"/>
      <c r="HH98" s="19"/>
      <c r="HI98" s="19"/>
      <c r="HJ98" s="19"/>
      <c r="HK98" s="19"/>
      <c r="HL98" s="19"/>
      <c r="HM98" s="19"/>
      <c r="HN98" s="19"/>
      <c r="HO98" s="19"/>
      <c r="HP98" s="19"/>
      <c r="HQ98" s="19"/>
      <c r="HR98" s="19"/>
      <c r="HS98" s="19"/>
      <c r="HT98" s="19"/>
      <c r="HU98" s="19"/>
      <c r="HV98" s="19"/>
      <c r="HW98" s="19"/>
      <c r="HX98" s="19"/>
      <c r="HY98" s="19"/>
      <c r="HZ98" s="19"/>
      <c r="IA98" s="19"/>
      <c r="IB98" s="19"/>
      <c r="IC98" s="19"/>
      <c r="ID98" s="19"/>
      <c r="IE98" s="19"/>
      <c r="IF98" s="19"/>
      <c r="IG98" s="19"/>
      <c r="IH98" s="19"/>
      <c r="II98" s="19"/>
      <c r="IJ98" s="19"/>
      <c r="IK98" s="19"/>
      <c r="IL98" s="19"/>
      <c r="IM98" s="19"/>
      <c r="IN98" s="19"/>
      <c r="IO98" s="19"/>
      <c r="IP98" s="19"/>
      <c r="IQ98" s="19"/>
      <c r="IR98" s="19"/>
      <c r="IS98" s="19"/>
      <c r="IT98" s="19"/>
      <c r="IU98" s="19"/>
      <c r="IV98" s="19"/>
      <c r="IW98" s="19"/>
    </row>
    <row r="99" customFormat="false" ht="14.25" hidden="false" customHeight="false" outlineLevel="0" collapsed="false">
      <c r="A99" s="19"/>
      <c r="B99" s="19" t="s">
        <v>48</v>
      </c>
      <c r="C99" s="19" t="s">
        <v>70</v>
      </c>
      <c r="D99" s="37" t="n">
        <v>36259</v>
      </c>
      <c r="E99" s="19" t="s">
        <v>51</v>
      </c>
      <c r="F99" s="41" t="n">
        <v>19.75</v>
      </c>
      <c r="G99" s="19" t="n">
        <v>500</v>
      </c>
      <c r="H99" s="20" t="n">
        <f aca="false">F99*G99</f>
        <v>9875</v>
      </c>
      <c r="I99" s="19" t="n">
        <v>33.25</v>
      </c>
      <c r="J99" s="11" t="n">
        <f aca="false">IF(E99="b",H99+I99,H99-I99)</f>
        <v>9908.25</v>
      </c>
      <c r="K99" s="19" t="s">
        <v>50</v>
      </c>
      <c r="L99" s="37" t="n">
        <v>36272</v>
      </c>
      <c r="M99" s="11" t="n">
        <v>26.05</v>
      </c>
      <c r="N99" s="19" t="n">
        <v>500</v>
      </c>
      <c r="O99" s="20" t="n">
        <f aca="false">M99*N99</f>
        <v>13025</v>
      </c>
      <c r="P99" s="11" t="n">
        <v>33.25</v>
      </c>
      <c r="Q99" s="11" t="n">
        <f aca="false">IF(K99="s",O99-P99,O99+P99)</f>
        <v>12991.75</v>
      </c>
      <c r="R99" s="11" t="n">
        <f aca="false">IF(E99="b",Q99-J99,J99-Q99)</f>
        <v>3083.5</v>
      </c>
      <c r="S99" s="19"/>
      <c r="T99" s="13" t="n">
        <f aca="false">N99</f>
        <v>500</v>
      </c>
      <c r="U99" s="19" t="str">
        <f aca="false">C99</f>
        <v>Bid.Com International Inc.</v>
      </c>
      <c r="V99" s="42" t="n">
        <v>1999</v>
      </c>
      <c r="W99" s="11" t="n">
        <f aca="false">IF(E99="b",O99,H99)</f>
        <v>13025</v>
      </c>
      <c r="X99" s="11" t="n">
        <f aca="false">IF(E99="b",J99,Q99)</f>
        <v>9908.25</v>
      </c>
      <c r="Y99" s="11" t="n">
        <f aca="false">IF(E99="b",P99,I99)</f>
        <v>33.25</v>
      </c>
      <c r="Z99" s="39" t="n">
        <f aca="false">W99-Y99-X99</f>
        <v>3083.5</v>
      </c>
      <c r="AA99" s="11" t="n">
        <f aca="false">R99-Z99</f>
        <v>0</v>
      </c>
      <c r="AB99" s="19" t="n">
        <f aca="false">IF(L99="holding",0,Z99)</f>
        <v>3083.5</v>
      </c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  <c r="DO99" s="19"/>
      <c r="DP99" s="19"/>
      <c r="DQ99" s="19"/>
      <c r="DR99" s="19"/>
      <c r="DS99" s="19"/>
      <c r="DT99" s="19"/>
      <c r="DU99" s="19"/>
      <c r="DV99" s="19"/>
      <c r="DW99" s="19"/>
      <c r="DX99" s="19"/>
      <c r="DY99" s="19"/>
      <c r="DZ99" s="19"/>
      <c r="EA99" s="19"/>
      <c r="EB99" s="19"/>
      <c r="EC99" s="19"/>
      <c r="ED99" s="19"/>
      <c r="EE99" s="19"/>
      <c r="EF99" s="19"/>
      <c r="EG99" s="19"/>
      <c r="EH99" s="19"/>
      <c r="EI99" s="19"/>
      <c r="EJ99" s="19"/>
      <c r="EK99" s="19"/>
      <c r="EL99" s="19"/>
      <c r="EM99" s="19"/>
      <c r="EN99" s="19"/>
      <c r="EO99" s="19"/>
      <c r="EP99" s="19"/>
      <c r="EQ99" s="19"/>
      <c r="ER99" s="19"/>
      <c r="ES99" s="19"/>
      <c r="ET99" s="19"/>
      <c r="EU99" s="19"/>
      <c r="EV99" s="19"/>
      <c r="EW99" s="19"/>
      <c r="EX99" s="19"/>
      <c r="EY99" s="19"/>
      <c r="EZ99" s="19"/>
      <c r="FA99" s="19"/>
      <c r="FB99" s="19"/>
      <c r="FC99" s="19"/>
      <c r="FD99" s="19"/>
      <c r="FE99" s="19"/>
      <c r="FF99" s="19"/>
      <c r="FG99" s="19"/>
      <c r="FH99" s="19"/>
      <c r="FI99" s="19"/>
      <c r="FJ99" s="19"/>
      <c r="FK99" s="19"/>
      <c r="FL99" s="19"/>
      <c r="FM99" s="19"/>
      <c r="FN99" s="19"/>
      <c r="FO99" s="19"/>
      <c r="FP99" s="19"/>
      <c r="FQ99" s="19"/>
      <c r="FR99" s="19"/>
      <c r="FS99" s="19"/>
      <c r="FT99" s="19"/>
      <c r="FU99" s="19"/>
      <c r="FV99" s="19"/>
      <c r="FW99" s="19"/>
      <c r="FX99" s="19"/>
      <c r="FY99" s="19"/>
      <c r="FZ99" s="19"/>
      <c r="GA99" s="19"/>
      <c r="GB99" s="19"/>
      <c r="GC99" s="19"/>
      <c r="GD99" s="19"/>
      <c r="GE99" s="19"/>
      <c r="GF99" s="19"/>
      <c r="GG99" s="19"/>
      <c r="GH99" s="19"/>
      <c r="GI99" s="19"/>
      <c r="GJ99" s="19"/>
      <c r="GK99" s="19"/>
      <c r="GL99" s="19"/>
      <c r="GM99" s="19"/>
      <c r="GN99" s="19"/>
      <c r="GO99" s="19"/>
      <c r="GP99" s="19"/>
      <c r="GQ99" s="19"/>
      <c r="GR99" s="19"/>
      <c r="GS99" s="19"/>
      <c r="GT99" s="19"/>
      <c r="GU99" s="19"/>
      <c r="GV99" s="19"/>
      <c r="GW99" s="19"/>
      <c r="GX99" s="19"/>
      <c r="GY99" s="19"/>
      <c r="GZ99" s="19"/>
      <c r="HA99" s="19"/>
      <c r="HB99" s="19"/>
      <c r="HC99" s="19"/>
      <c r="HD99" s="19"/>
      <c r="HE99" s="19"/>
      <c r="HF99" s="19"/>
      <c r="HG99" s="19"/>
      <c r="HH99" s="19"/>
      <c r="HI99" s="19"/>
      <c r="HJ99" s="19"/>
      <c r="HK99" s="19"/>
      <c r="HL99" s="19"/>
      <c r="HM99" s="19"/>
      <c r="HN99" s="19"/>
      <c r="HO99" s="19"/>
      <c r="HP99" s="19"/>
      <c r="HQ99" s="19"/>
      <c r="HR99" s="19"/>
      <c r="HS99" s="19"/>
      <c r="HT99" s="19"/>
      <c r="HU99" s="19"/>
      <c r="HV99" s="19"/>
      <c r="HW99" s="19"/>
      <c r="HX99" s="19"/>
      <c r="HY99" s="19"/>
      <c r="HZ99" s="19"/>
      <c r="IA99" s="19"/>
      <c r="IB99" s="19"/>
      <c r="IC99" s="19"/>
      <c r="ID99" s="19"/>
      <c r="IE99" s="19"/>
      <c r="IF99" s="19"/>
      <c r="IG99" s="19"/>
      <c r="IH99" s="19"/>
      <c r="II99" s="19"/>
      <c r="IJ99" s="19"/>
      <c r="IK99" s="19"/>
      <c r="IL99" s="19"/>
      <c r="IM99" s="19"/>
      <c r="IN99" s="19"/>
      <c r="IO99" s="19"/>
      <c r="IP99" s="19"/>
      <c r="IQ99" s="19"/>
      <c r="IR99" s="19"/>
      <c r="IS99" s="19"/>
      <c r="IT99" s="19"/>
      <c r="IU99" s="19"/>
      <c r="IV99" s="19"/>
      <c r="IW99" s="19"/>
    </row>
    <row r="100" customFormat="false" ht="14.25" hidden="false" customHeight="false" outlineLevel="0" collapsed="false">
      <c r="A100" s="19"/>
      <c r="B100" s="19" t="s">
        <v>48</v>
      </c>
      <c r="C100" s="19" t="s">
        <v>71</v>
      </c>
      <c r="D100" s="37" t="n">
        <v>36284</v>
      </c>
      <c r="E100" s="19" t="s">
        <v>51</v>
      </c>
      <c r="F100" s="41" t="n">
        <v>3.5</v>
      </c>
      <c r="G100" s="19" t="n">
        <v>4000</v>
      </c>
      <c r="H100" s="20" t="n">
        <f aca="false">F100*G100</f>
        <v>14000</v>
      </c>
      <c r="I100" s="19" t="n">
        <v>114</v>
      </c>
      <c r="J100" s="11" t="n">
        <f aca="false">IF(E100="b",H100+I100,H100-I100)</f>
        <v>14114</v>
      </c>
      <c r="K100" s="19" t="s">
        <v>50</v>
      </c>
      <c r="L100" s="37" t="n">
        <v>36483</v>
      </c>
      <c r="M100" s="11" t="n">
        <v>5.45</v>
      </c>
      <c r="N100" s="19" t="n">
        <v>4000</v>
      </c>
      <c r="O100" s="20" t="n">
        <f aca="false">M100*N100</f>
        <v>21800</v>
      </c>
      <c r="P100" s="11" t="n">
        <v>114</v>
      </c>
      <c r="Q100" s="20" t="n">
        <f aca="false">IF(K100="s",O100-P100,O100+P100)</f>
        <v>21686</v>
      </c>
      <c r="R100" s="11" t="n">
        <f aca="false">IF(E100="b",Q100-J100,J100-Q100)</f>
        <v>7572</v>
      </c>
      <c r="S100" s="19"/>
      <c r="T100" s="13" t="n">
        <f aca="false">N100</f>
        <v>4000</v>
      </c>
      <c r="U100" s="19" t="str">
        <f aca="false">C100</f>
        <v>Velvet</v>
      </c>
      <c r="V100" s="42" t="n">
        <v>1999</v>
      </c>
      <c r="W100" s="11" t="n">
        <f aca="false">IF(E100="b",O100,H100)</f>
        <v>21800</v>
      </c>
      <c r="X100" s="11" t="n">
        <f aca="false">IF(E100="b",J100,Q100)</f>
        <v>14114</v>
      </c>
      <c r="Y100" s="11" t="n">
        <f aca="false">IF(E100="b",P100,I100)</f>
        <v>114</v>
      </c>
      <c r="Z100" s="39" t="n">
        <f aca="false">W100-Y100-X100</f>
        <v>7572</v>
      </c>
      <c r="AA100" s="11" t="n">
        <f aca="false">R100-Z100</f>
        <v>0</v>
      </c>
      <c r="AB100" s="19" t="n">
        <f aca="false">IF(L100="holding",0,Z100)</f>
        <v>7572</v>
      </c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  <c r="DF100" s="19"/>
      <c r="DG100" s="19"/>
      <c r="DH100" s="19"/>
      <c r="DI100" s="19"/>
      <c r="DJ100" s="19"/>
      <c r="DK100" s="19"/>
      <c r="DL100" s="19"/>
      <c r="DM100" s="19"/>
      <c r="DN100" s="19"/>
      <c r="DO100" s="19"/>
      <c r="DP100" s="19"/>
      <c r="DQ100" s="19"/>
      <c r="DR100" s="19"/>
      <c r="DS100" s="19"/>
      <c r="DT100" s="19"/>
      <c r="DU100" s="19"/>
      <c r="DV100" s="19"/>
      <c r="DW100" s="19"/>
      <c r="DX100" s="19"/>
      <c r="DY100" s="19"/>
      <c r="DZ100" s="19"/>
      <c r="EA100" s="19"/>
      <c r="EB100" s="19"/>
      <c r="EC100" s="19"/>
      <c r="ED100" s="19"/>
      <c r="EE100" s="19"/>
      <c r="EF100" s="19"/>
      <c r="EG100" s="19"/>
      <c r="EH100" s="19"/>
      <c r="EI100" s="19"/>
      <c r="EJ100" s="19"/>
      <c r="EK100" s="19"/>
      <c r="EL100" s="19"/>
      <c r="EM100" s="19"/>
      <c r="EN100" s="19"/>
      <c r="EO100" s="19"/>
      <c r="EP100" s="19"/>
      <c r="EQ100" s="19"/>
      <c r="ER100" s="19"/>
      <c r="ES100" s="19"/>
      <c r="ET100" s="19"/>
      <c r="EU100" s="19"/>
      <c r="EV100" s="19"/>
      <c r="EW100" s="19"/>
      <c r="EX100" s="19"/>
      <c r="EY100" s="19"/>
      <c r="EZ100" s="19"/>
      <c r="FA100" s="19"/>
      <c r="FB100" s="19"/>
      <c r="FC100" s="19"/>
      <c r="FD100" s="19"/>
      <c r="FE100" s="19"/>
      <c r="FF100" s="19"/>
      <c r="FG100" s="19"/>
      <c r="FH100" s="19"/>
      <c r="FI100" s="19"/>
      <c r="FJ100" s="19"/>
      <c r="FK100" s="19"/>
      <c r="FL100" s="19"/>
      <c r="FM100" s="19"/>
      <c r="FN100" s="19"/>
      <c r="FO100" s="19"/>
      <c r="FP100" s="19"/>
      <c r="FQ100" s="19"/>
      <c r="FR100" s="19"/>
      <c r="FS100" s="19"/>
      <c r="FT100" s="19"/>
      <c r="FU100" s="19"/>
      <c r="FV100" s="19"/>
      <c r="FW100" s="19"/>
      <c r="FX100" s="19"/>
      <c r="FY100" s="19"/>
      <c r="FZ100" s="19"/>
      <c r="GA100" s="19"/>
      <c r="GB100" s="19"/>
      <c r="GC100" s="19"/>
      <c r="GD100" s="19"/>
      <c r="GE100" s="19"/>
      <c r="GF100" s="19"/>
      <c r="GG100" s="19"/>
      <c r="GH100" s="19"/>
      <c r="GI100" s="19"/>
      <c r="GJ100" s="19"/>
      <c r="GK100" s="19"/>
      <c r="GL100" s="19"/>
      <c r="GM100" s="19"/>
      <c r="GN100" s="19"/>
      <c r="GO100" s="19"/>
      <c r="GP100" s="19"/>
      <c r="GQ100" s="19"/>
      <c r="GR100" s="19"/>
      <c r="GS100" s="19"/>
      <c r="GT100" s="19"/>
      <c r="GU100" s="19"/>
      <c r="GV100" s="19"/>
      <c r="GW100" s="19"/>
      <c r="GX100" s="19"/>
      <c r="GY100" s="19"/>
      <c r="GZ100" s="19"/>
      <c r="HA100" s="19"/>
      <c r="HB100" s="19"/>
      <c r="HC100" s="19"/>
      <c r="HD100" s="19"/>
      <c r="HE100" s="19"/>
      <c r="HF100" s="19"/>
      <c r="HG100" s="19"/>
      <c r="HH100" s="19"/>
      <c r="HI100" s="19"/>
      <c r="HJ100" s="19"/>
      <c r="HK100" s="19"/>
      <c r="HL100" s="19"/>
      <c r="HM100" s="19"/>
      <c r="HN100" s="19"/>
      <c r="HO100" s="19"/>
      <c r="HP100" s="19"/>
      <c r="HQ100" s="19"/>
      <c r="HR100" s="19"/>
      <c r="HS100" s="19"/>
      <c r="HT100" s="19"/>
      <c r="HU100" s="19"/>
      <c r="HV100" s="19"/>
      <c r="HW100" s="19"/>
      <c r="HX100" s="19"/>
      <c r="HY100" s="19"/>
      <c r="HZ100" s="19"/>
      <c r="IA100" s="19"/>
      <c r="IB100" s="19"/>
      <c r="IC100" s="19"/>
      <c r="ID100" s="19"/>
      <c r="IE100" s="19"/>
      <c r="IF100" s="19"/>
      <c r="IG100" s="19"/>
      <c r="IH100" s="19"/>
      <c r="II100" s="19"/>
      <c r="IJ100" s="19"/>
      <c r="IK100" s="19"/>
      <c r="IL100" s="19"/>
      <c r="IM100" s="19"/>
      <c r="IN100" s="19"/>
      <c r="IO100" s="19"/>
      <c r="IP100" s="19"/>
      <c r="IQ100" s="19"/>
      <c r="IR100" s="19"/>
      <c r="IS100" s="19"/>
      <c r="IT100" s="19"/>
      <c r="IU100" s="19"/>
      <c r="IV100" s="19"/>
      <c r="IW100" s="19"/>
    </row>
    <row r="101" customFormat="false" ht="14.25" hidden="false" customHeight="false" outlineLevel="0" collapsed="false">
      <c r="A101" s="19"/>
      <c r="B101" s="19" t="s">
        <v>48</v>
      </c>
      <c r="C101" s="19" t="s">
        <v>72</v>
      </c>
      <c r="D101" s="37" t="n">
        <v>36339</v>
      </c>
      <c r="E101" s="19" t="s">
        <v>51</v>
      </c>
      <c r="F101" s="41" t="n">
        <v>28.7</v>
      </c>
      <c r="G101" s="19" t="n">
        <v>1500</v>
      </c>
      <c r="H101" s="20" t="n">
        <f aca="false">F101*G101</f>
        <v>43050</v>
      </c>
      <c r="I101" s="19" t="n">
        <v>57</v>
      </c>
      <c r="J101" s="11" t="n">
        <f aca="false">IF(E101="b",H101+I101,H101-I101)</f>
        <v>43107</v>
      </c>
      <c r="K101" s="19" t="s">
        <v>0</v>
      </c>
      <c r="L101" s="37" t="s">
        <v>0</v>
      </c>
      <c r="M101" s="11" t="s">
        <v>0</v>
      </c>
      <c r="N101" s="19" t="s">
        <v>0</v>
      </c>
      <c r="O101" s="20" t="s">
        <v>0</v>
      </c>
      <c r="P101" s="11" t="s">
        <v>0</v>
      </c>
      <c r="Q101" s="20" t="s">
        <v>2</v>
      </c>
      <c r="R101" s="11" t="s">
        <v>0</v>
      </c>
      <c r="S101" s="19"/>
      <c r="T101" s="13" t="str">
        <f aca="false">N101</f>
        <v> </v>
      </c>
      <c r="U101" s="19" t="s">
        <v>0</v>
      </c>
      <c r="V101" s="42" t="s">
        <v>0</v>
      </c>
      <c r="W101" s="11" t="s">
        <v>0</v>
      </c>
      <c r="X101" s="11" t="s">
        <v>0</v>
      </c>
      <c r="Y101" s="11" t="str">
        <f aca="false">IF(E101="b",P101,I101)</f>
        <v> </v>
      </c>
      <c r="Z101" s="39" t="s">
        <v>0</v>
      </c>
      <c r="AA101" s="11" t="s">
        <v>0</v>
      </c>
      <c r="AB101" s="19" t="str">
        <f aca="false">IF(L101="holding",0,Z101)</f>
        <v> </v>
      </c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  <c r="DF101" s="19"/>
      <c r="DG101" s="19"/>
      <c r="DH101" s="19"/>
      <c r="DI101" s="19"/>
      <c r="DJ101" s="19"/>
      <c r="DK101" s="19"/>
      <c r="DL101" s="19"/>
      <c r="DM101" s="19"/>
      <c r="DN101" s="19"/>
      <c r="DO101" s="19"/>
      <c r="DP101" s="19"/>
      <c r="DQ101" s="19"/>
      <c r="DR101" s="19"/>
      <c r="DS101" s="19"/>
      <c r="DT101" s="19"/>
      <c r="DU101" s="19"/>
      <c r="DV101" s="19"/>
      <c r="DW101" s="19"/>
      <c r="DX101" s="19"/>
      <c r="DY101" s="19"/>
      <c r="DZ101" s="19"/>
      <c r="EA101" s="19"/>
      <c r="EB101" s="19"/>
      <c r="EC101" s="19"/>
      <c r="ED101" s="19"/>
      <c r="EE101" s="19"/>
      <c r="EF101" s="19"/>
      <c r="EG101" s="19"/>
      <c r="EH101" s="19"/>
      <c r="EI101" s="19"/>
      <c r="EJ101" s="19"/>
      <c r="EK101" s="19"/>
      <c r="EL101" s="19"/>
      <c r="EM101" s="19"/>
      <c r="EN101" s="19"/>
      <c r="EO101" s="19"/>
      <c r="EP101" s="19"/>
      <c r="EQ101" s="19"/>
      <c r="ER101" s="19"/>
      <c r="ES101" s="19"/>
      <c r="ET101" s="19"/>
      <c r="EU101" s="19"/>
      <c r="EV101" s="19"/>
      <c r="EW101" s="19"/>
      <c r="EX101" s="19"/>
      <c r="EY101" s="19"/>
      <c r="EZ101" s="19"/>
      <c r="FA101" s="19"/>
      <c r="FB101" s="19"/>
      <c r="FC101" s="19"/>
      <c r="FD101" s="19"/>
      <c r="FE101" s="19"/>
      <c r="FF101" s="19"/>
      <c r="FG101" s="19"/>
      <c r="FH101" s="19"/>
      <c r="FI101" s="19"/>
      <c r="FJ101" s="19"/>
      <c r="FK101" s="19"/>
      <c r="FL101" s="19"/>
      <c r="FM101" s="19"/>
      <c r="FN101" s="19"/>
      <c r="FO101" s="19"/>
      <c r="FP101" s="19"/>
      <c r="FQ101" s="19"/>
      <c r="FR101" s="19"/>
      <c r="FS101" s="19"/>
      <c r="FT101" s="19"/>
      <c r="FU101" s="19"/>
      <c r="FV101" s="19"/>
      <c r="FW101" s="19"/>
      <c r="FX101" s="19"/>
      <c r="FY101" s="19"/>
      <c r="FZ101" s="19"/>
      <c r="GA101" s="19"/>
      <c r="GB101" s="19"/>
      <c r="GC101" s="19"/>
      <c r="GD101" s="19"/>
      <c r="GE101" s="19"/>
      <c r="GF101" s="19"/>
      <c r="GG101" s="19"/>
      <c r="GH101" s="19"/>
      <c r="GI101" s="19"/>
      <c r="GJ101" s="19"/>
      <c r="GK101" s="19"/>
      <c r="GL101" s="19"/>
      <c r="GM101" s="19"/>
      <c r="GN101" s="19"/>
      <c r="GO101" s="19"/>
      <c r="GP101" s="19"/>
      <c r="GQ101" s="19"/>
      <c r="GR101" s="19"/>
      <c r="GS101" s="19"/>
      <c r="GT101" s="19"/>
      <c r="GU101" s="19"/>
      <c r="GV101" s="19"/>
      <c r="GW101" s="19"/>
      <c r="GX101" s="19"/>
      <c r="GY101" s="19"/>
      <c r="GZ101" s="19"/>
      <c r="HA101" s="19"/>
      <c r="HB101" s="19"/>
      <c r="HC101" s="19"/>
      <c r="HD101" s="19"/>
      <c r="HE101" s="19"/>
      <c r="HF101" s="19"/>
      <c r="HG101" s="19"/>
      <c r="HH101" s="19"/>
      <c r="HI101" s="19"/>
      <c r="HJ101" s="19"/>
      <c r="HK101" s="19"/>
      <c r="HL101" s="19"/>
      <c r="HM101" s="19"/>
      <c r="HN101" s="19"/>
      <c r="HO101" s="19"/>
      <c r="HP101" s="19"/>
      <c r="HQ101" s="19"/>
      <c r="HR101" s="19"/>
      <c r="HS101" s="19"/>
      <c r="HT101" s="19"/>
      <c r="HU101" s="19"/>
      <c r="HV101" s="19"/>
      <c r="HW101" s="19"/>
      <c r="HX101" s="19"/>
      <c r="HY101" s="19"/>
      <c r="HZ101" s="19"/>
      <c r="IA101" s="19"/>
      <c r="IB101" s="19"/>
      <c r="IC101" s="19"/>
      <c r="ID101" s="19"/>
      <c r="IE101" s="19"/>
      <c r="IF101" s="19"/>
      <c r="IG101" s="19"/>
      <c r="IH101" s="19"/>
      <c r="II101" s="19"/>
      <c r="IJ101" s="19"/>
      <c r="IK101" s="19"/>
      <c r="IL101" s="19"/>
      <c r="IM101" s="19"/>
      <c r="IN101" s="19"/>
      <c r="IO101" s="19"/>
      <c r="IP101" s="19"/>
      <c r="IQ101" s="19"/>
      <c r="IR101" s="19"/>
      <c r="IS101" s="19"/>
      <c r="IT101" s="19"/>
      <c r="IU101" s="19"/>
      <c r="IV101" s="19"/>
      <c r="IW101" s="19"/>
    </row>
    <row r="102" customFormat="false" ht="14.25" hidden="false" customHeight="false" outlineLevel="0" collapsed="false">
      <c r="A102" s="19"/>
      <c r="B102" s="19" t="s">
        <v>52</v>
      </c>
      <c r="C102" s="19" t="s">
        <v>72</v>
      </c>
      <c r="D102" s="37" t="n">
        <v>36383</v>
      </c>
      <c r="E102" s="19" t="s">
        <v>51</v>
      </c>
      <c r="F102" s="41" t="n">
        <v>36.6</v>
      </c>
      <c r="G102" s="19" t="n">
        <v>1300</v>
      </c>
      <c r="H102" s="20" t="n">
        <f aca="false">F102*G102</f>
        <v>47580</v>
      </c>
      <c r="I102" s="19" t="n">
        <v>39</v>
      </c>
      <c r="J102" s="11" t="n">
        <f aca="false">IF(E102="b",H102+I102,H102-I102)</f>
        <v>47619</v>
      </c>
      <c r="K102" s="19"/>
      <c r="L102" s="37" t="s">
        <v>0</v>
      </c>
      <c r="M102" s="11" t="s">
        <v>2</v>
      </c>
      <c r="N102" s="19"/>
      <c r="O102" s="20" t="s">
        <v>0</v>
      </c>
      <c r="P102" s="11" t="s">
        <v>0</v>
      </c>
      <c r="Q102" s="20" t="s">
        <v>0</v>
      </c>
      <c r="R102" s="11" t="s">
        <v>0</v>
      </c>
      <c r="S102" s="19"/>
      <c r="T102" s="13" t="n">
        <f aca="false">N102</f>
        <v>0</v>
      </c>
      <c r="U102" s="19" t="s">
        <v>0</v>
      </c>
      <c r="V102" s="42" t="s">
        <v>0</v>
      </c>
      <c r="W102" s="11" t="s">
        <v>0</v>
      </c>
      <c r="X102" s="11" t="s">
        <v>0</v>
      </c>
      <c r="Y102" s="11" t="str">
        <f aca="false">IF(E102="b",P102,I102)</f>
        <v> </v>
      </c>
      <c r="Z102" s="39" t="s">
        <v>0</v>
      </c>
      <c r="AA102" s="11" t="s">
        <v>0</v>
      </c>
      <c r="AB102" s="19" t="str">
        <f aca="false">IF(L102="holding",0,Z102)</f>
        <v> </v>
      </c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  <c r="DF102" s="19"/>
      <c r="DG102" s="19"/>
      <c r="DH102" s="19"/>
      <c r="DI102" s="19"/>
      <c r="DJ102" s="19"/>
      <c r="DK102" s="19"/>
      <c r="DL102" s="19"/>
      <c r="DM102" s="19"/>
      <c r="DN102" s="19"/>
      <c r="DO102" s="19"/>
      <c r="DP102" s="19"/>
      <c r="DQ102" s="19"/>
      <c r="DR102" s="19"/>
      <c r="DS102" s="19"/>
      <c r="DT102" s="19"/>
      <c r="DU102" s="19"/>
      <c r="DV102" s="19"/>
      <c r="DW102" s="19"/>
      <c r="DX102" s="19"/>
      <c r="DY102" s="19"/>
      <c r="DZ102" s="19"/>
      <c r="EA102" s="19"/>
      <c r="EB102" s="19"/>
      <c r="EC102" s="19"/>
      <c r="ED102" s="19"/>
      <c r="EE102" s="19"/>
      <c r="EF102" s="19"/>
      <c r="EG102" s="19"/>
      <c r="EH102" s="19"/>
      <c r="EI102" s="19"/>
      <c r="EJ102" s="19"/>
      <c r="EK102" s="19"/>
      <c r="EL102" s="19"/>
      <c r="EM102" s="19"/>
      <c r="EN102" s="19"/>
      <c r="EO102" s="19"/>
      <c r="EP102" s="19"/>
      <c r="EQ102" s="19"/>
      <c r="ER102" s="19"/>
      <c r="ES102" s="19"/>
      <c r="ET102" s="19"/>
      <c r="EU102" s="19"/>
      <c r="EV102" s="19"/>
      <c r="EW102" s="19"/>
      <c r="EX102" s="19"/>
      <c r="EY102" s="19"/>
      <c r="EZ102" s="19"/>
      <c r="FA102" s="19"/>
      <c r="FB102" s="19"/>
      <c r="FC102" s="19"/>
      <c r="FD102" s="19"/>
      <c r="FE102" s="19"/>
      <c r="FF102" s="19"/>
      <c r="FG102" s="19"/>
      <c r="FH102" s="19"/>
      <c r="FI102" s="19"/>
      <c r="FJ102" s="19"/>
      <c r="FK102" s="19"/>
      <c r="FL102" s="19"/>
      <c r="FM102" s="19"/>
      <c r="FN102" s="19"/>
      <c r="FO102" s="19"/>
      <c r="FP102" s="19"/>
      <c r="FQ102" s="19"/>
      <c r="FR102" s="19"/>
      <c r="FS102" s="19"/>
      <c r="FT102" s="19"/>
      <c r="FU102" s="19"/>
      <c r="FV102" s="19"/>
      <c r="FW102" s="19"/>
      <c r="FX102" s="19"/>
      <c r="FY102" s="19"/>
      <c r="FZ102" s="19"/>
      <c r="GA102" s="19"/>
      <c r="GB102" s="19"/>
      <c r="GC102" s="19"/>
      <c r="GD102" s="19"/>
      <c r="GE102" s="19"/>
      <c r="GF102" s="19"/>
      <c r="GG102" s="19"/>
      <c r="GH102" s="19"/>
      <c r="GI102" s="19"/>
      <c r="GJ102" s="19"/>
      <c r="GK102" s="19"/>
      <c r="GL102" s="19"/>
      <c r="GM102" s="19"/>
      <c r="GN102" s="19"/>
      <c r="GO102" s="19"/>
      <c r="GP102" s="19"/>
      <c r="GQ102" s="19"/>
      <c r="GR102" s="19"/>
      <c r="GS102" s="19"/>
      <c r="GT102" s="19"/>
      <c r="GU102" s="19"/>
      <c r="GV102" s="19"/>
      <c r="GW102" s="19"/>
      <c r="GX102" s="19"/>
      <c r="GY102" s="19"/>
      <c r="GZ102" s="19"/>
      <c r="HA102" s="19"/>
      <c r="HB102" s="19"/>
      <c r="HC102" s="19"/>
      <c r="HD102" s="19"/>
      <c r="HE102" s="19"/>
      <c r="HF102" s="19"/>
      <c r="HG102" s="19"/>
      <c r="HH102" s="19"/>
      <c r="HI102" s="19"/>
      <c r="HJ102" s="19"/>
      <c r="HK102" s="19"/>
      <c r="HL102" s="19"/>
      <c r="HM102" s="19"/>
      <c r="HN102" s="19"/>
      <c r="HO102" s="19"/>
      <c r="HP102" s="19"/>
      <c r="HQ102" s="19"/>
      <c r="HR102" s="19"/>
      <c r="HS102" s="19"/>
      <c r="HT102" s="19"/>
      <c r="HU102" s="19"/>
      <c r="HV102" s="19"/>
      <c r="HW102" s="19"/>
      <c r="HX102" s="19"/>
      <c r="HY102" s="19"/>
      <c r="HZ102" s="19"/>
      <c r="IA102" s="19"/>
      <c r="IB102" s="19"/>
      <c r="IC102" s="19"/>
      <c r="ID102" s="19"/>
      <c r="IE102" s="19"/>
      <c r="IF102" s="19"/>
      <c r="IG102" s="19"/>
      <c r="IH102" s="19"/>
      <c r="II102" s="19"/>
      <c r="IJ102" s="19"/>
      <c r="IK102" s="19"/>
      <c r="IL102" s="19"/>
      <c r="IM102" s="19"/>
      <c r="IN102" s="19"/>
      <c r="IO102" s="19"/>
      <c r="IP102" s="19"/>
      <c r="IQ102" s="19"/>
      <c r="IR102" s="19"/>
      <c r="IS102" s="19"/>
      <c r="IT102" s="19"/>
      <c r="IU102" s="19"/>
      <c r="IV102" s="19"/>
      <c r="IW102" s="19"/>
    </row>
    <row r="103" customFormat="false" ht="14.25" hidden="false" customHeight="false" outlineLevel="0" collapsed="false">
      <c r="A103" s="19"/>
      <c r="B103" s="19"/>
      <c r="C103" s="43" t="s">
        <v>72</v>
      </c>
      <c r="D103" s="44" t="s">
        <v>61</v>
      </c>
      <c r="E103" s="45" t="s">
        <v>73</v>
      </c>
      <c r="F103" s="46" t="n">
        <f aca="false">J103/G103</f>
        <v>32.3335714285714</v>
      </c>
      <c r="G103" s="45" t="n">
        <f aca="false">G101+G102</f>
        <v>2800</v>
      </c>
      <c r="H103" s="47" t="n">
        <f aca="false">H101+H102</f>
        <v>90630</v>
      </c>
      <c r="I103" s="45" t="n">
        <f aca="false">I101+I102</f>
        <v>96</v>
      </c>
      <c r="J103" s="48" t="n">
        <f aca="false">IF(E103="b",H103+I103,H103-I103)</f>
        <v>90534</v>
      </c>
      <c r="K103" s="45" t="s">
        <v>50</v>
      </c>
      <c r="L103" s="44" t="n">
        <v>36447</v>
      </c>
      <c r="M103" s="48" t="n">
        <v>29.25</v>
      </c>
      <c r="N103" s="45" t="n">
        <v>1300</v>
      </c>
      <c r="O103" s="47" t="n">
        <f aca="false">M103*N103</f>
        <v>38025</v>
      </c>
      <c r="P103" s="48" t="n">
        <v>96</v>
      </c>
      <c r="Q103" s="47" t="n">
        <f aca="false">IF(K103="s",O103-P103,O103+P103)</f>
        <v>37929</v>
      </c>
      <c r="R103" s="11" t="n">
        <f aca="false">Q103-(N103*F103)</f>
        <v>-4104.64285714286</v>
      </c>
      <c r="S103" s="19"/>
      <c r="T103" s="13" t="n">
        <v>1300</v>
      </c>
      <c r="U103" s="19" t="str">
        <f aca="false">C103</f>
        <v>Ensign</v>
      </c>
      <c r="V103" s="42" t="n">
        <v>1999</v>
      </c>
      <c r="W103" s="11" t="n">
        <f aca="false">O103</f>
        <v>38025</v>
      </c>
      <c r="X103" s="11" t="n">
        <f aca="false">N103*F103</f>
        <v>42033.6428571429</v>
      </c>
      <c r="Y103" s="11" t="n">
        <f aca="false">IF(E103="b",P103,I103)</f>
        <v>96</v>
      </c>
      <c r="Z103" s="39" t="n">
        <f aca="false">W103-Y103-X103</f>
        <v>-4104.64285714286</v>
      </c>
      <c r="AA103" s="11" t="n">
        <f aca="false">R103-Z103</f>
        <v>0</v>
      </c>
      <c r="AB103" s="19" t="n">
        <f aca="false">IF(L103="holding",0,Z103)</f>
        <v>-4104.64285714286</v>
      </c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  <c r="DE103" s="19"/>
      <c r="DF103" s="19"/>
      <c r="DG103" s="19"/>
      <c r="DH103" s="19"/>
      <c r="DI103" s="19"/>
      <c r="DJ103" s="19"/>
      <c r="DK103" s="19"/>
      <c r="DL103" s="19"/>
      <c r="DM103" s="19"/>
      <c r="DN103" s="19"/>
      <c r="DO103" s="19"/>
      <c r="DP103" s="19"/>
      <c r="DQ103" s="19"/>
      <c r="DR103" s="19"/>
      <c r="DS103" s="19"/>
      <c r="DT103" s="19"/>
      <c r="DU103" s="19"/>
      <c r="DV103" s="19"/>
      <c r="DW103" s="19"/>
      <c r="DX103" s="19"/>
      <c r="DY103" s="19"/>
      <c r="DZ103" s="19"/>
      <c r="EA103" s="19"/>
      <c r="EB103" s="19"/>
      <c r="EC103" s="19"/>
      <c r="ED103" s="19"/>
      <c r="EE103" s="19"/>
      <c r="EF103" s="19"/>
      <c r="EG103" s="19"/>
      <c r="EH103" s="19"/>
      <c r="EI103" s="19"/>
      <c r="EJ103" s="19"/>
      <c r="EK103" s="19"/>
      <c r="EL103" s="19"/>
      <c r="EM103" s="19"/>
      <c r="EN103" s="19"/>
      <c r="EO103" s="19"/>
      <c r="EP103" s="19"/>
      <c r="EQ103" s="19"/>
      <c r="ER103" s="19"/>
      <c r="ES103" s="19"/>
      <c r="ET103" s="19"/>
      <c r="EU103" s="19"/>
      <c r="EV103" s="19"/>
      <c r="EW103" s="19"/>
      <c r="EX103" s="19"/>
      <c r="EY103" s="19"/>
      <c r="EZ103" s="19"/>
      <c r="FA103" s="19"/>
      <c r="FB103" s="19"/>
      <c r="FC103" s="19"/>
      <c r="FD103" s="19"/>
      <c r="FE103" s="19"/>
      <c r="FF103" s="19"/>
      <c r="FG103" s="19"/>
      <c r="FH103" s="19"/>
      <c r="FI103" s="19"/>
      <c r="FJ103" s="19"/>
      <c r="FK103" s="19"/>
      <c r="FL103" s="19"/>
      <c r="FM103" s="19"/>
      <c r="FN103" s="19"/>
      <c r="FO103" s="19"/>
      <c r="FP103" s="19"/>
      <c r="FQ103" s="19"/>
      <c r="FR103" s="19"/>
      <c r="FS103" s="19"/>
      <c r="FT103" s="19"/>
      <c r="FU103" s="19"/>
      <c r="FV103" s="19"/>
      <c r="FW103" s="19"/>
      <c r="FX103" s="19"/>
      <c r="FY103" s="19"/>
      <c r="FZ103" s="19"/>
      <c r="GA103" s="19"/>
      <c r="GB103" s="19"/>
      <c r="GC103" s="19"/>
      <c r="GD103" s="19"/>
      <c r="GE103" s="19"/>
      <c r="GF103" s="19"/>
      <c r="GG103" s="19"/>
      <c r="GH103" s="19"/>
      <c r="GI103" s="19"/>
      <c r="GJ103" s="19"/>
      <c r="GK103" s="19"/>
      <c r="GL103" s="19"/>
      <c r="GM103" s="19"/>
      <c r="GN103" s="19"/>
      <c r="GO103" s="19"/>
      <c r="GP103" s="19"/>
      <c r="GQ103" s="19"/>
      <c r="GR103" s="19"/>
      <c r="GS103" s="19"/>
      <c r="GT103" s="19"/>
      <c r="GU103" s="19"/>
      <c r="GV103" s="19"/>
      <c r="GW103" s="19"/>
      <c r="GX103" s="19"/>
      <c r="GY103" s="19"/>
      <c r="GZ103" s="19"/>
      <c r="HA103" s="19"/>
      <c r="HB103" s="19"/>
      <c r="HC103" s="19"/>
      <c r="HD103" s="19"/>
      <c r="HE103" s="19"/>
      <c r="HF103" s="19"/>
      <c r="HG103" s="19"/>
      <c r="HH103" s="19"/>
      <c r="HI103" s="19"/>
      <c r="HJ103" s="19"/>
      <c r="HK103" s="19"/>
      <c r="HL103" s="19"/>
      <c r="HM103" s="19"/>
      <c r="HN103" s="19"/>
      <c r="HO103" s="19"/>
      <c r="HP103" s="19"/>
      <c r="HQ103" s="19"/>
      <c r="HR103" s="19"/>
      <c r="HS103" s="19"/>
      <c r="HT103" s="19"/>
      <c r="HU103" s="19"/>
      <c r="HV103" s="19"/>
      <c r="HW103" s="19"/>
      <c r="HX103" s="19"/>
      <c r="HY103" s="19"/>
      <c r="HZ103" s="19"/>
      <c r="IA103" s="19"/>
      <c r="IB103" s="19"/>
      <c r="IC103" s="19"/>
      <c r="ID103" s="19"/>
      <c r="IE103" s="19"/>
      <c r="IF103" s="19"/>
      <c r="IG103" s="19"/>
      <c r="IH103" s="19"/>
      <c r="II103" s="19"/>
      <c r="IJ103" s="19"/>
      <c r="IK103" s="19"/>
      <c r="IL103" s="19"/>
      <c r="IM103" s="19"/>
      <c r="IN103" s="19"/>
      <c r="IO103" s="19"/>
      <c r="IP103" s="19"/>
      <c r="IQ103" s="19"/>
      <c r="IR103" s="19"/>
      <c r="IS103" s="19"/>
      <c r="IT103" s="19"/>
      <c r="IU103" s="19"/>
      <c r="IV103" s="19"/>
      <c r="IW103" s="19"/>
    </row>
    <row r="104" customFormat="false" ht="14.25" hidden="false" customHeight="false" outlineLevel="0" collapsed="false">
      <c r="A104" s="19"/>
      <c r="B104" s="19"/>
      <c r="C104" s="10" t="s">
        <v>72</v>
      </c>
      <c r="D104" s="50" t="s">
        <v>0</v>
      </c>
      <c r="E104" s="10" t="s">
        <v>73</v>
      </c>
      <c r="F104" s="41" t="n">
        <f aca="false">F103</f>
        <v>32.3335714285714</v>
      </c>
      <c r="G104" s="10" t="n">
        <v>1500</v>
      </c>
      <c r="H104" s="20"/>
      <c r="I104" s="10"/>
      <c r="J104" s="11" t="n">
        <f aca="false">F104*G104</f>
        <v>48500.3571428571</v>
      </c>
      <c r="K104" s="10"/>
      <c r="L104" s="50"/>
      <c r="M104" s="11"/>
      <c r="N104" s="10"/>
      <c r="O104" s="20"/>
      <c r="P104" s="11"/>
      <c r="Q104" s="20"/>
      <c r="R104" s="11"/>
      <c r="S104" s="19"/>
      <c r="T104" s="13"/>
      <c r="U104" s="19"/>
      <c r="V104" s="42"/>
      <c r="W104" s="11"/>
      <c r="X104" s="11"/>
      <c r="Y104" s="11" t="n">
        <f aca="false">IF(E104="b",P104,I104)</f>
        <v>0</v>
      </c>
      <c r="Z104" s="39"/>
      <c r="AA104" s="11" t="n">
        <f aca="false">R104-Z104</f>
        <v>0</v>
      </c>
      <c r="AB104" s="19" t="n">
        <f aca="false">IF(L104="holding",0,Z104)</f>
        <v>0</v>
      </c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  <c r="DF104" s="19"/>
      <c r="DG104" s="19"/>
      <c r="DH104" s="19"/>
      <c r="DI104" s="19"/>
      <c r="DJ104" s="19"/>
      <c r="DK104" s="19"/>
      <c r="DL104" s="19"/>
      <c r="DM104" s="19"/>
      <c r="DN104" s="19"/>
      <c r="DO104" s="19"/>
      <c r="DP104" s="19"/>
      <c r="DQ104" s="19"/>
      <c r="DR104" s="19"/>
      <c r="DS104" s="19"/>
      <c r="DT104" s="19"/>
      <c r="DU104" s="19"/>
      <c r="DV104" s="19"/>
      <c r="DW104" s="19"/>
      <c r="DX104" s="19"/>
      <c r="DY104" s="19"/>
      <c r="DZ104" s="19"/>
      <c r="EA104" s="19"/>
      <c r="EB104" s="19"/>
      <c r="EC104" s="19"/>
      <c r="ED104" s="19"/>
      <c r="EE104" s="19"/>
      <c r="EF104" s="19"/>
      <c r="EG104" s="19"/>
      <c r="EH104" s="19"/>
      <c r="EI104" s="19"/>
      <c r="EJ104" s="19"/>
      <c r="EK104" s="19"/>
      <c r="EL104" s="19"/>
      <c r="EM104" s="19"/>
      <c r="EN104" s="19"/>
      <c r="EO104" s="19"/>
      <c r="EP104" s="19"/>
      <c r="EQ104" s="19"/>
      <c r="ER104" s="19"/>
      <c r="ES104" s="19"/>
      <c r="ET104" s="19"/>
      <c r="EU104" s="19"/>
      <c r="EV104" s="19"/>
      <c r="EW104" s="19"/>
      <c r="EX104" s="19"/>
      <c r="EY104" s="19"/>
      <c r="EZ104" s="19"/>
      <c r="FA104" s="19"/>
      <c r="FB104" s="19"/>
      <c r="FC104" s="19"/>
      <c r="FD104" s="19"/>
      <c r="FE104" s="19"/>
      <c r="FF104" s="19"/>
      <c r="FG104" s="19"/>
      <c r="FH104" s="19"/>
      <c r="FI104" s="19"/>
      <c r="FJ104" s="19"/>
      <c r="FK104" s="19"/>
      <c r="FL104" s="19"/>
      <c r="FM104" s="19"/>
      <c r="FN104" s="19"/>
      <c r="FO104" s="19"/>
      <c r="FP104" s="19"/>
      <c r="FQ104" s="19"/>
      <c r="FR104" s="19"/>
      <c r="FS104" s="19"/>
      <c r="FT104" s="19"/>
      <c r="FU104" s="19"/>
      <c r="FV104" s="19"/>
      <c r="FW104" s="19"/>
      <c r="FX104" s="19"/>
      <c r="FY104" s="19"/>
      <c r="FZ104" s="19"/>
      <c r="GA104" s="19"/>
      <c r="GB104" s="19"/>
      <c r="GC104" s="19"/>
      <c r="GD104" s="19"/>
      <c r="GE104" s="19"/>
      <c r="GF104" s="19"/>
      <c r="GG104" s="19"/>
      <c r="GH104" s="19"/>
      <c r="GI104" s="19"/>
      <c r="GJ104" s="19"/>
      <c r="GK104" s="19"/>
      <c r="GL104" s="19"/>
      <c r="GM104" s="19"/>
      <c r="GN104" s="19"/>
      <c r="GO104" s="19"/>
      <c r="GP104" s="19"/>
      <c r="GQ104" s="19"/>
      <c r="GR104" s="19"/>
      <c r="GS104" s="19"/>
      <c r="GT104" s="19"/>
      <c r="GU104" s="19"/>
      <c r="GV104" s="19"/>
      <c r="GW104" s="19"/>
      <c r="GX104" s="19"/>
      <c r="GY104" s="19"/>
      <c r="GZ104" s="19"/>
      <c r="HA104" s="19"/>
      <c r="HB104" s="19"/>
      <c r="HC104" s="19"/>
      <c r="HD104" s="19"/>
      <c r="HE104" s="19"/>
      <c r="HF104" s="19"/>
      <c r="HG104" s="19"/>
      <c r="HH104" s="19"/>
      <c r="HI104" s="19"/>
      <c r="HJ104" s="19"/>
      <c r="HK104" s="19"/>
      <c r="HL104" s="19"/>
      <c r="HM104" s="19"/>
      <c r="HN104" s="19"/>
      <c r="HO104" s="19"/>
      <c r="HP104" s="19"/>
      <c r="HQ104" s="19"/>
      <c r="HR104" s="19"/>
      <c r="HS104" s="19"/>
      <c r="HT104" s="19"/>
      <c r="HU104" s="19"/>
      <c r="HV104" s="19"/>
      <c r="HW104" s="19"/>
      <c r="HX104" s="19"/>
      <c r="HY104" s="19"/>
      <c r="HZ104" s="19"/>
      <c r="IA104" s="19"/>
      <c r="IB104" s="19"/>
      <c r="IC104" s="19"/>
      <c r="ID104" s="19"/>
      <c r="IE104" s="19"/>
      <c r="IF104" s="19"/>
      <c r="IG104" s="19"/>
      <c r="IH104" s="19"/>
      <c r="II104" s="19"/>
      <c r="IJ104" s="19"/>
      <c r="IK104" s="19"/>
      <c r="IL104" s="19"/>
      <c r="IM104" s="19"/>
      <c r="IN104" s="19"/>
      <c r="IO104" s="19"/>
      <c r="IP104" s="19"/>
      <c r="IQ104" s="19"/>
      <c r="IR104" s="19"/>
      <c r="IS104" s="19"/>
      <c r="IT104" s="19"/>
      <c r="IU104" s="19"/>
      <c r="IV104" s="19"/>
      <c r="IW104" s="19"/>
    </row>
    <row r="105" customFormat="false" ht="14.25" hidden="false" customHeight="false" outlineLevel="0" collapsed="false">
      <c r="A105" s="19"/>
      <c r="B105" s="19"/>
      <c r="C105" s="10" t="s">
        <v>72</v>
      </c>
      <c r="D105" s="50" t="n">
        <v>36460</v>
      </c>
      <c r="E105" s="10" t="s">
        <v>51</v>
      </c>
      <c r="F105" s="41" t="n">
        <v>31.75</v>
      </c>
      <c r="G105" s="10" t="n">
        <v>2000</v>
      </c>
      <c r="H105" s="20" t="n">
        <f aca="false">F105*G105</f>
        <v>63500</v>
      </c>
      <c r="I105" s="10" t="n">
        <v>57</v>
      </c>
      <c r="J105" s="11" t="n">
        <f aca="false">H105+I105</f>
        <v>63557</v>
      </c>
      <c r="K105" s="10"/>
      <c r="L105" s="50"/>
      <c r="M105" s="11"/>
      <c r="N105" s="10"/>
      <c r="O105" s="20"/>
      <c r="P105" s="11"/>
      <c r="Q105" s="20"/>
      <c r="R105" s="11"/>
      <c r="S105" s="19"/>
      <c r="T105" s="13"/>
      <c r="U105" s="19"/>
      <c r="V105" s="42"/>
      <c r="W105" s="11"/>
      <c r="X105" s="11"/>
      <c r="Y105" s="11" t="n">
        <f aca="false">IF(E105="b",P105,I105)</f>
        <v>0</v>
      </c>
      <c r="Z105" s="39"/>
      <c r="AA105" s="11" t="n">
        <f aca="false">R105-Z105</f>
        <v>0</v>
      </c>
      <c r="AB105" s="19" t="n">
        <f aca="false">IF(L105="holding",0,Z105)</f>
        <v>0</v>
      </c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  <c r="DF105" s="19"/>
      <c r="DG105" s="19"/>
      <c r="DH105" s="19"/>
      <c r="DI105" s="19"/>
      <c r="DJ105" s="19"/>
      <c r="DK105" s="19"/>
      <c r="DL105" s="19"/>
      <c r="DM105" s="19"/>
      <c r="DN105" s="19"/>
      <c r="DO105" s="19"/>
      <c r="DP105" s="19"/>
      <c r="DQ105" s="19"/>
      <c r="DR105" s="19"/>
      <c r="DS105" s="19"/>
      <c r="DT105" s="19"/>
      <c r="DU105" s="19"/>
      <c r="DV105" s="19"/>
      <c r="DW105" s="19"/>
      <c r="DX105" s="19"/>
      <c r="DY105" s="19"/>
      <c r="DZ105" s="19"/>
      <c r="EA105" s="19"/>
      <c r="EB105" s="19"/>
      <c r="EC105" s="19"/>
      <c r="ED105" s="19"/>
      <c r="EE105" s="19"/>
      <c r="EF105" s="19"/>
      <c r="EG105" s="19"/>
      <c r="EH105" s="19"/>
      <c r="EI105" s="19"/>
      <c r="EJ105" s="19"/>
      <c r="EK105" s="19"/>
      <c r="EL105" s="19"/>
      <c r="EM105" s="19"/>
      <c r="EN105" s="19"/>
      <c r="EO105" s="19"/>
      <c r="EP105" s="19"/>
      <c r="EQ105" s="19"/>
      <c r="ER105" s="19"/>
      <c r="ES105" s="19"/>
      <c r="ET105" s="19"/>
      <c r="EU105" s="19"/>
      <c r="EV105" s="19"/>
      <c r="EW105" s="19"/>
      <c r="EX105" s="19"/>
      <c r="EY105" s="19"/>
      <c r="EZ105" s="19"/>
      <c r="FA105" s="19"/>
      <c r="FB105" s="19"/>
      <c r="FC105" s="19"/>
      <c r="FD105" s="19"/>
      <c r="FE105" s="19"/>
      <c r="FF105" s="19"/>
      <c r="FG105" s="19"/>
      <c r="FH105" s="19"/>
      <c r="FI105" s="19"/>
      <c r="FJ105" s="19"/>
      <c r="FK105" s="19"/>
      <c r="FL105" s="19"/>
      <c r="FM105" s="19"/>
      <c r="FN105" s="19"/>
      <c r="FO105" s="19"/>
      <c r="FP105" s="19"/>
      <c r="FQ105" s="19"/>
      <c r="FR105" s="19"/>
      <c r="FS105" s="19"/>
      <c r="FT105" s="19"/>
      <c r="FU105" s="19"/>
      <c r="FV105" s="19"/>
      <c r="FW105" s="19"/>
      <c r="FX105" s="19"/>
      <c r="FY105" s="19"/>
      <c r="FZ105" s="19"/>
      <c r="GA105" s="19"/>
      <c r="GB105" s="19"/>
      <c r="GC105" s="19"/>
      <c r="GD105" s="19"/>
      <c r="GE105" s="19"/>
      <c r="GF105" s="19"/>
      <c r="GG105" s="19"/>
      <c r="GH105" s="19"/>
      <c r="GI105" s="19"/>
      <c r="GJ105" s="19"/>
      <c r="GK105" s="19"/>
      <c r="GL105" s="19"/>
      <c r="GM105" s="19"/>
      <c r="GN105" s="19"/>
      <c r="GO105" s="19"/>
      <c r="GP105" s="19"/>
      <c r="GQ105" s="19"/>
      <c r="GR105" s="19"/>
      <c r="GS105" s="19"/>
      <c r="GT105" s="19"/>
      <c r="GU105" s="19"/>
      <c r="GV105" s="19"/>
      <c r="GW105" s="19"/>
      <c r="GX105" s="19"/>
      <c r="GY105" s="19"/>
      <c r="GZ105" s="19"/>
      <c r="HA105" s="19"/>
      <c r="HB105" s="19"/>
      <c r="HC105" s="19"/>
      <c r="HD105" s="19"/>
      <c r="HE105" s="19"/>
      <c r="HF105" s="19"/>
      <c r="HG105" s="19"/>
      <c r="HH105" s="19"/>
      <c r="HI105" s="19"/>
      <c r="HJ105" s="19"/>
      <c r="HK105" s="19"/>
      <c r="HL105" s="19"/>
      <c r="HM105" s="19"/>
      <c r="HN105" s="19"/>
      <c r="HO105" s="19"/>
      <c r="HP105" s="19"/>
      <c r="HQ105" s="19"/>
      <c r="HR105" s="19"/>
      <c r="HS105" s="19"/>
      <c r="HT105" s="19"/>
      <c r="HU105" s="19"/>
      <c r="HV105" s="19"/>
      <c r="HW105" s="19"/>
      <c r="HX105" s="19"/>
      <c r="HY105" s="19"/>
      <c r="HZ105" s="19"/>
      <c r="IA105" s="19"/>
      <c r="IB105" s="19"/>
      <c r="IC105" s="19"/>
      <c r="ID105" s="19"/>
      <c r="IE105" s="19"/>
      <c r="IF105" s="19"/>
      <c r="IG105" s="19"/>
      <c r="IH105" s="19"/>
      <c r="II105" s="19"/>
      <c r="IJ105" s="19"/>
      <c r="IK105" s="19"/>
      <c r="IL105" s="19"/>
      <c r="IM105" s="19"/>
      <c r="IN105" s="19"/>
      <c r="IO105" s="19"/>
      <c r="IP105" s="19"/>
      <c r="IQ105" s="19"/>
      <c r="IR105" s="19"/>
      <c r="IS105" s="19"/>
      <c r="IT105" s="19"/>
      <c r="IU105" s="19"/>
      <c r="IV105" s="19"/>
      <c r="IW105" s="19"/>
    </row>
    <row r="106" customFormat="false" ht="14.25" hidden="false" customHeight="false" outlineLevel="0" collapsed="false">
      <c r="A106" s="19"/>
      <c r="B106" s="19"/>
      <c r="C106" s="10" t="s">
        <v>72</v>
      </c>
      <c r="D106" s="50" t="s">
        <v>73</v>
      </c>
      <c r="E106" s="10" t="s">
        <v>51</v>
      </c>
      <c r="F106" s="41" t="n">
        <f aca="false">J106/G106</f>
        <v>32.016387755102</v>
      </c>
      <c r="G106" s="10" t="n">
        <v>3500</v>
      </c>
      <c r="H106" s="20"/>
      <c r="I106" s="10"/>
      <c r="J106" s="11" t="n">
        <f aca="false">J104+J105</f>
        <v>112057.357142857</v>
      </c>
      <c r="K106" s="10" t="s">
        <v>50</v>
      </c>
      <c r="L106" s="50" t="n">
        <v>36480</v>
      </c>
      <c r="M106" s="11" t="n">
        <v>32.75</v>
      </c>
      <c r="N106" s="10" t="n">
        <v>3500</v>
      </c>
      <c r="O106" s="20" t="n">
        <f aca="false">M106*N106</f>
        <v>114625</v>
      </c>
      <c r="P106" s="11" t="n">
        <v>99.75</v>
      </c>
      <c r="Q106" s="20" t="n">
        <f aca="false">O106-P106</f>
        <v>114525.25</v>
      </c>
      <c r="R106" s="11" t="n">
        <f aca="false">Q106-J106</f>
        <v>2467.89285714286</v>
      </c>
      <c r="S106" s="19"/>
      <c r="T106" s="13" t="n">
        <f aca="false">N106</f>
        <v>3500</v>
      </c>
      <c r="U106" s="19" t="str">
        <f aca="false">C106</f>
        <v>Ensign</v>
      </c>
      <c r="V106" s="42" t="n">
        <v>1997</v>
      </c>
      <c r="W106" s="11" t="n">
        <f aca="false">IF(E106="b",O106,H106)</f>
        <v>114625</v>
      </c>
      <c r="X106" s="11" t="n">
        <f aca="false">IF(E106="b",J106,Q106)</f>
        <v>112057.357142857</v>
      </c>
      <c r="Y106" s="11" t="n">
        <f aca="false">IF(E106="b",P106,I106)</f>
        <v>99.75</v>
      </c>
      <c r="Z106" s="39" t="n">
        <f aca="false">W106-Y106-X106</f>
        <v>2467.89285714286</v>
      </c>
      <c r="AA106" s="11" t="n">
        <f aca="false">R106-Z106</f>
        <v>0</v>
      </c>
      <c r="AB106" s="19" t="n">
        <f aca="false">IF(L106="holding",0,Z106)</f>
        <v>2467.89285714286</v>
      </c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  <c r="DE106" s="19"/>
      <c r="DF106" s="19"/>
      <c r="DG106" s="19"/>
      <c r="DH106" s="19"/>
      <c r="DI106" s="19"/>
      <c r="DJ106" s="19"/>
      <c r="DK106" s="19"/>
      <c r="DL106" s="19"/>
      <c r="DM106" s="19"/>
      <c r="DN106" s="19"/>
      <c r="DO106" s="19"/>
      <c r="DP106" s="19"/>
      <c r="DQ106" s="19"/>
      <c r="DR106" s="19"/>
      <c r="DS106" s="19"/>
      <c r="DT106" s="19"/>
      <c r="DU106" s="19"/>
      <c r="DV106" s="19"/>
      <c r="DW106" s="19"/>
      <c r="DX106" s="19"/>
      <c r="DY106" s="19"/>
      <c r="DZ106" s="19"/>
      <c r="EA106" s="19"/>
      <c r="EB106" s="19"/>
      <c r="EC106" s="19"/>
      <c r="ED106" s="19"/>
      <c r="EE106" s="19"/>
      <c r="EF106" s="19"/>
      <c r="EG106" s="19"/>
      <c r="EH106" s="19"/>
      <c r="EI106" s="19"/>
      <c r="EJ106" s="19"/>
      <c r="EK106" s="19"/>
      <c r="EL106" s="19"/>
      <c r="EM106" s="19"/>
      <c r="EN106" s="19"/>
      <c r="EO106" s="19"/>
      <c r="EP106" s="19"/>
      <c r="EQ106" s="19"/>
      <c r="ER106" s="19"/>
      <c r="ES106" s="19"/>
      <c r="ET106" s="19"/>
      <c r="EU106" s="19"/>
      <c r="EV106" s="19"/>
      <c r="EW106" s="19"/>
      <c r="EX106" s="19"/>
      <c r="EY106" s="19"/>
      <c r="EZ106" s="19"/>
      <c r="FA106" s="19"/>
      <c r="FB106" s="19"/>
      <c r="FC106" s="19"/>
      <c r="FD106" s="19"/>
      <c r="FE106" s="19"/>
      <c r="FF106" s="19"/>
      <c r="FG106" s="19"/>
      <c r="FH106" s="19"/>
      <c r="FI106" s="19"/>
      <c r="FJ106" s="19"/>
      <c r="FK106" s="19"/>
      <c r="FL106" s="19"/>
      <c r="FM106" s="19"/>
      <c r="FN106" s="19"/>
      <c r="FO106" s="19"/>
      <c r="FP106" s="19"/>
      <c r="FQ106" s="19"/>
      <c r="FR106" s="19"/>
      <c r="FS106" s="19"/>
      <c r="FT106" s="19"/>
      <c r="FU106" s="19"/>
      <c r="FV106" s="19"/>
      <c r="FW106" s="19"/>
      <c r="FX106" s="19"/>
      <c r="FY106" s="19"/>
      <c r="FZ106" s="19"/>
      <c r="GA106" s="19"/>
      <c r="GB106" s="19"/>
      <c r="GC106" s="19"/>
      <c r="GD106" s="19"/>
      <c r="GE106" s="19"/>
      <c r="GF106" s="19"/>
      <c r="GG106" s="19"/>
      <c r="GH106" s="19"/>
      <c r="GI106" s="19"/>
      <c r="GJ106" s="19"/>
      <c r="GK106" s="19"/>
      <c r="GL106" s="19"/>
      <c r="GM106" s="19"/>
      <c r="GN106" s="19"/>
      <c r="GO106" s="19"/>
      <c r="GP106" s="19"/>
      <c r="GQ106" s="19"/>
      <c r="GR106" s="19"/>
      <c r="GS106" s="19"/>
      <c r="GT106" s="19"/>
      <c r="GU106" s="19"/>
      <c r="GV106" s="19"/>
      <c r="GW106" s="19"/>
      <c r="GX106" s="19"/>
      <c r="GY106" s="19"/>
      <c r="GZ106" s="19"/>
      <c r="HA106" s="19"/>
      <c r="HB106" s="19"/>
      <c r="HC106" s="19"/>
      <c r="HD106" s="19"/>
      <c r="HE106" s="19"/>
      <c r="HF106" s="19"/>
      <c r="HG106" s="19"/>
      <c r="HH106" s="19"/>
      <c r="HI106" s="19"/>
      <c r="HJ106" s="19"/>
      <c r="HK106" s="19"/>
      <c r="HL106" s="19"/>
      <c r="HM106" s="19"/>
      <c r="HN106" s="19"/>
      <c r="HO106" s="19"/>
      <c r="HP106" s="19"/>
      <c r="HQ106" s="19"/>
      <c r="HR106" s="19"/>
      <c r="HS106" s="19"/>
      <c r="HT106" s="19"/>
      <c r="HU106" s="19"/>
      <c r="HV106" s="19"/>
      <c r="HW106" s="19"/>
      <c r="HX106" s="19"/>
      <c r="HY106" s="19"/>
      <c r="HZ106" s="19"/>
      <c r="IA106" s="19"/>
      <c r="IB106" s="19"/>
      <c r="IC106" s="19"/>
      <c r="ID106" s="19"/>
      <c r="IE106" s="19"/>
      <c r="IF106" s="19"/>
      <c r="IG106" s="19"/>
      <c r="IH106" s="19"/>
      <c r="II106" s="19"/>
      <c r="IJ106" s="19"/>
      <c r="IK106" s="19"/>
      <c r="IL106" s="19"/>
      <c r="IM106" s="19"/>
      <c r="IN106" s="19"/>
      <c r="IO106" s="19"/>
      <c r="IP106" s="19"/>
      <c r="IQ106" s="19"/>
      <c r="IR106" s="19"/>
      <c r="IS106" s="19"/>
      <c r="IT106" s="19"/>
      <c r="IU106" s="19"/>
      <c r="IV106" s="19"/>
      <c r="IW106" s="19"/>
    </row>
    <row r="107" customFormat="false" ht="14.25" hidden="false" customHeight="false" outlineLevel="0" collapsed="false">
      <c r="A107" s="19"/>
      <c r="B107" s="19" t="s">
        <v>52</v>
      </c>
      <c r="C107" s="19" t="s">
        <v>74</v>
      </c>
      <c r="D107" s="37" t="s">
        <v>54</v>
      </c>
      <c r="E107" s="19" t="s">
        <v>51</v>
      </c>
      <c r="F107" s="41" t="n">
        <v>1.6</v>
      </c>
      <c r="G107" s="19" t="n">
        <v>10000</v>
      </c>
      <c r="H107" s="20" t="n">
        <f aca="false">F107*G107</f>
        <v>16000</v>
      </c>
      <c r="I107" s="19" t="n">
        <v>235</v>
      </c>
      <c r="J107" s="11" t="n">
        <f aca="false">IF(E107="b",H107+I107,H107-I107)</f>
        <v>16235</v>
      </c>
      <c r="K107" s="19" t="s">
        <v>50</v>
      </c>
      <c r="L107" s="37" t="n">
        <v>36500</v>
      </c>
      <c r="M107" s="11" t="n">
        <v>0.16</v>
      </c>
      <c r="N107" s="19" t="n">
        <v>10000</v>
      </c>
      <c r="O107" s="20" t="n">
        <f aca="false">M107*N107</f>
        <v>1600</v>
      </c>
      <c r="P107" s="11" t="n">
        <v>29</v>
      </c>
      <c r="Q107" s="20" t="n">
        <f aca="false">IF(K107="s",O107-P107,O107+P107)</f>
        <v>1571</v>
      </c>
      <c r="R107" s="11" t="n">
        <f aca="false">IF(E107="b",Q107-J107,J107-Q107)</f>
        <v>-14664</v>
      </c>
      <c r="S107" s="19"/>
      <c r="T107" s="13" t="n">
        <f aca="false">N107</f>
        <v>10000</v>
      </c>
      <c r="U107" s="19" t="str">
        <f aca="false">C107</f>
        <v>Goldstake Exploration</v>
      </c>
      <c r="V107" s="42" t="n">
        <v>1997</v>
      </c>
      <c r="W107" s="11" t="n">
        <f aca="false">IF(E107="b",O107,H107)</f>
        <v>1600</v>
      </c>
      <c r="X107" s="11" t="n">
        <f aca="false">IF(E107="b",J107,Q107)</f>
        <v>16235</v>
      </c>
      <c r="Y107" s="11" t="n">
        <f aca="false">IF(E107="b",P107,I107)</f>
        <v>29</v>
      </c>
      <c r="Z107" s="39" t="n">
        <f aca="false">W107-Y107-X107</f>
        <v>-14664</v>
      </c>
      <c r="AA107" s="11" t="n">
        <f aca="false">R107-Z107</f>
        <v>0</v>
      </c>
      <c r="AB107" s="19" t="n">
        <f aca="false">IF(L107="holding",0,Z107)</f>
        <v>-14664</v>
      </c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  <c r="DJ107" s="19"/>
      <c r="DK107" s="19"/>
      <c r="DL107" s="19"/>
      <c r="DM107" s="19"/>
      <c r="DN107" s="19"/>
      <c r="DO107" s="19"/>
      <c r="DP107" s="19"/>
      <c r="DQ107" s="19"/>
      <c r="DR107" s="19"/>
      <c r="DS107" s="19"/>
      <c r="DT107" s="19"/>
      <c r="DU107" s="19"/>
      <c r="DV107" s="19"/>
      <c r="DW107" s="19"/>
      <c r="DX107" s="19"/>
      <c r="DY107" s="19"/>
      <c r="DZ107" s="19"/>
      <c r="EA107" s="19"/>
      <c r="EB107" s="19"/>
      <c r="EC107" s="19"/>
      <c r="ED107" s="19"/>
      <c r="EE107" s="19"/>
      <c r="EF107" s="19"/>
      <c r="EG107" s="19"/>
      <c r="EH107" s="19"/>
      <c r="EI107" s="19"/>
      <c r="EJ107" s="19"/>
      <c r="EK107" s="19"/>
      <c r="EL107" s="19"/>
      <c r="EM107" s="19"/>
      <c r="EN107" s="19"/>
      <c r="EO107" s="19"/>
      <c r="EP107" s="19"/>
      <c r="EQ107" s="19"/>
      <c r="ER107" s="19"/>
      <c r="ES107" s="19"/>
      <c r="ET107" s="19"/>
      <c r="EU107" s="19"/>
      <c r="EV107" s="19"/>
      <c r="EW107" s="19"/>
      <c r="EX107" s="19"/>
      <c r="EY107" s="19"/>
      <c r="EZ107" s="19"/>
      <c r="FA107" s="19"/>
      <c r="FB107" s="19"/>
      <c r="FC107" s="19"/>
      <c r="FD107" s="19"/>
      <c r="FE107" s="19"/>
      <c r="FF107" s="19"/>
      <c r="FG107" s="19"/>
      <c r="FH107" s="19"/>
      <c r="FI107" s="19"/>
      <c r="FJ107" s="19"/>
      <c r="FK107" s="19"/>
      <c r="FL107" s="19"/>
      <c r="FM107" s="19"/>
      <c r="FN107" s="19"/>
      <c r="FO107" s="19"/>
      <c r="FP107" s="19"/>
      <c r="FQ107" s="19"/>
      <c r="FR107" s="19"/>
      <c r="FS107" s="19"/>
      <c r="FT107" s="19"/>
      <c r="FU107" s="19"/>
      <c r="FV107" s="19"/>
      <c r="FW107" s="19"/>
      <c r="FX107" s="19"/>
      <c r="FY107" s="19"/>
      <c r="FZ107" s="19"/>
      <c r="GA107" s="19"/>
      <c r="GB107" s="19"/>
      <c r="GC107" s="19"/>
      <c r="GD107" s="19"/>
      <c r="GE107" s="19"/>
      <c r="GF107" s="19"/>
      <c r="GG107" s="19"/>
      <c r="GH107" s="19"/>
      <c r="GI107" s="19"/>
      <c r="GJ107" s="19"/>
      <c r="GK107" s="19"/>
      <c r="GL107" s="19"/>
      <c r="GM107" s="19"/>
      <c r="GN107" s="19"/>
      <c r="GO107" s="19"/>
      <c r="GP107" s="19"/>
      <c r="GQ107" s="19"/>
      <c r="GR107" s="19"/>
      <c r="GS107" s="19"/>
      <c r="GT107" s="19"/>
      <c r="GU107" s="19"/>
      <c r="GV107" s="19"/>
      <c r="GW107" s="19"/>
      <c r="GX107" s="19"/>
      <c r="GY107" s="19"/>
      <c r="GZ107" s="19"/>
      <c r="HA107" s="19"/>
      <c r="HB107" s="19"/>
      <c r="HC107" s="19"/>
      <c r="HD107" s="19"/>
      <c r="HE107" s="19"/>
      <c r="HF107" s="19"/>
      <c r="HG107" s="19"/>
      <c r="HH107" s="19"/>
      <c r="HI107" s="19"/>
      <c r="HJ107" s="19"/>
      <c r="HK107" s="19"/>
      <c r="HL107" s="19"/>
      <c r="HM107" s="19"/>
      <c r="HN107" s="19"/>
      <c r="HO107" s="19"/>
      <c r="HP107" s="19"/>
      <c r="HQ107" s="19"/>
      <c r="HR107" s="19"/>
      <c r="HS107" s="19"/>
      <c r="HT107" s="19"/>
      <c r="HU107" s="19"/>
      <c r="HV107" s="19"/>
      <c r="HW107" s="19"/>
      <c r="HX107" s="19"/>
      <c r="HY107" s="19"/>
      <c r="HZ107" s="19"/>
      <c r="IA107" s="19"/>
      <c r="IB107" s="19"/>
      <c r="IC107" s="19"/>
      <c r="ID107" s="19"/>
      <c r="IE107" s="19"/>
      <c r="IF107" s="19"/>
      <c r="IG107" s="19"/>
      <c r="IH107" s="19"/>
      <c r="II107" s="19"/>
      <c r="IJ107" s="19"/>
      <c r="IK107" s="19"/>
      <c r="IL107" s="19"/>
      <c r="IM107" s="19"/>
      <c r="IN107" s="19"/>
      <c r="IO107" s="19"/>
      <c r="IP107" s="19"/>
      <c r="IQ107" s="19"/>
      <c r="IR107" s="19"/>
      <c r="IS107" s="19"/>
      <c r="IT107" s="19"/>
      <c r="IU107" s="19"/>
      <c r="IV107" s="19"/>
      <c r="IW107" s="19"/>
    </row>
    <row r="108" customFormat="false" ht="14.25" hidden="false" customHeight="false" outlineLevel="0" collapsed="false">
      <c r="A108" s="19"/>
      <c r="B108" s="19"/>
      <c r="C108" s="19" t="s">
        <v>75</v>
      </c>
      <c r="D108" s="37" t="n">
        <v>36245</v>
      </c>
      <c r="E108" s="19" t="s">
        <v>51</v>
      </c>
      <c r="F108" s="41" t="n">
        <v>10.41</v>
      </c>
      <c r="G108" s="19" t="n">
        <v>9606.148</v>
      </c>
      <c r="H108" s="20" t="n">
        <f aca="false">F108*G108</f>
        <v>100000.00068</v>
      </c>
      <c r="I108" s="19"/>
      <c r="J108" s="11" t="n">
        <f aca="false">IF(E108="b",H108+I108,H108-I108)</f>
        <v>100000.00068</v>
      </c>
      <c r="K108" s="19"/>
      <c r="L108" s="37" t="s">
        <v>0</v>
      </c>
      <c r="M108" s="11"/>
      <c r="N108" s="19"/>
      <c r="O108" s="20" t="n">
        <f aca="false">M108*N108</f>
        <v>0</v>
      </c>
      <c r="P108" s="11"/>
      <c r="Q108" s="20" t="s">
        <v>0</v>
      </c>
      <c r="R108" s="11" t="s">
        <v>0</v>
      </c>
      <c r="S108" s="19"/>
      <c r="T108" s="13" t="n">
        <f aca="false">N108</f>
        <v>0</v>
      </c>
      <c r="U108" s="19" t="s">
        <v>0</v>
      </c>
      <c r="V108" s="42" t="s">
        <v>0</v>
      </c>
      <c r="W108" s="11" t="s">
        <v>0</v>
      </c>
      <c r="X108" s="11" t="s">
        <v>0</v>
      </c>
      <c r="Y108" s="11" t="n">
        <f aca="false">IF(E108="b",P108,I108)</f>
        <v>0</v>
      </c>
      <c r="Z108" s="39" t="s">
        <v>0</v>
      </c>
      <c r="AA108" s="11" t="s">
        <v>0</v>
      </c>
      <c r="AB108" s="19" t="str">
        <f aca="false">IF(L108="holding",0,Z108)</f>
        <v> </v>
      </c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  <c r="DF108" s="19"/>
      <c r="DG108" s="19"/>
      <c r="DH108" s="19"/>
      <c r="DI108" s="19"/>
      <c r="DJ108" s="19"/>
      <c r="DK108" s="19"/>
      <c r="DL108" s="19"/>
      <c r="DM108" s="19"/>
      <c r="DN108" s="19"/>
      <c r="DO108" s="19"/>
      <c r="DP108" s="19"/>
      <c r="DQ108" s="19"/>
      <c r="DR108" s="19"/>
      <c r="DS108" s="19"/>
      <c r="DT108" s="19"/>
      <c r="DU108" s="19"/>
      <c r="DV108" s="19"/>
      <c r="DW108" s="19"/>
      <c r="DX108" s="19"/>
      <c r="DY108" s="19"/>
      <c r="DZ108" s="19"/>
      <c r="EA108" s="19"/>
      <c r="EB108" s="19"/>
      <c r="EC108" s="19"/>
      <c r="ED108" s="19"/>
      <c r="EE108" s="19"/>
      <c r="EF108" s="19"/>
      <c r="EG108" s="19"/>
      <c r="EH108" s="19"/>
      <c r="EI108" s="19"/>
      <c r="EJ108" s="19"/>
      <c r="EK108" s="19"/>
      <c r="EL108" s="19"/>
      <c r="EM108" s="19"/>
      <c r="EN108" s="19"/>
      <c r="EO108" s="19"/>
      <c r="EP108" s="19"/>
      <c r="EQ108" s="19"/>
      <c r="ER108" s="19"/>
      <c r="ES108" s="19"/>
      <c r="ET108" s="19"/>
      <c r="EU108" s="19"/>
      <c r="EV108" s="19"/>
      <c r="EW108" s="19"/>
      <c r="EX108" s="19"/>
      <c r="EY108" s="19"/>
      <c r="EZ108" s="19"/>
      <c r="FA108" s="19"/>
      <c r="FB108" s="19"/>
      <c r="FC108" s="19"/>
      <c r="FD108" s="19"/>
      <c r="FE108" s="19"/>
      <c r="FF108" s="19"/>
      <c r="FG108" s="19"/>
      <c r="FH108" s="19"/>
      <c r="FI108" s="19"/>
      <c r="FJ108" s="19"/>
      <c r="FK108" s="19"/>
      <c r="FL108" s="19"/>
      <c r="FM108" s="19"/>
      <c r="FN108" s="19"/>
      <c r="FO108" s="19"/>
      <c r="FP108" s="19"/>
      <c r="FQ108" s="19"/>
      <c r="FR108" s="19"/>
      <c r="FS108" s="19"/>
      <c r="FT108" s="19"/>
      <c r="FU108" s="19"/>
      <c r="FV108" s="19"/>
      <c r="FW108" s="19"/>
      <c r="FX108" s="19"/>
      <c r="FY108" s="19"/>
      <c r="FZ108" s="19"/>
      <c r="GA108" s="19"/>
      <c r="GB108" s="19"/>
      <c r="GC108" s="19"/>
      <c r="GD108" s="19"/>
      <c r="GE108" s="19"/>
      <c r="GF108" s="19"/>
      <c r="GG108" s="19"/>
      <c r="GH108" s="19"/>
      <c r="GI108" s="19"/>
      <c r="GJ108" s="19"/>
      <c r="GK108" s="19"/>
      <c r="GL108" s="19"/>
      <c r="GM108" s="19"/>
      <c r="GN108" s="19"/>
      <c r="GO108" s="19"/>
      <c r="GP108" s="19"/>
      <c r="GQ108" s="19"/>
      <c r="GR108" s="19"/>
      <c r="GS108" s="19"/>
      <c r="GT108" s="19"/>
      <c r="GU108" s="19"/>
      <c r="GV108" s="19"/>
      <c r="GW108" s="19"/>
      <c r="GX108" s="19"/>
      <c r="GY108" s="19"/>
      <c r="GZ108" s="19"/>
      <c r="HA108" s="19"/>
      <c r="HB108" s="19"/>
      <c r="HC108" s="19"/>
      <c r="HD108" s="19"/>
      <c r="HE108" s="19"/>
      <c r="HF108" s="19"/>
      <c r="HG108" s="19"/>
      <c r="HH108" s="19"/>
      <c r="HI108" s="19"/>
      <c r="HJ108" s="19"/>
      <c r="HK108" s="19"/>
      <c r="HL108" s="19"/>
      <c r="HM108" s="19"/>
      <c r="HN108" s="19"/>
      <c r="HO108" s="19"/>
      <c r="HP108" s="19"/>
      <c r="HQ108" s="19"/>
      <c r="HR108" s="19"/>
      <c r="HS108" s="19"/>
      <c r="HT108" s="19"/>
      <c r="HU108" s="19"/>
      <c r="HV108" s="19"/>
      <c r="HW108" s="19"/>
      <c r="HX108" s="19"/>
      <c r="HY108" s="19"/>
      <c r="HZ108" s="19"/>
      <c r="IA108" s="19"/>
      <c r="IB108" s="19"/>
      <c r="IC108" s="19"/>
      <c r="ID108" s="19"/>
      <c r="IE108" s="19"/>
      <c r="IF108" s="19"/>
      <c r="IG108" s="19"/>
      <c r="IH108" s="19"/>
      <c r="II108" s="19"/>
      <c r="IJ108" s="19"/>
      <c r="IK108" s="19"/>
      <c r="IL108" s="19"/>
      <c r="IM108" s="19"/>
      <c r="IN108" s="19"/>
      <c r="IO108" s="19"/>
      <c r="IP108" s="19"/>
      <c r="IQ108" s="19"/>
      <c r="IR108" s="19"/>
      <c r="IS108" s="19"/>
      <c r="IT108" s="19"/>
      <c r="IU108" s="19"/>
      <c r="IV108" s="19"/>
      <c r="IW108" s="19"/>
    </row>
    <row r="109" customFormat="false" ht="14.25" hidden="false" customHeight="false" outlineLevel="0" collapsed="false">
      <c r="A109" s="19"/>
      <c r="B109" s="19"/>
      <c r="C109" s="19" t="s">
        <v>75</v>
      </c>
      <c r="D109" s="37" t="n">
        <v>36250</v>
      </c>
      <c r="E109" s="19" t="s">
        <v>51</v>
      </c>
      <c r="F109" s="41" t="n">
        <v>10.39</v>
      </c>
      <c r="G109" s="19" t="n">
        <v>24061.598</v>
      </c>
      <c r="H109" s="20" t="n">
        <f aca="false">F109*G109</f>
        <v>250000.00322</v>
      </c>
      <c r="I109" s="19"/>
      <c r="J109" s="11" t="n">
        <f aca="false">IF(E109="b",H109+I109,H109-I109)</f>
        <v>250000.00322</v>
      </c>
      <c r="K109" s="19"/>
      <c r="L109" s="37"/>
      <c r="M109" s="11"/>
      <c r="N109" s="19"/>
      <c r="O109" s="20"/>
      <c r="P109" s="11"/>
      <c r="Q109" s="20"/>
      <c r="R109" s="11"/>
      <c r="S109" s="19"/>
      <c r="T109" s="13"/>
      <c r="U109" s="19"/>
      <c r="V109" s="42"/>
      <c r="W109" s="11"/>
      <c r="X109" s="11"/>
      <c r="Y109" s="11" t="n">
        <f aca="false">IF(E109="b",P109,I109)</f>
        <v>0</v>
      </c>
      <c r="Z109" s="39"/>
      <c r="AA109" s="11" t="n">
        <f aca="false">R109-Z109</f>
        <v>0</v>
      </c>
      <c r="AB109" s="19" t="n">
        <f aca="false">IF(L109="holding",0,Z109)</f>
        <v>0</v>
      </c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  <c r="DF109" s="19"/>
      <c r="DG109" s="19"/>
      <c r="DH109" s="19"/>
      <c r="DI109" s="19"/>
      <c r="DJ109" s="19"/>
      <c r="DK109" s="19"/>
      <c r="DL109" s="19"/>
      <c r="DM109" s="19"/>
      <c r="DN109" s="19"/>
      <c r="DO109" s="19"/>
      <c r="DP109" s="19"/>
      <c r="DQ109" s="19"/>
      <c r="DR109" s="19"/>
      <c r="DS109" s="19"/>
      <c r="DT109" s="19"/>
      <c r="DU109" s="19"/>
      <c r="DV109" s="19"/>
      <c r="DW109" s="19"/>
      <c r="DX109" s="19"/>
      <c r="DY109" s="19"/>
      <c r="DZ109" s="19"/>
      <c r="EA109" s="19"/>
      <c r="EB109" s="19"/>
      <c r="EC109" s="19"/>
      <c r="ED109" s="19"/>
      <c r="EE109" s="19"/>
      <c r="EF109" s="19"/>
      <c r="EG109" s="19"/>
      <c r="EH109" s="19"/>
      <c r="EI109" s="19"/>
      <c r="EJ109" s="19"/>
      <c r="EK109" s="19"/>
      <c r="EL109" s="19"/>
      <c r="EM109" s="19"/>
      <c r="EN109" s="19"/>
      <c r="EO109" s="19"/>
      <c r="EP109" s="19"/>
      <c r="EQ109" s="19"/>
      <c r="ER109" s="19"/>
      <c r="ES109" s="19"/>
      <c r="ET109" s="19"/>
      <c r="EU109" s="19"/>
      <c r="EV109" s="19"/>
      <c r="EW109" s="19"/>
      <c r="EX109" s="19"/>
      <c r="EY109" s="19"/>
      <c r="EZ109" s="19"/>
      <c r="FA109" s="19"/>
      <c r="FB109" s="19"/>
      <c r="FC109" s="19"/>
      <c r="FD109" s="19"/>
      <c r="FE109" s="19"/>
      <c r="FF109" s="19"/>
      <c r="FG109" s="19"/>
      <c r="FH109" s="19"/>
      <c r="FI109" s="19"/>
      <c r="FJ109" s="19"/>
      <c r="FK109" s="19"/>
      <c r="FL109" s="19"/>
      <c r="FM109" s="19"/>
      <c r="FN109" s="19"/>
      <c r="FO109" s="19"/>
      <c r="FP109" s="19"/>
      <c r="FQ109" s="19"/>
      <c r="FR109" s="19"/>
      <c r="FS109" s="19"/>
      <c r="FT109" s="19"/>
      <c r="FU109" s="19"/>
      <c r="FV109" s="19"/>
      <c r="FW109" s="19"/>
      <c r="FX109" s="19"/>
      <c r="FY109" s="19"/>
      <c r="FZ109" s="19"/>
      <c r="GA109" s="19"/>
      <c r="GB109" s="19"/>
      <c r="GC109" s="19"/>
      <c r="GD109" s="19"/>
      <c r="GE109" s="19"/>
      <c r="GF109" s="19"/>
      <c r="GG109" s="19"/>
      <c r="GH109" s="19"/>
      <c r="GI109" s="19"/>
      <c r="GJ109" s="19"/>
      <c r="GK109" s="19"/>
      <c r="GL109" s="19"/>
      <c r="GM109" s="19"/>
      <c r="GN109" s="19"/>
      <c r="GO109" s="19"/>
      <c r="GP109" s="19"/>
      <c r="GQ109" s="19"/>
      <c r="GR109" s="19"/>
      <c r="GS109" s="19"/>
      <c r="GT109" s="19"/>
      <c r="GU109" s="19"/>
      <c r="GV109" s="19"/>
      <c r="GW109" s="19"/>
      <c r="GX109" s="19"/>
      <c r="GY109" s="19"/>
      <c r="GZ109" s="19"/>
      <c r="HA109" s="19"/>
      <c r="HB109" s="19"/>
      <c r="HC109" s="19"/>
      <c r="HD109" s="19"/>
      <c r="HE109" s="19"/>
      <c r="HF109" s="19"/>
      <c r="HG109" s="19"/>
      <c r="HH109" s="19"/>
      <c r="HI109" s="19"/>
      <c r="HJ109" s="19"/>
      <c r="HK109" s="19"/>
      <c r="HL109" s="19"/>
      <c r="HM109" s="19"/>
      <c r="HN109" s="19"/>
      <c r="HO109" s="19"/>
      <c r="HP109" s="19"/>
      <c r="HQ109" s="19"/>
      <c r="HR109" s="19"/>
      <c r="HS109" s="19"/>
      <c r="HT109" s="19"/>
      <c r="HU109" s="19"/>
      <c r="HV109" s="19"/>
      <c r="HW109" s="19"/>
      <c r="HX109" s="19"/>
      <c r="HY109" s="19"/>
      <c r="HZ109" s="19"/>
      <c r="IA109" s="19"/>
      <c r="IB109" s="19"/>
      <c r="IC109" s="19"/>
      <c r="ID109" s="19"/>
      <c r="IE109" s="19"/>
      <c r="IF109" s="19"/>
      <c r="IG109" s="19"/>
      <c r="IH109" s="19"/>
      <c r="II109" s="19"/>
      <c r="IJ109" s="19"/>
      <c r="IK109" s="19"/>
      <c r="IL109" s="19"/>
      <c r="IM109" s="19"/>
      <c r="IN109" s="19"/>
      <c r="IO109" s="19"/>
      <c r="IP109" s="19"/>
      <c r="IQ109" s="19"/>
      <c r="IR109" s="19"/>
      <c r="IS109" s="19"/>
      <c r="IT109" s="19"/>
      <c r="IU109" s="19"/>
      <c r="IV109" s="19"/>
      <c r="IW109" s="19"/>
    </row>
    <row r="110" customFormat="false" ht="15.75" hidden="false" customHeight="true" outlineLevel="0" collapsed="false">
      <c r="A110" s="19"/>
      <c r="B110" s="19"/>
      <c r="C110" s="19" t="s">
        <v>75</v>
      </c>
      <c r="D110" s="37" t="n">
        <v>36270</v>
      </c>
      <c r="E110" s="19" t="s">
        <v>51</v>
      </c>
      <c r="F110" s="41" t="n">
        <v>10.91</v>
      </c>
      <c r="G110" s="19" t="n">
        <v>28799.346</v>
      </c>
      <c r="H110" s="20" t="n">
        <f aca="false">F110*G110</f>
        <v>314200.86486</v>
      </c>
      <c r="I110" s="19"/>
      <c r="J110" s="11" t="n">
        <f aca="false">IF(E110="b",H110+I110,H110-I110)</f>
        <v>314200.86486</v>
      </c>
      <c r="K110" s="19"/>
      <c r="L110" s="37" t="s">
        <v>0</v>
      </c>
      <c r="M110" s="11"/>
      <c r="N110" s="19"/>
      <c r="O110" s="20" t="n">
        <f aca="false">M110*N110</f>
        <v>0</v>
      </c>
      <c r="P110" s="11" t="s">
        <v>0</v>
      </c>
      <c r="Q110" s="20" t="s">
        <v>0</v>
      </c>
      <c r="R110" s="11" t="s">
        <v>0</v>
      </c>
      <c r="S110" s="19"/>
      <c r="T110" s="13" t="n">
        <f aca="false">N110</f>
        <v>0</v>
      </c>
      <c r="U110" s="19" t="s">
        <v>0</v>
      </c>
      <c r="V110" s="42" t="s">
        <v>0</v>
      </c>
      <c r="W110" s="11" t="s">
        <v>0</v>
      </c>
      <c r="X110" s="11" t="s">
        <v>0</v>
      </c>
      <c r="Y110" s="11" t="str">
        <f aca="false">IF(E110="b",P110,I110)</f>
        <v> </v>
      </c>
      <c r="Z110" s="39" t="s">
        <v>0</v>
      </c>
      <c r="AA110" s="11" t="s">
        <v>0</v>
      </c>
      <c r="AB110" s="19" t="str">
        <f aca="false">IF(L110="holding",0,Z110)</f>
        <v> </v>
      </c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  <c r="DF110" s="19"/>
      <c r="DG110" s="19"/>
      <c r="DH110" s="19"/>
      <c r="DI110" s="19"/>
      <c r="DJ110" s="19"/>
      <c r="DK110" s="19"/>
      <c r="DL110" s="19"/>
      <c r="DM110" s="19"/>
      <c r="DN110" s="19"/>
      <c r="DO110" s="19"/>
      <c r="DP110" s="19"/>
      <c r="DQ110" s="19"/>
      <c r="DR110" s="19"/>
      <c r="DS110" s="19"/>
      <c r="DT110" s="19"/>
      <c r="DU110" s="19"/>
      <c r="DV110" s="19"/>
      <c r="DW110" s="19"/>
      <c r="DX110" s="19"/>
      <c r="DY110" s="19"/>
      <c r="DZ110" s="19"/>
      <c r="EA110" s="19"/>
      <c r="EB110" s="19"/>
      <c r="EC110" s="19"/>
      <c r="ED110" s="19"/>
      <c r="EE110" s="19"/>
      <c r="EF110" s="19"/>
      <c r="EG110" s="19"/>
      <c r="EH110" s="19"/>
      <c r="EI110" s="19"/>
      <c r="EJ110" s="19"/>
      <c r="EK110" s="19"/>
      <c r="EL110" s="19"/>
      <c r="EM110" s="19"/>
      <c r="EN110" s="19"/>
      <c r="EO110" s="19"/>
      <c r="EP110" s="19"/>
      <c r="EQ110" s="19"/>
      <c r="ER110" s="19"/>
      <c r="ES110" s="19"/>
      <c r="ET110" s="19"/>
      <c r="EU110" s="19"/>
      <c r="EV110" s="19"/>
      <c r="EW110" s="19"/>
      <c r="EX110" s="19"/>
      <c r="EY110" s="19"/>
      <c r="EZ110" s="19"/>
      <c r="FA110" s="19"/>
      <c r="FB110" s="19"/>
      <c r="FC110" s="19"/>
      <c r="FD110" s="19"/>
      <c r="FE110" s="19"/>
      <c r="FF110" s="19"/>
      <c r="FG110" s="19"/>
      <c r="FH110" s="19"/>
      <c r="FI110" s="19"/>
      <c r="FJ110" s="19"/>
      <c r="FK110" s="19"/>
      <c r="FL110" s="19"/>
      <c r="FM110" s="19"/>
      <c r="FN110" s="19"/>
      <c r="FO110" s="19"/>
      <c r="FP110" s="19"/>
      <c r="FQ110" s="19"/>
      <c r="FR110" s="19"/>
      <c r="FS110" s="19"/>
      <c r="FT110" s="19"/>
      <c r="FU110" s="19"/>
      <c r="FV110" s="19"/>
      <c r="FW110" s="19"/>
      <c r="FX110" s="19"/>
      <c r="FY110" s="19"/>
      <c r="FZ110" s="19"/>
      <c r="GA110" s="19"/>
      <c r="GB110" s="19"/>
      <c r="GC110" s="19"/>
      <c r="GD110" s="19"/>
      <c r="GE110" s="19"/>
      <c r="GF110" s="19"/>
      <c r="GG110" s="19"/>
      <c r="GH110" s="19"/>
      <c r="GI110" s="19"/>
      <c r="GJ110" s="19"/>
      <c r="GK110" s="19"/>
      <c r="GL110" s="19"/>
      <c r="GM110" s="19"/>
      <c r="GN110" s="19"/>
      <c r="GO110" s="19"/>
      <c r="GP110" s="19"/>
      <c r="GQ110" s="19"/>
      <c r="GR110" s="19"/>
      <c r="GS110" s="19"/>
      <c r="GT110" s="19"/>
      <c r="GU110" s="19"/>
      <c r="GV110" s="19"/>
      <c r="GW110" s="19"/>
      <c r="GX110" s="19"/>
      <c r="GY110" s="19"/>
      <c r="GZ110" s="19"/>
      <c r="HA110" s="19"/>
      <c r="HB110" s="19"/>
      <c r="HC110" s="19"/>
      <c r="HD110" s="19"/>
      <c r="HE110" s="19"/>
      <c r="HF110" s="19"/>
      <c r="HG110" s="19"/>
      <c r="HH110" s="19"/>
      <c r="HI110" s="19"/>
      <c r="HJ110" s="19"/>
      <c r="HK110" s="19"/>
      <c r="HL110" s="19"/>
      <c r="HM110" s="19"/>
      <c r="HN110" s="19"/>
      <c r="HO110" s="19"/>
      <c r="HP110" s="19"/>
      <c r="HQ110" s="19"/>
      <c r="HR110" s="19"/>
      <c r="HS110" s="19"/>
      <c r="HT110" s="19"/>
      <c r="HU110" s="19"/>
      <c r="HV110" s="19"/>
      <c r="HW110" s="19"/>
      <c r="HX110" s="19"/>
      <c r="HY110" s="19"/>
      <c r="HZ110" s="19"/>
      <c r="IA110" s="19"/>
      <c r="IB110" s="19"/>
      <c r="IC110" s="19"/>
      <c r="ID110" s="19"/>
      <c r="IE110" s="19"/>
      <c r="IF110" s="19"/>
      <c r="IG110" s="19"/>
      <c r="IH110" s="19"/>
      <c r="II110" s="19"/>
      <c r="IJ110" s="19"/>
      <c r="IK110" s="19"/>
      <c r="IL110" s="19"/>
      <c r="IM110" s="19"/>
      <c r="IN110" s="19"/>
      <c r="IO110" s="19"/>
      <c r="IP110" s="19"/>
      <c r="IQ110" s="19"/>
      <c r="IR110" s="19"/>
      <c r="IS110" s="19"/>
      <c r="IT110" s="19"/>
      <c r="IU110" s="19"/>
      <c r="IV110" s="19"/>
      <c r="IW110" s="19"/>
    </row>
    <row r="111" customFormat="false" ht="14.25" hidden="false" customHeight="false" outlineLevel="0" collapsed="false">
      <c r="A111" s="19"/>
      <c r="B111" s="19" t="s">
        <v>52</v>
      </c>
      <c r="C111" s="10" t="s">
        <v>76</v>
      </c>
      <c r="D111" s="50" t="s">
        <v>0</v>
      </c>
      <c r="E111" s="10" t="s">
        <v>0</v>
      </c>
      <c r="F111" s="41"/>
      <c r="G111" s="10" t="n">
        <f aca="false">SUM(G108:G110)</f>
        <v>62467.092</v>
      </c>
      <c r="H111" s="20" t="s">
        <v>0</v>
      </c>
      <c r="I111" s="10"/>
      <c r="J111" s="11" t="s">
        <v>0</v>
      </c>
      <c r="K111" s="10" t="s">
        <v>0</v>
      </c>
      <c r="L111" s="50" t="s">
        <v>0</v>
      </c>
      <c r="M111" s="11" t="s">
        <v>2</v>
      </c>
      <c r="N111" s="10" t="s">
        <v>0</v>
      </c>
      <c r="O111" s="20" t="s">
        <v>0</v>
      </c>
      <c r="P111" s="11" t="s">
        <v>0</v>
      </c>
      <c r="Q111" s="20" t="s">
        <v>0</v>
      </c>
      <c r="R111" s="11" t="s">
        <v>0</v>
      </c>
      <c r="S111" s="19" t="s">
        <v>0</v>
      </c>
      <c r="T111" s="13" t="s">
        <v>0</v>
      </c>
      <c r="U111" s="19" t="s">
        <v>0</v>
      </c>
      <c r="V111" s="42" t="s">
        <v>0</v>
      </c>
      <c r="W111" s="11" t="s">
        <v>0</v>
      </c>
      <c r="X111" s="11" t="s">
        <v>0</v>
      </c>
      <c r="Y111" s="11" t="n">
        <f aca="false">IF(E111="b",P111,I111)</f>
        <v>0</v>
      </c>
      <c r="Z111" s="39" t="s">
        <v>0</v>
      </c>
      <c r="AA111" s="11" t="s">
        <v>0</v>
      </c>
      <c r="AB111" s="19" t="str">
        <f aca="false">IF(L111="holding",0,Z111)</f>
        <v> </v>
      </c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  <c r="DE111" s="19"/>
      <c r="DF111" s="19"/>
      <c r="DG111" s="19"/>
      <c r="DH111" s="19"/>
      <c r="DI111" s="19"/>
      <c r="DJ111" s="19"/>
      <c r="DK111" s="19"/>
      <c r="DL111" s="19"/>
      <c r="DM111" s="19"/>
      <c r="DN111" s="19"/>
      <c r="DO111" s="19"/>
      <c r="DP111" s="19"/>
      <c r="DQ111" s="19"/>
      <c r="DR111" s="19"/>
      <c r="DS111" s="19"/>
      <c r="DT111" s="19"/>
      <c r="DU111" s="19"/>
      <c r="DV111" s="19"/>
      <c r="DW111" s="19"/>
      <c r="DX111" s="19"/>
      <c r="DY111" s="19"/>
      <c r="DZ111" s="19"/>
      <c r="EA111" s="19"/>
      <c r="EB111" s="19"/>
      <c r="EC111" s="19"/>
      <c r="ED111" s="19"/>
      <c r="EE111" s="19"/>
      <c r="EF111" s="19"/>
      <c r="EG111" s="19"/>
      <c r="EH111" s="19"/>
      <c r="EI111" s="19"/>
      <c r="EJ111" s="19"/>
      <c r="EK111" s="19"/>
      <c r="EL111" s="19"/>
      <c r="EM111" s="19"/>
      <c r="EN111" s="19"/>
      <c r="EO111" s="19"/>
      <c r="EP111" s="19"/>
      <c r="EQ111" s="19"/>
      <c r="ER111" s="19"/>
      <c r="ES111" s="19"/>
      <c r="ET111" s="19"/>
      <c r="EU111" s="19"/>
      <c r="EV111" s="19"/>
      <c r="EW111" s="19"/>
      <c r="EX111" s="19"/>
      <c r="EY111" s="19"/>
      <c r="EZ111" s="19"/>
      <c r="FA111" s="19"/>
      <c r="FB111" s="19"/>
      <c r="FC111" s="19"/>
      <c r="FD111" s="19"/>
      <c r="FE111" s="19"/>
      <c r="FF111" s="19"/>
      <c r="FG111" s="19"/>
      <c r="FH111" s="19"/>
      <c r="FI111" s="19"/>
      <c r="FJ111" s="19"/>
      <c r="FK111" s="19"/>
      <c r="FL111" s="19"/>
      <c r="FM111" s="19"/>
      <c r="FN111" s="19"/>
      <c r="FO111" s="19"/>
      <c r="FP111" s="19"/>
      <c r="FQ111" s="19"/>
      <c r="FR111" s="19"/>
      <c r="FS111" s="19"/>
      <c r="FT111" s="19"/>
      <c r="FU111" s="19"/>
      <c r="FV111" s="19"/>
      <c r="FW111" s="19"/>
      <c r="FX111" s="19"/>
      <c r="FY111" s="19"/>
      <c r="FZ111" s="19"/>
      <c r="GA111" s="19"/>
      <c r="GB111" s="19"/>
      <c r="GC111" s="19"/>
      <c r="GD111" s="19"/>
      <c r="GE111" s="19"/>
      <c r="GF111" s="19"/>
      <c r="GG111" s="19"/>
      <c r="GH111" s="19"/>
      <c r="GI111" s="19"/>
      <c r="GJ111" s="19"/>
      <c r="GK111" s="19"/>
      <c r="GL111" s="19"/>
      <c r="GM111" s="19"/>
      <c r="GN111" s="19"/>
      <c r="GO111" s="19"/>
      <c r="GP111" s="19"/>
      <c r="GQ111" s="19"/>
      <c r="GR111" s="19"/>
      <c r="GS111" s="19"/>
      <c r="GT111" s="19"/>
      <c r="GU111" s="19"/>
      <c r="GV111" s="19"/>
      <c r="GW111" s="19"/>
      <c r="GX111" s="19"/>
      <c r="GY111" s="19"/>
      <c r="GZ111" s="19"/>
      <c r="HA111" s="19"/>
      <c r="HB111" s="19"/>
      <c r="HC111" s="19"/>
      <c r="HD111" s="19"/>
      <c r="HE111" s="19"/>
      <c r="HF111" s="19"/>
      <c r="HG111" s="19"/>
      <c r="HH111" s="19"/>
      <c r="HI111" s="19"/>
      <c r="HJ111" s="19"/>
      <c r="HK111" s="19"/>
      <c r="HL111" s="19"/>
      <c r="HM111" s="19"/>
      <c r="HN111" s="19"/>
      <c r="HO111" s="19"/>
      <c r="HP111" s="19"/>
      <c r="HQ111" s="19"/>
      <c r="HR111" s="19"/>
      <c r="HS111" s="19"/>
      <c r="HT111" s="19"/>
      <c r="HU111" s="19"/>
      <c r="HV111" s="19"/>
      <c r="HW111" s="19"/>
      <c r="HX111" s="19"/>
      <c r="HY111" s="19"/>
      <c r="HZ111" s="19"/>
      <c r="IA111" s="19"/>
      <c r="IB111" s="19"/>
      <c r="IC111" s="19"/>
      <c r="ID111" s="19"/>
      <c r="IE111" s="19"/>
      <c r="IF111" s="19"/>
      <c r="IG111" s="19"/>
      <c r="IH111" s="19"/>
      <c r="II111" s="19"/>
      <c r="IJ111" s="19"/>
      <c r="IK111" s="19"/>
      <c r="IL111" s="19"/>
      <c r="IM111" s="19"/>
      <c r="IN111" s="19"/>
      <c r="IO111" s="19"/>
      <c r="IP111" s="19"/>
      <c r="IQ111" s="19"/>
      <c r="IR111" s="19"/>
      <c r="IS111" s="19"/>
      <c r="IT111" s="19"/>
      <c r="IU111" s="19"/>
      <c r="IV111" s="19"/>
      <c r="IW111" s="19"/>
    </row>
    <row r="112" customFormat="false" ht="14.25" hidden="false" customHeight="false" outlineLevel="0" collapsed="false">
      <c r="A112" s="19"/>
      <c r="B112" s="19"/>
      <c r="C112" s="43" t="s">
        <v>75</v>
      </c>
      <c r="D112" s="44" t="s">
        <v>61</v>
      </c>
      <c r="E112" s="45" t="s">
        <v>51</v>
      </c>
      <c r="F112" s="46" t="n">
        <f aca="false">(F108*G108/G111+F109*G109/G111+F110*G110/G111)</f>
        <v>10.6328123735934</v>
      </c>
      <c r="G112" s="45" t="n">
        <v>11775.529</v>
      </c>
      <c r="H112" s="47" t="n">
        <f aca="false">F112*G112</f>
        <v>125206.990456808</v>
      </c>
      <c r="I112" s="45"/>
      <c r="J112" s="48" t="n">
        <f aca="false">IF(E112="b",H112+I112,H112-I112)</f>
        <v>125206.990456808</v>
      </c>
      <c r="K112" s="45" t="s">
        <v>50</v>
      </c>
      <c r="L112" s="44" t="n">
        <v>36384</v>
      </c>
      <c r="M112" s="48" t="n">
        <v>10.87</v>
      </c>
      <c r="N112" s="45" t="n">
        <v>11775.529</v>
      </c>
      <c r="O112" s="47" t="n">
        <f aca="false">M112*N112</f>
        <v>128000.00023</v>
      </c>
      <c r="P112" s="48" t="n">
        <v>0</v>
      </c>
      <c r="Q112" s="47" t="n">
        <f aca="false">IF(K112="s",O112-P112,O112+P112)</f>
        <v>128000.00023</v>
      </c>
      <c r="R112" s="49" t="n">
        <f aca="false">IF(E112="b",Q112-J112,J112-Q112)</f>
        <v>2793.00977319156</v>
      </c>
      <c r="S112" s="19"/>
      <c r="T112" s="13" t="n">
        <f aca="false">N112</f>
        <v>11775.529</v>
      </c>
      <c r="U112" s="19" t="str">
        <f aca="false">C112</f>
        <v>Greenline Canadian Index</v>
      </c>
      <c r="V112" s="42" t="n">
        <v>1999</v>
      </c>
      <c r="W112" s="11" t="n">
        <f aca="false">IF(E112="b",O112,H112)</f>
        <v>128000.00023</v>
      </c>
      <c r="X112" s="11" t="n">
        <f aca="false">IF(E112="b",J112,Q112)</f>
        <v>125206.990456808</v>
      </c>
      <c r="Y112" s="11" t="n">
        <f aca="false">IF(E112="b",P112,I112)</f>
        <v>0</v>
      </c>
      <c r="Z112" s="39" t="n">
        <f aca="false">W112-Y112-X112</f>
        <v>2793.00977319156</v>
      </c>
      <c r="AA112" s="11" t="n">
        <f aca="false">R112-Z112</f>
        <v>0</v>
      </c>
      <c r="AB112" s="19" t="n">
        <f aca="false">IF(L112="holding",0,Z112)</f>
        <v>2793.00977319156</v>
      </c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  <c r="DF112" s="19"/>
      <c r="DG112" s="19"/>
      <c r="DH112" s="19"/>
      <c r="DI112" s="19"/>
      <c r="DJ112" s="19"/>
      <c r="DK112" s="19"/>
      <c r="DL112" s="19"/>
      <c r="DM112" s="19"/>
      <c r="DN112" s="19"/>
      <c r="DO112" s="19"/>
      <c r="DP112" s="19"/>
      <c r="DQ112" s="19"/>
      <c r="DR112" s="19"/>
      <c r="DS112" s="19"/>
      <c r="DT112" s="19"/>
      <c r="DU112" s="19"/>
      <c r="DV112" s="19"/>
      <c r="DW112" s="19"/>
      <c r="DX112" s="19"/>
      <c r="DY112" s="19"/>
      <c r="DZ112" s="19"/>
      <c r="EA112" s="19"/>
      <c r="EB112" s="19"/>
      <c r="EC112" s="19"/>
      <c r="ED112" s="19"/>
      <c r="EE112" s="19"/>
      <c r="EF112" s="19"/>
      <c r="EG112" s="19"/>
      <c r="EH112" s="19"/>
      <c r="EI112" s="19"/>
      <c r="EJ112" s="19"/>
      <c r="EK112" s="19"/>
      <c r="EL112" s="19"/>
      <c r="EM112" s="19"/>
      <c r="EN112" s="19"/>
      <c r="EO112" s="19"/>
      <c r="EP112" s="19"/>
      <c r="EQ112" s="19"/>
      <c r="ER112" s="19"/>
      <c r="ES112" s="19"/>
      <c r="ET112" s="19"/>
      <c r="EU112" s="19"/>
      <c r="EV112" s="19"/>
      <c r="EW112" s="19"/>
      <c r="EX112" s="19"/>
      <c r="EY112" s="19"/>
      <c r="EZ112" s="19"/>
      <c r="FA112" s="19"/>
      <c r="FB112" s="19"/>
      <c r="FC112" s="19"/>
      <c r="FD112" s="19"/>
      <c r="FE112" s="19"/>
      <c r="FF112" s="19"/>
      <c r="FG112" s="19"/>
      <c r="FH112" s="19"/>
      <c r="FI112" s="19"/>
      <c r="FJ112" s="19"/>
      <c r="FK112" s="19"/>
      <c r="FL112" s="19"/>
      <c r="FM112" s="19"/>
      <c r="FN112" s="19"/>
      <c r="FO112" s="19"/>
      <c r="FP112" s="19"/>
      <c r="FQ112" s="19"/>
      <c r="FR112" s="19"/>
      <c r="FS112" s="19"/>
      <c r="FT112" s="19"/>
      <c r="FU112" s="19"/>
      <c r="FV112" s="19"/>
      <c r="FW112" s="19"/>
      <c r="FX112" s="19"/>
      <c r="FY112" s="19"/>
      <c r="FZ112" s="19"/>
      <c r="GA112" s="19"/>
      <c r="GB112" s="19"/>
      <c r="GC112" s="19"/>
      <c r="GD112" s="19"/>
      <c r="GE112" s="19"/>
      <c r="GF112" s="19"/>
      <c r="GG112" s="19"/>
      <c r="GH112" s="19"/>
      <c r="GI112" s="19"/>
      <c r="GJ112" s="19"/>
      <c r="GK112" s="19"/>
      <c r="GL112" s="19"/>
      <c r="GM112" s="19"/>
      <c r="GN112" s="19"/>
      <c r="GO112" s="19"/>
      <c r="GP112" s="19"/>
      <c r="GQ112" s="19"/>
      <c r="GR112" s="19"/>
      <c r="GS112" s="19"/>
      <c r="GT112" s="19"/>
      <c r="GU112" s="19"/>
      <c r="GV112" s="19"/>
      <c r="GW112" s="19"/>
      <c r="GX112" s="19"/>
      <c r="GY112" s="19"/>
      <c r="GZ112" s="19"/>
      <c r="HA112" s="19"/>
      <c r="HB112" s="19"/>
      <c r="HC112" s="19"/>
      <c r="HD112" s="19"/>
      <c r="HE112" s="19"/>
      <c r="HF112" s="19"/>
      <c r="HG112" s="19"/>
      <c r="HH112" s="19"/>
      <c r="HI112" s="19"/>
      <c r="HJ112" s="19"/>
      <c r="HK112" s="19"/>
      <c r="HL112" s="19"/>
      <c r="HM112" s="19"/>
      <c r="HN112" s="19"/>
      <c r="HO112" s="19"/>
      <c r="HP112" s="19"/>
      <c r="HQ112" s="19"/>
      <c r="HR112" s="19"/>
      <c r="HS112" s="19"/>
      <c r="HT112" s="19"/>
      <c r="HU112" s="19"/>
      <c r="HV112" s="19"/>
      <c r="HW112" s="19"/>
      <c r="HX112" s="19"/>
      <c r="HY112" s="19"/>
      <c r="HZ112" s="19"/>
      <c r="IA112" s="19"/>
      <c r="IB112" s="19"/>
      <c r="IC112" s="19"/>
      <c r="ID112" s="19"/>
      <c r="IE112" s="19"/>
      <c r="IF112" s="19"/>
      <c r="IG112" s="19"/>
      <c r="IH112" s="19"/>
      <c r="II112" s="19"/>
      <c r="IJ112" s="19"/>
      <c r="IK112" s="19"/>
      <c r="IL112" s="19"/>
      <c r="IM112" s="19"/>
      <c r="IN112" s="19"/>
      <c r="IO112" s="19"/>
      <c r="IP112" s="19"/>
      <c r="IQ112" s="19"/>
      <c r="IR112" s="19"/>
      <c r="IS112" s="19"/>
      <c r="IT112" s="19"/>
      <c r="IU112" s="19"/>
      <c r="IV112" s="19"/>
      <c r="IW112" s="19"/>
    </row>
    <row r="113" customFormat="false" ht="14.25" hidden="false" customHeight="false" outlineLevel="0" collapsed="false">
      <c r="A113" s="19"/>
      <c r="B113" s="19" t="s">
        <v>52</v>
      </c>
      <c r="C113" s="10" t="s">
        <v>75</v>
      </c>
      <c r="D113" s="50" t="s">
        <v>61</v>
      </c>
      <c r="E113" s="10" t="s">
        <v>51</v>
      </c>
      <c r="F113" s="41" t="n">
        <f aca="false">F112</f>
        <v>10.6328123735934</v>
      </c>
      <c r="G113" s="10" t="n">
        <f aca="false">G111-G112</f>
        <v>50691.563</v>
      </c>
      <c r="H113" s="20" t="n">
        <f aca="false">F113*G113</f>
        <v>538993.878303192</v>
      </c>
      <c r="I113" s="19"/>
      <c r="J113" s="11" t="n">
        <f aca="false">IF(E113="b",H113+I113,H113-I113)</f>
        <v>538993.878303192</v>
      </c>
      <c r="K113" s="19" t="s">
        <v>50</v>
      </c>
      <c r="L113" s="37" t="n">
        <v>36405</v>
      </c>
      <c r="M113" s="11" t="n">
        <v>11.05</v>
      </c>
      <c r="N113" s="19" t="n">
        <f aca="false">G113</f>
        <v>50691.563</v>
      </c>
      <c r="O113" s="20" t="n">
        <f aca="false">M113*N113</f>
        <v>560141.77115</v>
      </c>
      <c r="P113" s="11" t="n">
        <v>0</v>
      </c>
      <c r="Q113" s="20" t="n">
        <f aca="false">IF(K113="s",O113-P113,O113+P113)</f>
        <v>560141.77115</v>
      </c>
      <c r="R113" s="11" t="n">
        <f aca="false">IF(E113="b",Q113-J113,J113-Q113)</f>
        <v>21147.8928468084</v>
      </c>
      <c r="S113" s="19"/>
      <c r="T113" s="13" t="n">
        <f aca="false">N113</f>
        <v>50691.563</v>
      </c>
      <c r="U113" s="19" t="str">
        <f aca="false">C113</f>
        <v>Greenline Canadian Index</v>
      </c>
      <c r="V113" s="42" t="n">
        <v>1999</v>
      </c>
      <c r="W113" s="11" t="n">
        <f aca="false">IF(E113="b",O113,H113)</f>
        <v>560141.77115</v>
      </c>
      <c r="X113" s="11" t="n">
        <f aca="false">IF(E113="b",J113,Q113)</f>
        <v>538993.878303192</v>
      </c>
      <c r="Y113" s="11" t="n">
        <f aca="false">IF(E113="b",P113,I113)</f>
        <v>0</v>
      </c>
      <c r="Z113" s="39" t="n">
        <f aca="false">W113-Y113-X113</f>
        <v>21147.8928468084</v>
      </c>
      <c r="AA113" s="11" t="n">
        <f aca="false">R113-Z113</f>
        <v>0</v>
      </c>
      <c r="AB113" s="19" t="n">
        <f aca="false">IF(L113="holding",0,Z113)</f>
        <v>21147.8928468084</v>
      </c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  <c r="DE113" s="19"/>
      <c r="DF113" s="19"/>
      <c r="DG113" s="19"/>
      <c r="DH113" s="19"/>
      <c r="DI113" s="19"/>
      <c r="DJ113" s="19"/>
      <c r="DK113" s="19"/>
      <c r="DL113" s="19"/>
      <c r="DM113" s="19"/>
      <c r="DN113" s="19"/>
      <c r="DO113" s="19"/>
      <c r="DP113" s="19"/>
      <c r="DQ113" s="19"/>
      <c r="DR113" s="19"/>
      <c r="DS113" s="19"/>
      <c r="DT113" s="19"/>
      <c r="DU113" s="19"/>
      <c r="DV113" s="19"/>
      <c r="DW113" s="19"/>
      <c r="DX113" s="19"/>
      <c r="DY113" s="19"/>
      <c r="DZ113" s="19"/>
      <c r="EA113" s="19"/>
      <c r="EB113" s="19"/>
      <c r="EC113" s="19"/>
      <c r="ED113" s="19"/>
      <c r="EE113" s="19"/>
      <c r="EF113" s="19"/>
      <c r="EG113" s="19"/>
      <c r="EH113" s="19"/>
      <c r="EI113" s="19"/>
      <c r="EJ113" s="19"/>
      <c r="EK113" s="19"/>
      <c r="EL113" s="19"/>
      <c r="EM113" s="19"/>
      <c r="EN113" s="19"/>
      <c r="EO113" s="19"/>
      <c r="EP113" s="19"/>
      <c r="EQ113" s="19"/>
      <c r="ER113" s="19"/>
      <c r="ES113" s="19"/>
      <c r="ET113" s="19"/>
      <c r="EU113" s="19"/>
      <c r="EV113" s="19"/>
      <c r="EW113" s="19"/>
      <c r="EX113" s="19"/>
      <c r="EY113" s="19"/>
      <c r="EZ113" s="19"/>
      <c r="FA113" s="19"/>
      <c r="FB113" s="19"/>
      <c r="FC113" s="19"/>
      <c r="FD113" s="19"/>
      <c r="FE113" s="19"/>
      <c r="FF113" s="19"/>
      <c r="FG113" s="19"/>
      <c r="FH113" s="19"/>
      <c r="FI113" s="19"/>
      <c r="FJ113" s="19"/>
      <c r="FK113" s="19"/>
      <c r="FL113" s="19"/>
      <c r="FM113" s="19"/>
      <c r="FN113" s="19"/>
      <c r="FO113" s="19"/>
      <c r="FP113" s="19"/>
      <c r="FQ113" s="19"/>
      <c r="FR113" s="19"/>
      <c r="FS113" s="19"/>
      <c r="FT113" s="19"/>
      <c r="FU113" s="19"/>
      <c r="FV113" s="19"/>
      <c r="FW113" s="19"/>
      <c r="FX113" s="19"/>
      <c r="FY113" s="19"/>
      <c r="FZ113" s="19"/>
      <c r="GA113" s="19"/>
      <c r="GB113" s="19"/>
      <c r="GC113" s="19"/>
      <c r="GD113" s="19"/>
      <c r="GE113" s="19"/>
      <c r="GF113" s="19"/>
      <c r="GG113" s="19"/>
      <c r="GH113" s="19"/>
      <c r="GI113" s="19"/>
      <c r="GJ113" s="19"/>
      <c r="GK113" s="19"/>
      <c r="GL113" s="19"/>
      <c r="GM113" s="19"/>
      <c r="GN113" s="19"/>
      <c r="GO113" s="19"/>
      <c r="GP113" s="19"/>
      <c r="GQ113" s="19"/>
      <c r="GR113" s="19"/>
      <c r="GS113" s="19"/>
      <c r="GT113" s="19"/>
      <c r="GU113" s="19"/>
      <c r="GV113" s="19"/>
      <c r="GW113" s="19"/>
      <c r="GX113" s="19"/>
      <c r="GY113" s="19"/>
      <c r="GZ113" s="19"/>
      <c r="HA113" s="19"/>
      <c r="HB113" s="19"/>
      <c r="HC113" s="19"/>
      <c r="HD113" s="19"/>
      <c r="HE113" s="19"/>
      <c r="HF113" s="19"/>
      <c r="HG113" s="19"/>
      <c r="HH113" s="19"/>
      <c r="HI113" s="19"/>
      <c r="HJ113" s="19"/>
      <c r="HK113" s="19"/>
      <c r="HL113" s="19"/>
      <c r="HM113" s="19"/>
      <c r="HN113" s="19"/>
      <c r="HO113" s="19"/>
      <c r="HP113" s="19"/>
      <c r="HQ113" s="19"/>
      <c r="HR113" s="19"/>
      <c r="HS113" s="19"/>
      <c r="HT113" s="19"/>
      <c r="HU113" s="19"/>
      <c r="HV113" s="19"/>
      <c r="HW113" s="19"/>
      <c r="HX113" s="19"/>
      <c r="HY113" s="19"/>
      <c r="HZ113" s="19"/>
      <c r="IA113" s="19"/>
      <c r="IB113" s="19"/>
      <c r="IC113" s="19"/>
      <c r="ID113" s="19"/>
      <c r="IE113" s="19"/>
      <c r="IF113" s="19"/>
      <c r="IG113" s="19"/>
      <c r="IH113" s="19"/>
      <c r="II113" s="19"/>
      <c r="IJ113" s="19"/>
      <c r="IK113" s="19"/>
      <c r="IL113" s="19"/>
      <c r="IM113" s="19"/>
      <c r="IN113" s="19"/>
      <c r="IO113" s="19"/>
      <c r="IP113" s="19"/>
      <c r="IQ113" s="19"/>
      <c r="IR113" s="19"/>
      <c r="IS113" s="19"/>
      <c r="IT113" s="19"/>
      <c r="IU113" s="19"/>
      <c r="IV113" s="19"/>
      <c r="IW113" s="19"/>
    </row>
    <row r="114" customFormat="false" ht="14.25" hidden="false" customHeight="false" outlineLevel="0" collapsed="false">
      <c r="A114" s="19"/>
      <c r="B114" s="19" t="s">
        <v>52</v>
      </c>
      <c r="C114" s="19" t="s">
        <v>77</v>
      </c>
      <c r="D114" s="37" t="n">
        <v>36245</v>
      </c>
      <c r="E114" s="19" t="s">
        <v>51</v>
      </c>
      <c r="F114" s="41" t="n">
        <v>11.86</v>
      </c>
      <c r="G114" s="19" t="n">
        <v>8431.703</v>
      </c>
      <c r="H114" s="20" t="n">
        <f aca="false">F114*G114</f>
        <v>99999.99758</v>
      </c>
      <c r="I114" s="19"/>
      <c r="J114" s="11" t="n">
        <f aca="false">IF(E114="b",H114+I114,H114-I114)</f>
        <v>99999.99758</v>
      </c>
      <c r="K114" s="19" t="s">
        <v>50</v>
      </c>
      <c r="L114" s="37" t="n">
        <v>36406</v>
      </c>
      <c r="M114" s="11" t="n">
        <v>14.41</v>
      </c>
      <c r="N114" s="19" t="n">
        <f aca="false">G114</f>
        <v>8431.703</v>
      </c>
      <c r="O114" s="20" t="n">
        <f aca="false">M114*N114</f>
        <v>121500.84023</v>
      </c>
      <c r="P114" s="11" t="n">
        <v>0</v>
      </c>
      <c r="Q114" s="20" t="n">
        <f aca="false">IF(K114="s",O114-P114,O114+P114)</f>
        <v>121500.84023</v>
      </c>
      <c r="R114" s="11" t="n">
        <f aca="false">IF(E114="b",Q114-J114,J114-Q114)</f>
        <v>21500.84265</v>
      </c>
      <c r="S114" s="19"/>
      <c r="T114" s="13" t="n">
        <f aca="false">N114</f>
        <v>8431.703</v>
      </c>
      <c r="U114" s="19" t="str">
        <f aca="false">C114</f>
        <v>Greenline Japanese Index</v>
      </c>
      <c r="V114" s="42" t="n">
        <v>1999</v>
      </c>
      <c r="W114" s="11" t="n">
        <f aca="false">IF(E114="b",O114,H114)</f>
        <v>121500.84023</v>
      </c>
      <c r="X114" s="11" t="n">
        <f aca="false">IF(E114="b",J114,Q114)</f>
        <v>99999.99758</v>
      </c>
      <c r="Y114" s="11" t="n">
        <f aca="false">IF(E114="b",P114,I114)</f>
        <v>0</v>
      </c>
      <c r="Z114" s="39" t="n">
        <f aca="false">W114-Y114-X114</f>
        <v>21500.84265</v>
      </c>
      <c r="AA114" s="11" t="n">
        <f aca="false">R114-Z114</f>
        <v>0</v>
      </c>
      <c r="AB114" s="19" t="n">
        <f aca="false">IF(L114="holding",0,Z114)</f>
        <v>21500.84265</v>
      </c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  <c r="DF114" s="19"/>
      <c r="DG114" s="19"/>
      <c r="DH114" s="19"/>
      <c r="DI114" s="19"/>
      <c r="DJ114" s="19"/>
      <c r="DK114" s="19"/>
      <c r="DL114" s="19"/>
      <c r="DM114" s="19"/>
      <c r="DN114" s="19"/>
      <c r="DO114" s="19"/>
      <c r="DP114" s="19"/>
      <c r="DQ114" s="19"/>
      <c r="DR114" s="19"/>
      <c r="DS114" s="19"/>
      <c r="DT114" s="19"/>
      <c r="DU114" s="19"/>
      <c r="DV114" s="19"/>
      <c r="DW114" s="19"/>
      <c r="DX114" s="19"/>
      <c r="DY114" s="19"/>
      <c r="DZ114" s="19"/>
      <c r="EA114" s="19"/>
      <c r="EB114" s="19"/>
      <c r="EC114" s="19"/>
      <c r="ED114" s="19"/>
      <c r="EE114" s="19"/>
      <c r="EF114" s="19"/>
      <c r="EG114" s="19"/>
      <c r="EH114" s="19"/>
      <c r="EI114" s="19"/>
      <c r="EJ114" s="19"/>
      <c r="EK114" s="19"/>
      <c r="EL114" s="19"/>
      <c r="EM114" s="19"/>
      <c r="EN114" s="19"/>
      <c r="EO114" s="19"/>
      <c r="EP114" s="19"/>
      <c r="EQ114" s="19"/>
      <c r="ER114" s="19"/>
      <c r="ES114" s="19"/>
      <c r="ET114" s="19"/>
      <c r="EU114" s="19"/>
      <c r="EV114" s="19"/>
      <c r="EW114" s="19"/>
      <c r="EX114" s="19"/>
      <c r="EY114" s="19"/>
      <c r="EZ114" s="19"/>
      <c r="FA114" s="19"/>
      <c r="FB114" s="19"/>
      <c r="FC114" s="19"/>
      <c r="FD114" s="19"/>
      <c r="FE114" s="19"/>
      <c r="FF114" s="19"/>
      <c r="FG114" s="19"/>
      <c r="FH114" s="19"/>
      <c r="FI114" s="19"/>
      <c r="FJ114" s="19"/>
      <c r="FK114" s="19"/>
      <c r="FL114" s="19"/>
      <c r="FM114" s="19"/>
      <c r="FN114" s="19"/>
      <c r="FO114" s="19"/>
      <c r="FP114" s="19"/>
      <c r="FQ114" s="19"/>
      <c r="FR114" s="19"/>
      <c r="FS114" s="19"/>
      <c r="FT114" s="19"/>
      <c r="FU114" s="19"/>
      <c r="FV114" s="19"/>
      <c r="FW114" s="19"/>
      <c r="FX114" s="19"/>
      <c r="FY114" s="19"/>
      <c r="FZ114" s="19"/>
      <c r="GA114" s="19"/>
      <c r="GB114" s="19"/>
      <c r="GC114" s="19"/>
      <c r="GD114" s="19"/>
      <c r="GE114" s="19"/>
      <c r="GF114" s="19"/>
      <c r="GG114" s="19"/>
      <c r="GH114" s="19"/>
      <c r="GI114" s="19"/>
      <c r="GJ114" s="19"/>
      <c r="GK114" s="19"/>
      <c r="GL114" s="19"/>
      <c r="GM114" s="19"/>
      <c r="GN114" s="19"/>
      <c r="GO114" s="19"/>
      <c r="GP114" s="19"/>
      <c r="GQ114" s="19"/>
      <c r="GR114" s="19"/>
      <c r="GS114" s="19"/>
      <c r="GT114" s="19"/>
      <c r="GU114" s="19"/>
      <c r="GV114" s="19"/>
      <c r="GW114" s="19"/>
      <c r="GX114" s="19"/>
      <c r="GY114" s="19"/>
      <c r="GZ114" s="19"/>
      <c r="HA114" s="19"/>
      <c r="HB114" s="19"/>
      <c r="HC114" s="19"/>
      <c r="HD114" s="19"/>
      <c r="HE114" s="19"/>
      <c r="HF114" s="19"/>
      <c r="HG114" s="19"/>
      <c r="HH114" s="19"/>
      <c r="HI114" s="19"/>
      <c r="HJ114" s="19"/>
      <c r="HK114" s="19"/>
      <c r="HL114" s="19"/>
      <c r="HM114" s="19"/>
      <c r="HN114" s="19"/>
      <c r="HO114" s="19"/>
      <c r="HP114" s="19"/>
      <c r="HQ114" s="19"/>
      <c r="HR114" s="19"/>
      <c r="HS114" s="19"/>
      <c r="HT114" s="19"/>
      <c r="HU114" s="19"/>
      <c r="HV114" s="19"/>
      <c r="HW114" s="19"/>
      <c r="HX114" s="19"/>
      <c r="HY114" s="19"/>
      <c r="HZ114" s="19"/>
      <c r="IA114" s="19"/>
      <c r="IB114" s="19"/>
      <c r="IC114" s="19"/>
      <c r="ID114" s="19"/>
      <c r="IE114" s="19"/>
      <c r="IF114" s="19"/>
      <c r="IG114" s="19"/>
      <c r="IH114" s="19"/>
      <c r="II114" s="19"/>
      <c r="IJ114" s="19"/>
      <c r="IK114" s="19"/>
      <c r="IL114" s="19"/>
      <c r="IM114" s="19"/>
      <c r="IN114" s="19"/>
      <c r="IO114" s="19"/>
      <c r="IP114" s="19"/>
      <c r="IQ114" s="19"/>
      <c r="IR114" s="19"/>
      <c r="IS114" s="19"/>
      <c r="IT114" s="19"/>
      <c r="IU114" s="19"/>
      <c r="IV114" s="19"/>
      <c r="IW114" s="19"/>
    </row>
    <row r="115" customFormat="false" ht="14.25" hidden="false" customHeight="false" outlineLevel="0" collapsed="false">
      <c r="A115" s="19"/>
      <c r="B115" s="19" t="s">
        <v>52</v>
      </c>
      <c r="C115" s="13" t="s">
        <v>78</v>
      </c>
      <c r="D115" s="37" t="n">
        <v>36180</v>
      </c>
      <c r="E115" s="20" t="s">
        <v>50</v>
      </c>
      <c r="F115" s="41" t="n">
        <v>35.8</v>
      </c>
      <c r="G115" s="19" t="n">
        <v>1500</v>
      </c>
      <c r="H115" s="20" t="n">
        <f aca="false">F115*G115</f>
        <v>53700</v>
      </c>
      <c r="I115" s="20" t="n">
        <v>125</v>
      </c>
      <c r="J115" s="11" t="n">
        <f aca="false">IF(E115="b",H115+I115,H115-I115)</f>
        <v>53575</v>
      </c>
      <c r="K115" s="19" t="s">
        <v>51</v>
      </c>
      <c r="L115" s="37" t="n">
        <v>36179</v>
      </c>
      <c r="M115" s="11" t="n">
        <v>36.3</v>
      </c>
      <c r="N115" s="20" t="n">
        <v>1500</v>
      </c>
      <c r="O115" s="20" t="n">
        <f aca="false">M115*N115</f>
        <v>54450</v>
      </c>
      <c r="P115" s="11" t="n">
        <v>125</v>
      </c>
      <c r="Q115" s="20" t="n">
        <f aca="false">IF(K115="s",O115-P115,O115+P115)</f>
        <v>54575</v>
      </c>
      <c r="R115" s="11" t="n">
        <f aca="false">IF(E115="b",Q115-J115,J115-Q115)</f>
        <v>-1000</v>
      </c>
      <c r="S115" s="19"/>
      <c r="T115" s="13" t="n">
        <f aca="false">N115</f>
        <v>1500</v>
      </c>
      <c r="U115" s="19" t="str">
        <f aca="false">C115</f>
        <v>Toronto 35 Ind Prt FD T/U</v>
      </c>
      <c r="V115" s="42" t="n">
        <v>1999</v>
      </c>
      <c r="W115" s="11" t="n">
        <f aca="false">IF(E115="b",O115,H115)</f>
        <v>53700</v>
      </c>
      <c r="X115" s="11" t="n">
        <f aca="false">IF(E115="b",J115,Q115)</f>
        <v>54575</v>
      </c>
      <c r="Y115" s="11" t="n">
        <f aca="false">IF(E115="b",P115,I115)</f>
        <v>125</v>
      </c>
      <c r="Z115" s="39" t="n">
        <f aca="false">W115-Y115-X115</f>
        <v>-1000</v>
      </c>
      <c r="AA115" s="11" t="n">
        <f aca="false">R115-Z115</f>
        <v>0</v>
      </c>
      <c r="AB115" s="19" t="n">
        <f aca="false">IF(L115="holding",0,Z115)</f>
        <v>-1000</v>
      </c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DC115" s="19"/>
      <c r="DD115" s="19"/>
      <c r="DE115" s="19"/>
      <c r="DF115" s="19"/>
      <c r="DG115" s="19"/>
      <c r="DH115" s="19"/>
      <c r="DI115" s="19"/>
      <c r="DJ115" s="19"/>
      <c r="DK115" s="19"/>
      <c r="DL115" s="19"/>
      <c r="DM115" s="19"/>
      <c r="DN115" s="19"/>
      <c r="DO115" s="19"/>
      <c r="DP115" s="19"/>
      <c r="DQ115" s="19"/>
      <c r="DR115" s="19"/>
      <c r="DS115" s="19"/>
      <c r="DT115" s="19"/>
      <c r="DU115" s="19"/>
      <c r="DV115" s="19"/>
      <c r="DW115" s="19"/>
      <c r="DX115" s="19"/>
      <c r="DY115" s="19"/>
      <c r="DZ115" s="19"/>
      <c r="EA115" s="19"/>
      <c r="EB115" s="19"/>
      <c r="EC115" s="19"/>
      <c r="ED115" s="19"/>
      <c r="EE115" s="19"/>
      <c r="EF115" s="19"/>
      <c r="EG115" s="19"/>
      <c r="EH115" s="19"/>
      <c r="EI115" s="19"/>
      <c r="EJ115" s="19"/>
      <c r="EK115" s="19"/>
      <c r="EL115" s="19"/>
      <c r="EM115" s="19"/>
      <c r="EN115" s="19"/>
      <c r="EO115" s="19"/>
      <c r="EP115" s="19"/>
      <c r="EQ115" s="19"/>
      <c r="ER115" s="19"/>
      <c r="ES115" s="19"/>
      <c r="ET115" s="19"/>
      <c r="EU115" s="19"/>
      <c r="EV115" s="19"/>
      <c r="EW115" s="19"/>
      <c r="EX115" s="19"/>
      <c r="EY115" s="19"/>
      <c r="EZ115" s="19"/>
      <c r="FA115" s="19"/>
      <c r="FB115" s="19"/>
      <c r="FC115" s="19"/>
      <c r="FD115" s="19"/>
      <c r="FE115" s="19"/>
      <c r="FF115" s="19"/>
      <c r="FG115" s="19"/>
      <c r="FH115" s="19"/>
      <c r="FI115" s="19"/>
      <c r="FJ115" s="19"/>
      <c r="FK115" s="19"/>
      <c r="FL115" s="19"/>
      <c r="FM115" s="19"/>
      <c r="FN115" s="19"/>
      <c r="FO115" s="19"/>
      <c r="FP115" s="19"/>
      <c r="FQ115" s="19"/>
      <c r="FR115" s="19"/>
      <c r="FS115" s="19"/>
      <c r="FT115" s="19"/>
      <c r="FU115" s="19"/>
      <c r="FV115" s="19"/>
      <c r="FW115" s="19"/>
      <c r="FX115" s="19"/>
      <c r="FY115" s="19"/>
      <c r="FZ115" s="19"/>
      <c r="GA115" s="19"/>
      <c r="GB115" s="19"/>
      <c r="GC115" s="19"/>
      <c r="GD115" s="19"/>
      <c r="GE115" s="19"/>
      <c r="GF115" s="19"/>
      <c r="GG115" s="19"/>
      <c r="GH115" s="19"/>
      <c r="GI115" s="19"/>
      <c r="GJ115" s="19"/>
      <c r="GK115" s="19"/>
      <c r="GL115" s="19"/>
      <c r="GM115" s="19"/>
      <c r="GN115" s="19"/>
      <c r="GO115" s="19"/>
      <c r="GP115" s="19"/>
      <c r="GQ115" s="19"/>
      <c r="GR115" s="19"/>
      <c r="GS115" s="19"/>
      <c r="GT115" s="19"/>
      <c r="GU115" s="19"/>
      <c r="GV115" s="19"/>
      <c r="GW115" s="19"/>
      <c r="GX115" s="19"/>
      <c r="GY115" s="19"/>
      <c r="GZ115" s="19"/>
      <c r="HA115" s="19"/>
      <c r="HB115" s="19"/>
      <c r="HC115" s="19"/>
      <c r="HD115" s="19"/>
      <c r="HE115" s="19"/>
      <c r="HF115" s="19"/>
      <c r="HG115" s="19"/>
      <c r="HH115" s="19"/>
      <c r="HI115" s="19"/>
      <c r="HJ115" s="19"/>
      <c r="HK115" s="19"/>
      <c r="HL115" s="19"/>
      <c r="HM115" s="19"/>
      <c r="HN115" s="19"/>
      <c r="HO115" s="19"/>
      <c r="HP115" s="19"/>
      <c r="HQ115" s="19"/>
      <c r="HR115" s="19"/>
      <c r="HS115" s="19"/>
      <c r="HT115" s="19"/>
      <c r="HU115" s="19"/>
      <c r="HV115" s="19"/>
      <c r="HW115" s="19"/>
      <c r="HX115" s="19"/>
      <c r="HY115" s="19"/>
      <c r="HZ115" s="19"/>
      <c r="IA115" s="19"/>
      <c r="IB115" s="19"/>
      <c r="IC115" s="19"/>
      <c r="ID115" s="19"/>
      <c r="IE115" s="19"/>
      <c r="IF115" s="19"/>
      <c r="IG115" s="19"/>
      <c r="IH115" s="19"/>
      <c r="II115" s="19"/>
      <c r="IJ115" s="19"/>
      <c r="IK115" s="19"/>
      <c r="IL115" s="19"/>
      <c r="IM115" s="19"/>
      <c r="IN115" s="19"/>
      <c r="IO115" s="19"/>
      <c r="IP115" s="19"/>
      <c r="IQ115" s="19"/>
      <c r="IR115" s="19"/>
      <c r="IS115" s="19"/>
      <c r="IT115" s="19"/>
      <c r="IU115" s="19"/>
      <c r="IV115" s="19"/>
      <c r="IW115" s="19"/>
    </row>
    <row r="116" customFormat="false" ht="14.25" hidden="false" customHeight="false" outlineLevel="0" collapsed="false">
      <c r="A116" s="19"/>
      <c r="B116" s="19" t="s">
        <v>0</v>
      </c>
      <c r="C116" s="20" t="s">
        <v>79</v>
      </c>
      <c r="D116" s="37" t="n">
        <v>36392</v>
      </c>
      <c r="E116" s="19" t="s">
        <v>51</v>
      </c>
      <c r="F116" s="11" t="s">
        <v>64</v>
      </c>
      <c r="G116" s="19" t="n">
        <v>10000</v>
      </c>
      <c r="H116" s="20" t="n">
        <v>49380</v>
      </c>
      <c r="I116" s="20" t="n">
        <v>300</v>
      </c>
      <c r="J116" s="11" t="n">
        <f aca="false">IF(E116="b",H116+I116,H116-I116)</f>
        <v>49680</v>
      </c>
      <c r="K116" s="19" t="s">
        <v>0</v>
      </c>
      <c r="L116" s="37" t="s">
        <v>0</v>
      </c>
      <c r="M116" s="11" t="s">
        <v>0</v>
      </c>
      <c r="N116" s="20" t="s">
        <v>0</v>
      </c>
      <c r="O116" s="20" t="s">
        <v>0</v>
      </c>
      <c r="P116" s="11" t="s">
        <v>0</v>
      </c>
      <c r="Q116" s="20" t="s">
        <v>0</v>
      </c>
      <c r="R116" s="11" t="s">
        <v>0</v>
      </c>
      <c r="S116" s="19" t="s">
        <v>0</v>
      </c>
      <c r="T116" s="13" t="s">
        <v>0</v>
      </c>
      <c r="U116" s="19" t="s">
        <v>0</v>
      </c>
      <c r="V116" s="42" t="s">
        <v>0</v>
      </c>
      <c r="W116" s="11" t="s">
        <v>0</v>
      </c>
      <c r="X116" s="11" t="s">
        <v>0</v>
      </c>
      <c r="Y116" s="11" t="str">
        <f aca="false">IF(E116="b",P116,I116)</f>
        <v> </v>
      </c>
      <c r="Z116" s="39" t="s">
        <v>0</v>
      </c>
      <c r="AA116" s="11" t="s">
        <v>0</v>
      </c>
      <c r="AB116" s="19" t="str">
        <f aca="false">IF(L116="holding",0,Z116)</f>
        <v> </v>
      </c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  <c r="DE116" s="19"/>
      <c r="DF116" s="19"/>
      <c r="DG116" s="19"/>
      <c r="DH116" s="19"/>
      <c r="DI116" s="19"/>
      <c r="DJ116" s="19"/>
      <c r="DK116" s="19"/>
      <c r="DL116" s="19"/>
      <c r="DM116" s="19"/>
      <c r="DN116" s="19"/>
      <c r="DO116" s="19"/>
      <c r="DP116" s="19"/>
      <c r="DQ116" s="19"/>
      <c r="DR116" s="19"/>
      <c r="DS116" s="19"/>
      <c r="DT116" s="19"/>
      <c r="DU116" s="19"/>
      <c r="DV116" s="19"/>
      <c r="DW116" s="19"/>
      <c r="DX116" s="19"/>
      <c r="DY116" s="19"/>
      <c r="DZ116" s="19"/>
      <c r="EA116" s="19"/>
      <c r="EB116" s="19"/>
      <c r="EC116" s="19"/>
      <c r="ED116" s="19"/>
      <c r="EE116" s="19"/>
      <c r="EF116" s="19"/>
      <c r="EG116" s="19"/>
      <c r="EH116" s="19"/>
      <c r="EI116" s="19"/>
      <c r="EJ116" s="19"/>
      <c r="EK116" s="19"/>
      <c r="EL116" s="19"/>
      <c r="EM116" s="19"/>
      <c r="EN116" s="19"/>
      <c r="EO116" s="19"/>
      <c r="EP116" s="19"/>
      <c r="EQ116" s="19"/>
      <c r="ER116" s="19"/>
      <c r="ES116" s="19"/>
      <c r="ET116" s="19"/>
      <c r="EU116" s="19"/>
      <c r="EV116" s="19"/>
      <c r="EW116" s="19"/>
      <c r="EX116" s="19"/>
      <c r="EY116" s="19"/>
      <c r="EZ116" s="19"/>
      <c r="FA116" s="19"/>
      <c r="FB116" s="19"/>
      <c r="FC116" s="19"/>
      <c r="FD116" s="19"/>
      <c r="FE116" s="19"/>
      <c r="FF116" s="19"/>
      <c r="FG116" s="19"/>
      <c r="FH116" s="19"/>
      <c r="FI116" s="19"/>
      <c r="FJ116" s="19"/>
      <c r="FK116" s="19"/>
      <c r="FL116" s="19"/>
      <c r="FM116" s="19"/>
      <c r="FN116" s="19"/>
      <c r="FO116" s="19"/>
      <c r="FP116" s="19"/>
      <c r="FQ116" s="19"/>
      <c r="FR116" s="19"/>
      <c r="FS116" s="19"/>
      <c r="FT116" s="19"/>
      <c r="FU116" s="19"/>
      <c r="FV116" s="19"/>
      <c r="FW116" s="19"/>
      <c r="FX116" s="19"/>
      <c r="FY116" s="19"/>
      <c r="FZ116" s="19"/>
      <c r="GA116" s="19"/>
      <c r="GB116" s="19"/>
      <c r="GC116" s="19"/>
      <c r="GD116" s="19"/>
      <c r="GE116" s="19"/>
      <c r="GF116" s="19"/>
      <c r="GG116" s="19"/>
      <c r="GH116" s="19"/>
      <c r="GI116" s="19"/>
      <c r="GJ116" s="19"/>
      <c r="GK116" s="19"/>
      <c r="GL116" s="19"/>
      <c r="GM116" s="19"/>
      <c r="GN116" s="19"/>
      <c r="GO116" s="19"/>
      <c r="GP116" s="19"/>
      <c r="GQ116" s="19"/>
      <c r="GR116" s="19"/>
      <c r="GS116" s="19"/>
      <c r="GT116" s="19"/>
      <c r="GU116" s="19"/>
      <c r="GV116" s="19"/>
      <c r="GW116" s="19"/>
      <c r="GX116" s="19"/>
      <c r="GY116" s="19"/>
      <c r="GZ116" s="19"/>
      <c r="HA116" s="19"/>
      <c r="HB116" s="19"/>
      <c r="HC116" s="19"/>
      <c r="HD116" s="19"/>
      <c r="HE116" s="19"/>
      <c r="HF116" s="19"/>
      <c r="HG116" s="19"/>
      <c r="HH116" s="19"/>
      <c r="HI116" s="19"/>
      <c r="HJ116" s="19"/>
      <c r="HK116" s="19"/>
      <c r="HL116" s="19"/>
      <c r="HM116" s="19"/>
      <c r="HN116" s="19"/>
      <c r="HO116" s="19"/>
      <c r="HP116" s="19"/>
      <c r="HQ116" s="19"/>
      <c r="HR116" s="19"/>
      <c r="HS116" s="19"/>
      <c r="HT116" s="19"/>
      <c r="HU116" s="19"/>
      <c r="HV116" s="19"/>
      <c r="HW116" s="19"/>
      <c r="HX116" s="19"/>
      <c r="HY116" s="19"/>
      <c r="HZ116" s="19"/>
      <c r="IA116" s="19"/>
      <c r="IB116" s="19"/>
      <c r="IC116" s="19"/>
      <c r="ID116" s="19"/>
      <c r="IE116" s="19"/>
      <c r="IF116" s="19"/>
      <c r="IG116" s="19"/>
      <c r="IH116" s="19"/>
      <c r="II116" s="19"/>
      <c r="IJ116" s="19"/>
      <c r="IK116" s="19"/>
      <c r="IL116" s="19"/>
      <c r="IM116" s="19"/>
      <c r="IN116" s="19"/>
      <c r="IO116" s="19"/>
      <c r="IP116" s="19"/>
      <c r="IQ116" s="19"/>
      <c r="IR116" s="19"/>
      <c r="IS116" s="19"/>
      <c r="IT116" s="19"/>
      <c r="IU116" s="19"/>
      <c r="IV116" s="19"/>
      <c r="IW116" s="19"/>
    </row>
    <row r="117" customFormat="false" ht="14.25" hidden="false" customHeight="false" outlineLevel="0" collapsed="false">
      <c r="A117" s="19"/>
      <c r="B117" s="19" t="s">
        <v>0</v>
      </c>
      <c r="C117" s="20" t="s">
        <v>79</v>
      </c>
      <c r="D117" s="37" t="n">
        <v>36181</v>
      </c>
      <c r="E117" s="19" t="s">
        <v>51</v>
      </c>
      <c r="F117" s="11" t="s">
        <v>64</v>
      </c>
      <c r="G117" s="19" t="n">
        <v>10000</v>
      </c>
      <c r="H117" s="20" t="n">
        <v>51260</v>
      </c>
      <c r="I117" s="20" t="n">
        <v>300</v>
      </c>
      <c r="J117" s="11" t="n">
        <f aca="false">IF(E117="b",H117+I117,H117-I117)</f>
        <v>51560</v>
      </c>
      <c r="K117" s="19" t="s">
        <v>0</v>
      </c>
      <c r="L117" s="37" t="s">
        <v>0</v>
      </c>
      <c r="M117" s="11" t="s">
        <v>0</v>
      </c>
      <c r="N117" s="20" t="s">
        <v>0</v>
      </c>
      <c r="O117" s="20" t="s">
        <v>2</v>
      </c>
      <c r="P117" s="11" t="s">
        <v>0</v>
      </c>
      <c r="Q117" s="20" t="s">
        <v>0</v>
      </c>
      <c r="R117" s="11" t="s">
        <v>0</v>
      </c>
      <c r="S117" s="19" t="s">
        <v>0</v>
      </c>
      <c r="T117" s="13" t="s">
        <v>0</v>
      </c>
      <c r="U117" s="19" t="s">
        <v>0</v>
      </c>
      <c r="V117" s="42" t="s">
        <v>2</v>
      </c>
      <c r="W117" s="11" t="s">
        <v>0</v>
      </c>
      <c r="X117" s="11" t="s">
        <v>0</v>
      </c>
      <c r="Y117" s="11" t="str">
        <f aca="false">IF(E117="b",P117,I117)</f>
        <v> </v>
      </c>
      <c r="Z117" s="39" t="s">
        <v>0</v>
      </c>
      <c r="AA117" s="11" t="s">
        <v>0</v>
      </c>
      <c r="AB117" s="19" t="str">
        <f aca="false">IF(L117="holding",0,Z117)</f>
        <v> </v>
      </c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  <c r="DF117" s="19"/>
      <c r="DG117" s="19"/>
      <c r="DH117" s="19"/>
      <c r="DI117" s="19"/>
      <c r="DJ117" s="19"/>
      <c r="DK117" s="19"/>
      <c r="DL117" s="19"/>
      <c r="DM117" s="19"/>
      <c r="DN117" s="19"/>
      <c r="DO117" s="19"/>
      <c r="DP117" s="19"/>
      <c r="DQ117" s="19"/>
      <c r="DR117" s="19"/>
      <c r="DS117" s="19"/>
      <c r="DT117" s="19"/>
      <c r="DU117" s="19"/>
      <c r="DV117" s="19"/>
      <c r="DW117" s="19"/>
      <c r="DX117" s="19"/>
      <c r="DY117" s="19"/>
      <c r="DZ117" s="19"/>
      <c r="EA117" s="19"/>
      <c r="EB117" s="19"/>
      <c r="EC117" s="19"/>
      <c r="ED117" s="19"/>
      <c r="EE117" s="19"/>
      <c r="EF117" s="19"/>
      <c r="EG117" s="19"/>
      <c r="EH117" s="19"/>
      <c r="EI117" s="19"/>
      <c r="EJ117" s="19"/>
      <c r="EK117" s="19"/>
      <c r="EL117" s="19"/>
      <c r="EM117" s="19"/>
      <c r="EN117" s="19"/>
      <c r="EO117" s="19"/>
      <c r="EP117" s="19"/>
      <c r="EQ117" s="19"/>
      <c r="ER117" s="19"/>
      <c r="ES117" s="19"/>
      <c r="ET117" s="19"/>
      <c r="EU117" s="19"/>
      <c r="EV117" s="19"/>
      <c r="EW117" s="19"/>
      <c r="EX117" s="19"/>
      <c r="EY117" s="19"/>
      <c r="EZ117" s="19"/>
      <c r="FA117" s="19"/>
      <c r="FB117" s="19"/>
      <c r="FC117" s="19"/>
      <c r="FD117" s="19"/>
      <c r="FE117" s="19"/>
      <c r="FF117" s="19"/>
      <c r="FG117" s="19"/>
      <c r="FH117" s="19"/>
      <c r="FI117" s="19"/>
      <c r="FJ117" s="19"/>
      <c r="FK117" s="19"/>
      <c r="FL117" s="19"/>
      <c r="FM117" s="19"/>
      <c r="FN117" s="19"/>
      <c r="FO117" s="19"/>
      <c r="FP117" s="19"/>
      <c r="FQ117" s="19"/>
      <c r="FR117" s="19"/>
      <c r="FS117" s="19"/>
      <c r="FT117" s="19"/>
      <c r="FU117" s="19"/>
      <c r="FV117" s="19"/>
      <c r="FW117" s="19"/>
      <c r="FX117" s="19"/>
      <c r="FY117" s="19"/>
      <c r="FZ117" s="19"/>
      <c r="GA117" s="19"/>
      <c r="GB117" s="19"/>
      <c r="GC117" s="19"/>
      <c r="GD117" s="19"/>
      <c r="GE117" s="19"/>
      <c r="GF117" s="19"/>
      <c r="GG117" s="19"/>
      <c r="GH117" s="19"/>
      <c r="GI117" s="19"/>
      <c r="GJ117" s="19"/>
      <c r="GK117" s="19"/>
      <c r="GL117" s="19"/>
      <c r="GM117" s="19"/>
      <c r="GN117" s="19"/>
      <c r="GO117" s="19"/>
      <c r="GP117" s="19"/>
      <c r="GQ117" s="19"/>
      <c r="GR117" s="19"/>
      <c r="GS117" s="19"/>
      <c r="GT117" s="19"/>
      <c r="GU117" s="19"/>
      <c r="GV117" s="19"/>
      <c r="GW117" s="19"/>
      <c r="GX117" s="19"/>
      <c r="GY117" s="19"/>
      <c r="GZ117" s="19"/>
      <c r="HA117" s="19"/>
      <c r="HB117" s="19"/>
      <c r="HC117" s="19"/>
      <c r="HD117" s="19"/>
      <c r="HE117" s="19"/>
      <c r="HF117" s="19"/>
      <c r="HG117" s="19"/>
      <c r="HH117" s="19"/>
      <c r="HI117" s="19"/>
      <c r="HJ117" s="19"/>
      <c r="HK117" s="19"/>
      <c r="HL117" s="19"/>
      <c r="HM117" s="19"/>
      <c r="HN117" s="19"/>
      <c r="HO117" s="19"/>
      <c r="HP117" s="19"/>
      <c r="HQ117" s="19"/>
      <c r="HR117" s="19"/>
      <c r="HS117" s="19"/>
      <c r="HT117" s="19"/>
      <c r="HU117" s="19"/>
      <c r="HV117" s="19"/>
      <c r="HW117" s="19"/>
      <c r="HX117" s="19"/>
      <c r="HY117" s="19"/>
      <c r="HZ117" s="19"/>
      <c r="IA117" s="19"/>
      <c r="IB117" s="19"/>
      <c r="IC117" s="19"/>
      <c r="ID117" s="19"/>
      <c r="IE117" s="19"/>
      <c r="IF117" s="19"/>
      <c r="IG117" s="19"/>
      <c r="IH117" s="19"/>
      <c r="II117" s="19"/>
      <c r="IJ117" s="19"/>
      <c r="IK117" s="19"/>
      <c r="IL117" s="19"/>
      <c r="IM117" s="19"/>
      <c r="IN117" s="19"/>
      <c r="IO117" s="19"/>
      <c r="IP117" s="19"/>
      <c r="IQ117" s="19"/>
      <c r="IR117" s="19"/>
      <c r="IS117" s="19"/>
      <c r="IT117" s="19"/>
      <c r="IU117" s="19"/>
      <c r="IV117" s="19"/>
      <c r="IW117" s="19"/>
    </row>
    <row r="118" customFormat="false" ht="14.25" hidden="false" customHeight="false" outlineLevel="0" collapsed="false">
      <c r="A118" s="19"/>
      <c r="B118" s="19" t="s">
        <v>52</v>
      </c>
      <c r="C118" s="51" t="s">
        <v>79</v>
      </c>
      <c r="D118" s="44" t="s">
        <v>73</v>
      </c>
      <c r="E118" s="45" t="s">
        <v>51</v>
      </c>
      <c r="F118" s="48" t="n">
        <f aca="false">(J116+J117)/20000</f>
        <v>5.062</v>
      </c>
      <c r="G118" s="45" t="n">
        <v>3000</v>
      </c>
      <c r="H118" s="47" t="n">
        <f aca="false">F118*G118</f>
        <v>15186</v>
      </c>
      <c r="I118" s="47" t="n">
        <v>0</v>
      </c>
      <c r="J118" s="48" t="n">
        <f aca="false">H118+I118</f>
        <v>15186</v>
      </c>
      <c r="K118" s="45" t="s">
        <v>50</v>
      </c>
      <c r="L118" s="44" t="n">
        <v>36411</v>
      </c>
      <c r="M118" s="48" t="n">
        <v>5.6</v>
      </c>
      <c r="N118" s="47" t="n">
        <v>3000</v>
      </c>
      <c r="O118" s="47" t="n">
        <f aca="false">M118*N118</f>
        <v>16800</v>
      </c>
      <c r="P118" s="48" t="n">
        <v>90</v>
      </c>
      <c r="Q118" s="47" t="n">
        <f aca="false">IF(K118="s",O118-P118,O118+P118)</f>
        <v>16710</v>
      </c>
      <c r="R118" s="11" t="n">
        <f aca="false">IF(E118="b",Q118-J118,J118-Q118)</f>
        <v>1524</v>
      </c>
      <c r="S118" s="19"/>
      <c r="T118" s="13" t="n">
        <v>300</v>
      </c>
      <c r="U118" s="19" t="str">
        <f aca="false">C118</f>
        <v>Numac Energy</v>
      </c>
      <c r="V118" s="42" t="n">
        <v>1999</v>
      </c>
      <c r="W118" s="11" t="n">
        <f aca="false">O118</f>
        <v>16800</v>
      </c>
      <c r="X118" s="11" t="n">
        <f aca="false">N118*F118</f>
        <v>15186</v>
      </c>
      <c r="Y118" s="11" t="n">
        <f aca="false">IF(E118="b",P118,I118)</f>
        <v>90</v>
      </c>
      <c r="Z118" s="39" t="n">
        <f aca="false">W118-Y118-X118</f>
        <v>1524</v>
      </c>
      <c r="AA118" s="11" t="n">
        <f aca="false">R118-Z118</f>
        <v>0</v>
      </c>
      <c r="AB118" s="19" t="n">
        <f aca="false">IF(L118="holding",0,Z118)</f>
        <v>1524</v>
      </c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DC118" s="19"/>
      <c r="DD118" s="19"/>
      <c r="DE118" s="19"/>
      <c r="DF118" s="19"/>
      <c r="DG118" s="19"/>
      <c r="DH118" s="19"/>
      <c r="DI118" s="19"/>
      <c r="DJ118" s="19"/>
      <c r="DK118" s="19"/>
      <c r="DL118" s="19"/>
      <c r="DM118" s="19"/>
      <c r="DN118" s="19"/>
      <c r="DO118" s="19"/>
      <c r="DP118" s="19"/>
      <c r="DQ118" s="19"/>
      <c r="DR118" s="19"/>
      <c r="DS118" s="19"/>
      <c r="DT118" s="19"/>
      <c r="DU118" s="19"/>
      <c r="DV118" s="19"/>
      <c r="DW118" s="19"/>
      <c r="DX118" s="19"/>
      <c r="DY118" s="19"/>
      <c r="DZ118" s="19"/>
      <c r="EA118" s="19"/>
      <c r="EB118" s="19"/>
      <c r="EC118" s="19"/>
      <c r="ED118" s="19"/>
      <c r="EE118" s="19"/>
      <c r="EF118" s="19"/>
      <c r="EG118" s="19"/>
      <c r="EH118" s="19"/>
      <c r="EI118" s="19"/>
      <c r="EJ118" s="19"/>
      <c r="EK118" s="19"/>
      <c r="EL118" s="19"/>
      <c r="EM118" s="19"/>
      <c r="EN118" s="19"/>
      <c r="EO118" s="19"/>
      <c r="EP118" s="19"/>
      <c r="EQ118" s="19"/>
      <c r="ER118" s="19"/>
      <c r="ES118" s="19"/>
      <c r="ET118" s="19"/>
      <c r="EU118" s="19"/>
      <c r="EV118" s="19"/>
      <c r="EW118" s="19"/>
      <c r="EX118" s="19"/>
      <c r="EY118" s="19"/>
      <c r="EZ118" s="19"/>
      <c r="FA118" s="19"/>
      <c r="FB118" s="19"/>
      <c r="FC118" s="19"/>
      <c r="FD118" s="19"/>
      <c r="FE118" s="19"/>
      <c r="FF118" s="19"/>
      <c r="FG118" s="19"/>
      <c r="FH118" s="19"/>
      <c r="FI118" s="19"/>
      <c r="FJ118" s="19"/>
      <c r="FK118" s="19"/>
      <c r="FL118" s="19"/>
      <c r="FM118" s="19"/>
      <c r="FN118" s="19"/>
      <c r="FO118" s="19"/>
      <c r="FP118" s="19"/>
      <c r="FQ118" s="19"/>
      <c r="FR118" s="19"/>
      <c r="FS118" s="19"/>
      <c r="FT118" s="19"/>
      <c r="FU118" s="19"/>
      <c r="FV118" s="19"/>
      <c r="FW118" s="19"/>
      <c r="FX118" s="19"/>
      <c r="FY118" s="19"/>
      <c r="FZ118" s="19"/>
      <c r="GA118" s="19"/>
      <c r="GB118" s="19"/>
      <c r="GC118" s="19"/>
      <c r="GD118" s="19"/>
      <c r="GE118" s="19"/>
      <c r="GF118" s="19"/>
      <c r="GG118" s="19"/>
      <c r="GH118" s="19"/>
      <c r="GI118" s="19"/>
      <c r="GJ118" s="19"/>
      <c r="GK118" s="19"/>
      <c r="GL118" s="19"/>
      <c r="GM118" s="19"/>
      <c r="GN118" s="19"/>
      <c r="GO118" s="19"/>
      <c r="GP118" s="19"/>
      <c r="GQ118" s="19"/>
      <c r="GR118" s="19"/>
      <c r="GS118" s="19"/>
      <c r="GT118" s="19"/>
      <c r="GU118" s="19"/>
      <c r="GV118" s="19"/>
      <c r="GW118" s="19"/>
      <c r="GX118" s="19"/>
      <c r="GY118" s="19"/>
      <c r="GZ118" s="19"/>
      <c r="HA118" s="19"/>
      <c r="HB118" s="19"/>
      <c r="HC118" s="19"/>
      <c r="HD118" s="19"/>
      <c r="HE118" s="19"/>
      <c r="HF118" s="19"/>
      <c r="HG118" s="19"/>
      <c r="HH118" s="19"/>
      <c r="HI118" s="19"/>
      <c r="HJ118" s="19"/>
      <c r="HK118" s="19"/>
      <c r="HL118" s="19"/>
      <c r="HM118" s="19"/>
      <c r="HN118" s="19"/>
      <c r="HO118" s="19"/>
      <c r="HP118" s="19"/>
      <c r="HQ118" s="19"/>
      <c r="HR118" s="19"/>
      <c r="HS118" s="19"/>
      <c r="HT118" s="19"/>
      <c r="HU118" s="19"/>
      <c r="HV118" s="19"/>
      <c r="HW118" s="19"/>
      <c r="HX118" s="19"/>
      <c r="HY118" s="19"/>
      <c r="HZ118" s="19"/>
      <c r="IA118" s="19"/>
      <c r="IB118" s="19"/>
      <c r="IC118" s="19"/>
      <c r="ID118" s="19"/>
      <c r="IE118" s="19"/>
      <c r="IF118" s="19"/>
      <c r="IG118" s="19"/>
      <c r="IH118" s="19"/>
      <c r="II118" s="19"/>
      <c r="IJ118" s="19"/>
      <c r="IK118" s="19"/>
      <c r="IL118" s="19"/>
      <c r="IM118" s="19"/>
      <c r="IN118" s="19"/>
      <c r="IO118" s="19"/>
      <c r="IP118" s="19"/>
      <c r="IQ118" s="19"/>
      <c r="IR118" s="19"/>
      <c r="IS118" s="19"/>
      <c r="IT118" s="19"/>
      <c r="IU118" s="19"/>
      <c r="IV118" s="19"/>
      <c r="IW118" s="19"/>
    </row>
    <row r="119" customFormat="false" ht="14.25" hidden="false" customHeight="false" outlineLevel="0" collapsed="false">
      <c r="A119" s="19"/>
      <c r="B119" s="19"/>
      <c r="C119" s="20" t="s">
        <v>79</v>
      </c>
      <c r="D119" s="50" t="s">
        <v>73</v>
      </c>
      <c r="E119" s="10" t="s">
        <v>51</v>
      </c>
      <c r="F119" s="11" t="n">
        <v>5.06</v>
      </c>
      <c r="G119" s="10" t="n">
        <v>17000</v>
      </c>
      <c r="H119" s="20"/>
      <c r="I119" s="20"/>
      <c r="J119" s="11" t="n">
        <f aca="false">F119*G119</f>
        <v>86020</v>
      </c>
      <c r="K119" s="10" t="s">
        <v>50</v>
      </c>
      <c r="L119" s="50" t="n">
        <v>36480</v>
      </c>
      <c r="M119" s="11" t="n">
        <v>4.45</v>
      </c>
      <c r="N119" s="20" t="n">
        <v>17000</v>
      </c>
      <c r="O119" s="20" t="n">
        <f aca="false">M119*N119</f>
        <v>75650</v>
      </c>
      <c r="P119" s="11" t="n">
        <v>490.5</v>
      </c>
      <c r="Q119" s="47" t="n">
        <f aca="false">IF(K119="s",O119-P119,O119+P119)</f>
        <v>75159.5</v>
      </c>
      <c r="R119" s="11" t="n">
        <f aca="false">Q119-(N119*F119)</f>
        <v>-10860.5</v>
      </c>
      <c r="S119" s="19"/>
      <c r="T119" s="13" t="n">
        <f aca="false">N119</f>
        <v>17000</v>
      </c>
      <c r="U119" s="19" t="str">
        <f aca="false">C119</f>
        <v>Numac Energy</v>
      </c>
      <c r="V119" s="42" t="n">
        <v>1999</v>
      </c>
      <c r="W119" s="11" t="n">
        <f aca="false">IF(E119="b",O119,H119)</f>
        <v>75650</v>
      </c>
      <c r="X119" s="11" t="n">
        <f aca="false">IF(E119="b",J119,Q119)</f>
        <v>86020</v>
      </c>
      <c r="Y119" s="11" t="n">
        <f aca="false">IF(E119="b",P119,I119)</f>
        <v>490.5</v>
      </c>
      <c r="Z119" s="39" t="n">
        <f aca="false">W119-Y119-X119</f>
        <v>-10860.5</v>
      </c>
      <c r="AA119" s="11" t="n">
        <f aca="false">R119-Z119</f>
        <v>0</v>
      </c>
      <c r="AB119" s="19" t="n">
        <f aca="false">IF(L119="holding",0,Z119)</f>
        <v>-10860.5</v>
      </c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  <c r="DF119" s="19"/>
      <c r="DG119" s="19"/>
      <c r="DH119" s="19"/>
      <c r="DI119" s="19"/>
      <c r="DJ119" s="19"/>
      <c r="DK119" s="19"/>
      <c r="DL119" s="19"/>
      <c r="DM119" s="19"/>
      <c r="DN119" s="19"/>
      <c r="DO119" s="19"/>
      <c r="DP119" s="19"/>
      <c r="DQ119" s="19"/>
      <c r="DR119" s="19"/>
      <c r="DS119" s="19"/>
      <c r="DT119" s="19"/>
      <c r="DU119" s="19"/>
      <c r="DV119" s="19"/>
      <c r="DW119" s="19"/>
      <c r="DX119" s="19"/>
      <c r="DY119" s="19"/>
      <c r="DZ119" s="19"/>
      <c r="EA119" s="19"/>
      <c r="EB119" s="19"/>
      <c r="EC119" s="19"/>
      <c r="ED119" s="19"/>
      <c r="EE119" s="19"/>
      <c r="EF119" s="19"/>
      <c r="EG119" s="19"/>
      <c r="EH119" s="19"/>
      <c r="EI119" s="19"/>
      <c r="EJ119" s="19"/>
      <c r="EK119" s="19"/>
      <c r="EL119" s="19"/>
      <c r="EM119" s="19"/>
      <c r="EN119" s="19"/>
      <c r="EO119" s="19"/>
      <c r="EP119" s="19"/>
      <c r="EQ119" s="19"/>
      <c r="ER119" s="19"/>
      <c r="ES119" s="19"/>
      <c r="ET119" s="19"/>
      <c r="EU119" s="19"/>
      <c r="EV119" s="19"/>
      <c r="EW119" s="19"/>
      <c r="EX119" s="19"/>
      <c r="EY119" s="19"/>
      <c r="EZ119" s="19"/>
      <c r="FA119" s="19"/>
      <c r="FB119" s="19"/>
      <c r="FC119" s="19"/>
      <c r="FD119" s="19"/>
      <c r="FE119" s="19"/>
      <c r="FF119" s="19"/>
      <c r="FG119" s="19"/>
      <c r="FH119" s="19"/>
      <c r="FI119" s="19"/>
      <c r="FJ119" s="19"/>
      <c r="FK119" s="19"/>
      <c r="FL119" s="19"/>
      <c r="FM119" s="19"/>
      <c r="FN119" s="19"/>
      <c r="FO119" s="19"/>
      <c r="FP119" s="19"/>
      <c r="FQ119" s="19"/>
      <c r="FR119" s="19"/>
      <c r="FS119" s="19"/>
      <c r="FT119" s="19"/>
      <c r="FU119" s="19"/>
      <c r="FV119" s="19"/>
      <c r="FW119" s="19"/>
      <c r="FX119" s="19"/>
      <c r="FY119" s="19"/>
      <c r="FZ119" s="19"/>
      <c r="GA119" s="19"/>
      <c r="GB119" s="19"/>
      <c r="GC119" s="19"/>
      <c r="GD119" s="19"/>
      <c r="GE119" s="19"/>
      <c r="GF119" s="19"/>
      <c r="GG119" s="19"/>
      <c r="GH119" s="19"/>
      <c r="GI119" s="19"/>
      <c r="GJ119" s="19"/>
      <c r="GK119" s="19"/>
      <c r="GL119" s="19"/>
      <c r="GM119" s="19"/>
      <c r="GN119" s="19"/>
      <c r="GO119" s="19"/>
      <c r="GP119" s="19"/>
      <c r="GQ119" s="19"/>
      <c r="GR119" s="19"/>
      <c r="GS119" s="19"/>
      <c r="GT119" s="19"/>
      <c r="GU119" s="19"/>
      <c r="GV119" s="19"/>
      <c r="GW119" s="19"/>
      <c r="GX119" s="19"/>
      <c r="GY119" s="19"/>
      <c r="GZ119" s="19"/>
      <c r="HA119" s="19"/>
      <c r="HB119" s="19"/>
      <c r="HC119" s="19"/>
      <c r="HD119" s="19"/>
      <c r="HE119" s="19"/>
      <c r="HF119" s="19"/>
      <c r="HG119" s="19"/>
      <c r="HH119" s="19"/>
      <c r="HI119" s="19"/>
      <c r="HJ119" s="19"/>
      <c r="HK119" s="19"/>
      <c r="HL119" s="19"/>
      <c r="HM119" s="19"/>
      <c r="HN119" s="19"/>
      <c r="HO119" s="19"/>
      <c r="HP119" s="19"/>
      <c r="HQ119" s="19"/>
      <c r="HR119" s="19"/>
      <c r="HS119" s="19"/>
      <c r="HT119" s="19"/>
      <c r="HU119" s="19"/>
      <c r="HV119" s="19"/>
      <c r="HW119" s="19"/>
      <c r="HX119" s="19"/>
      <c r="HY119" s="19"/>
      <c r="HZ119" s="19"/>
      <c r="IA119" s="19"/>
      <c r="IB119" s="19"/>
      <c r="IC119" s="19"/>
      <c r="ID119" s="19"/>
      <c r="IE119" s="19"/>
      <c r="IF119" s="19"/>
      <c r="IG119" s="19"/>
      <c r="IH119" s="19"/>
      <c r="II119" s="19"/>
      <c r="IJ119" s="19"/>
      <c r="IK119" s="19"/>
      <c r="IL119" s="19"/>
      <c r="IM119" s="19"/>
      <c r="IN119" s="19"/>
      <c r="IO119" s="19"/>
      <c r="IP119" s="19"/>
      <c r="IQ119" s="19"/>
      <c r="IR119" s="19"/>
      <c r="IS119" s="19"/>
      <c r="IT119" s="19"/>
      <c r="IU119" s="19"/>
      <c r="IV119" s="19"/>
      <c r="IW119" s="19"/>
    </row>
    <row r="120" customFormat="false" ht="14.25" hidden="false" customHeight="false" outlineLevel="0" collapsed="false">
      <c r="W120" s="4"/>
      <c r="X120" s="4"/>
      <c r="Y120" s="4"/>
    </row>
    <row r="121" customFormat="false" ht="14.25" hidden="false" customHeight="false" outlineLevel="0" collapsed="false">
      <c r="A121" s="19"/>
      <c r="B121" s="19" t="s">
        <v>52</v>
      </c>
      <c r="C121" s="20" t="s">
        <v>80</v>
      </c>
      <c r="D121" s="37" t="n">
        <v>36448</v>
      </c>
      <c r="E121" s="19" t="s">
        <v>51</v>
      </c>
      <c r="F121" s="11" t="n">
        <v>41.1</v>
      </c>
      <c r="G121" s="19" t="n">
        <v>2000</v>
      </c>
      <c r="H121" s="20" t="n">
        <f aca="false">F121*G121</f>
        <v>82200</v>
      </c>
      <c r="I121" s="20" t="n">
        <v>60</v>
      </c>
      <c r="J121" s="11" t="n">
        <f aca="false">IF(E121="b",H121+I121,H121-I121)</f>
        <v>82260</v>
      </c>
      <c r="K121" s="19" t="s">
        <v>50</v>
      </c>
      <c r="L121" s="37" t="n">
        <v>36453</v>
      </c>
      <c r="M121" s="11" t="n">
        <v>41.3</v>
      </c>
      <c r="N121" s="20" t="n">
        <v>2000</v>
      </c>
      <c r="O121" s="20" t="n">
        <f aca="false">M121*N121</f>
        <v>82600</v>
      </c>
      <c r="P121" s="11" t="n">
        <v>60</v>
      </c>
      <c r="Q121" s="20" t="n">
        <f aca="false">IF(K121="s",O121-P121,O121+P121)</f>
        <v>82540</v>
      </c>
      <c r="R121" s="11" t="n">
        <f aca="false">IF(E121="b",Q121-J121,J121-Q121)</f>
        <v>280</v>
      </c>
      <c r="S121" s="19"/>
      <c r="T121" s="13" t="n">
        <f aca="false">N121</f>
        <v>2000</v>
      </c>
      <c r="U121" s="19" t="str">
        <f aca="false">C121</f>
        <v>Talisman</v>
      </c>
      <c r="V121" s="42" t="n">
        <v>1999</v>
      </c>
      <c r="W121" s="11" t="n">
        <f aca="false">IF(E121="b",O121,H121)</f>
        <v>82600</v>
      </c>
      <c r="X121" s="11" t="n">
        <f aca="false">IF(E121="b",J121,Q121)</f>
        <v>82260</v>
      </c>
      <c r="Y121" s="11" t="n">
        <f aca="false">IF(E121="b",P121,I121)</f>
        <v>60</v>
      </c>
      <c r="Z121" s="39" t="n">
        <f aca="false">W121-Y121-X121</f>
        <v>280</v>
      </c>
      <c r="AA121" s="11" t="n">
        <f aca="false">R121-Z121</f>
        <v>0</v>
      </c>
      <c r="AB121" s="19" t="n">
        <f aca="false">IF(L121="holding",0,Z121)</f>
        <v>280</v>
      </c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  <c r="DF121" s="19"/>
      <c r="DG121" s="19"/>
      <c r="DH121" s="19"/>
      <c r="DI121" s="19"/>
      <c r="DJ121" s="19"/>
      <c r="DK121" s="19"/>
      <c r="DL121" s="19"/>
      <c r="DM121" s="19"/>
      <c r="DN121" s="19"/>
      <c r="DO121" s="19"/>
      <c r="DP121" s="19"/>
      <c r="DQ121" s="19"/>
      <c r="DR121" s="19"/>
      <c r="DS121" s="19"/>
      <c r="DT121" s="19"/>
      <c r="DU121" s="19"/>
      <c r="DV121" s="19"/>
      <c r="DW121" s="19"/>
      <c r="DX121" s="19"/>
      <c r="DY121" s="19"/>
      <c r="DZ121" s="19"/>
      <c r="EA121" s="19"/>
      <c r="EB121" s="19"/>
      <c r="EC121" s="19"/>
      <c r="ED121" s="19"/>
      <c r="EE121" s="19"/>
      <c r="EF121" s="19"/>
      <c r="EG121" s="19"/>
      <c r="EH121" s="19"/>
      <c r="EI121" s="19"/>
      <c r="EJ121" s="19"/>
      <c r="EK121" s="19"/>
      <c r="EL121" s="19"/>
      <c r="EM121" s="19"/>
      <c r="EN121" s="19"/>
      <c r="EO121" s="19"/>
      <c r="EP121" s="19"/>
      <c r="EQ121" s="19"/>
      <c r="ER121" s="19"/>
      <c r="ES121" s="19"/>
      <c r="ET121" s="19"/>
      <c r="EU121" s="19"/>
      <c r="EV121" s="19"/>
      <c r="EW121" s="19"/>
      <c r="EX121" s="19"/>
      <c r="EY121" s="19"/>
      <c r="EZ121" s="19"/>
      <c r="FA121" s="19"/>
      <c r="FB121" s="19"/>
      <c r="FC121" s="19"/>
      <c r="FD121" s="19"/>
      <c r="FE121" s="19"/>
      <c r="FF121" s="19"/>
      <c r="FG121" s="19"/>
      <c r="FH121" s="19"/>
      <c r="FI121" s="19"/>
      <c r="FJ121" s="19"/>
      <c r="FK121" s="19"/>
      <c r="FL121" s="19"/>
      <c r="FM121" s="19"/>
      <c r="FN121" s="19"/>
      <c r="FO121" s="19"/>
      <c r="FP121" s="19"/>
      <c r="FQ121" s="19"/>
      <c r="FR121" s="19"/>
      <c r="FS121" s="19"/>
      <c r="FT121" s="19"/>
      <c r="FU121" s="19"/>
      <c r="FV121" s="19"/>
      <c r="FW121" s="19"/>
      <c r="FX121" s="19"/>
      <c r="FY121" s="19"/>
      <c r="FZ121" s="19"/>
      <c r="GA121" s="19"/>
      <c r="GB121" s="19"/>
      <c r="GC121" s="19"/>
      <c r="GD121" s="19"/>
      <c r="GE121" s="19"/>
      <c r="GF121" s="19"/>
      <c r="GG121" s="19"/>
      <c r="GH121" s="19"/>
      <c r="GI121" s="19"/>
      <c r="GJ121" s="19"/>
      <c r="GK121" s="19"/>
      <c r="GL121" s="19"/>
      <c r="GM121" s="19"/>
      <c r="GN121" s="19"/>
      <c r="GO121" s="19"/>
      <c r="GP121" s="19"/>
      <c r="GQ121" s="19"/>
      <c r="GR121" s="19"/>
      <c r="GS121" s="19"/>
      <c r="GT121" s="19"/>
      <c r="GU121" s="19"/>
      <c r="GV121" s="19"/>
      <c r="GW121" s="19"/>
      <c r="GX121" s="19"/>
      <c r="GY121" s="19"/>
      <c r="GZ121" s="19"/>
      <c r="HA121" s="19"/>
      <c r="HB121" s="19"/>
      <c r="HC121" s="19"/>
      <c r="HD121" s="19"/>
      <c r="HE121" s="19"/>
      <c r="HF121" s="19"/>
      <c r="HG121" s="19"/>
      <c r="HH121" s="19"/>
      <c r="HI121" s="19"/>
      <c r="HJ121" s="19"/>
      <c r="HK121" s="19"/>
      <c r="HL121" s="19"/>
      <c r="HM121" s="19"/>
      <c r="HN121" s="19"/>
      <c r="HO121" s="19"/>
      <c r="HP121" s="19"/>
      <c r="HQ121" s="19"/>
      <c r="HR121" s="19"/>
      <c r="HS121" s="19"/>
      <c r="HT121" s="19"/>
      <c r="HU121" s="19"/>
      <c r="HV121" s="19"/>
      <c r="HW121" s="19"/>
      <c r="HX121" s="19"/>
      <c r="HY121" s="19"/>
      <c r="HZ121" s="19"/>
      <c r="IA121" s="19"/>
      <c r="IB121" s="19"/>
      <c r="IC121" s="19"/>
      <c r="ID121" s="19"/>
      <c r="IE121" s="19"/>
      <c r="IF121" s="19"/>
      <c r="IG121" s="19"/>
      <c r="IH121" s="19"/>
      <c r="II121" s="19"/>
      <c r="IJ121" s="19"/>
      <c r="IK121" s="19"/>
      <c r="IL121" s="19"/>
      <c r="IM121" s="19"/>
      <c r="IN121" s="19"/>
      <c r="IO121" s="19"/>
      <c r="IP121" s="19"/>
      <c r="IQ121" s="19"/>
      <c r="IR121" s="19"/>
      <c r="IS121" s="19"/>
      <c r="IT121" s="19"/>
      <c r="IU121" s="19"/>
      <c r="IV121" s="19"/>
      <c r="IW121" s="19"/>
    </row>
    <row r="122" customFormat="false" ht="14.25" hidden="false" customHeight="false" outlineLevel="0" collapsed="false">
      <c r="A122" s="19"/>
      <c r="B122" s="19" t="s">
        <v>52</v>
      </c>
      <c r="C122" s="20" t="s">
        <v>78</v>
      </c>
      <c r="D122" s="37" t="n">
        <v>36411</v>
      </c>
      <c r="E122" s="19" t="s">
        <v>50</v>
      </c>
      <c r="F122" s="11" t="n">
        <v>39.4</v>
      </c>
      <c r="G122" s="19" t="n">
        <v>12000</v>
      </c>
      <c r="H122" s="20" t="n">
        <f aca="false">F122*G122</f>
        <v>472800</v>
      </c>
      <c r="I122" s="20" t="n">
        <v>755</v>
      </c>
      <c r="J122" s="11" t="n">
        <f aca="false">IF(E122="b",H122+I122,H122-I122)</f>
        <v>472045</v>
      </c>
      <c r="K122" s="19" t="s">
        <v>51</v>
      </c>
      <c r="L122" s="37" t="n">
        <v>36469</v>
      </c>
      <c r="M122" s="11" t="n">
        <v>42.7</v>
      </c>
      <c r="N122" s="20" t="n">
        <v>12000</v>
      </c>
      <c r="O122" s="20" t="n">
        <f aca="false">M122*N122</f>
        <v>512400</v>
      </c>
      <c r="P122" s="11" t="n">
        <v>360</v>
      </c>
      <c r="Q122" s="20" t="n">
        <f aca="false">IF(K122="s",O122-P122,O122+P122)</f>
        <v>512760</v>
      </c>
      <c r="R122" s="11" t="n">
        <f aca="false">IF(E122="b",Q122-J122,J122-Q122)</f>
        <v>-40715.0000000001</v>
      </c>
      <c r="S122" s="19"/>
      <c r="T122" s="13" t="n">
        <f aca="false">N122</f>
        <v>12000</v>
      </c>
      <c r="U122" s="19" t="str">
        <f aca="false">C122</f>
        <v>Toronto 35 Ind Prt FD T/U</v>
      </c>
      <c r="V122" s="42" t="n">
        <v>1999</v>
      </c>
      <c r="W122" s="11" t="n">
        <f aca="false">IF(E122="b",O122,H122)</f>
        <v>472800</v>
      </c>
      <c r="X122" s="11" t="n">
        <f aca="false">IF(E122="b",J122,Q122)</f>
        <v>512760</v>
      </c>
      <c r="Y122" s="11" t="n">
        <f aca="false">IF(E122="b",P122,I122)</f>
        <v>755</v>
      </c>
      <c r="Z122" s="39" t="n">
        <f aca="false">W122-Y122-X122</f>
        <v>-40715.0000000001</v>
      </c>
      <c r="AA122" s="11" t="n">
        <f aca="false">R122-Z122</f>
        <v>0</v>
      </c>
      <c r="AB122" s="19" t="n">
        <f aca="false">IF(L122="holding",0,Z122)</f>
        <v>-40715.0000000001</v>
      </c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  <c r="DG122" s="19"/>
      <c r="DH122" s="19"/>
      <c r="DI122" s="19"/>
      <c r="DJ122" s="19"/>
      <c r="DK122" s="19"/>
      <c r="DL122" s="19"/>
      <c r="DM122" s="19"/>
      <c r="DN122" s="19"/>
      <c r="DO122" s="19"/>
      <c r="DP122" s="19"/>
      <c r="DQ122" s="19"/>
      <c r="DR122" s="19"/>
      <c r="DS122" s="19"/>
      <c r="DT122" s="19"/>
      <c r="DU122" s="19"/>
      <c r="DV122" s="19"/>
      <c r="DW122" s="19"/>
      <c r="DX122" s="19"/>
      <c r="DY122" s="19"/>
      <c r="DZ122" s="19"/>
      <c r="EA122" s="19"/>
      <c r="EB122" s="19"/>
      <c r="EC122" s="19"/>
      <c r="ED122" s="19"/>
      <c r="EE122" s="19"/>
      <c r="EF122" s="19"/>
      <c r="EG122" s="19"/>
      <c r="EH122" s="19"/>
      <c r="EI122" s="19"/>
      <c r="EJ122" s="19"/>
      <c r="EK122" s="19"/>
      <c r="EL122" s="19"/>
      <c r="EM122" s="19"/>
      <c r="EN122" s="19"/>
      <c r="EO122" s="19"/>
      <c r="EP122" s="19"/>
      <c r="EQ122" s="19"/>
      <c r="ER122" s="19"/>
      <c r="ES122" s="19"/>
      <c r="ET122" s="19"/>
      <c r="EU122" s="19"/>
      <c r="EV122" s="19"/>
      <c r="EW122" s="19"/>
      <c r="EX122" s="19"/>
      <c r="EY122" s="19"/>
      <c r="EZ122" s="19"/>
      <c r="FA122" s="19"/>
      <c r="FB122" s="19"/>
      <c r="FC122" s="19"/>
      <c r="FD122" s="19"/>
      <c r="FE122" s="19"/>
      <c r="FF122" s="19"/>
      <c r="FG122" s="19"/>
      <c r="FH122" s="19"/>
      <c r="FI122" s="19"/>
      <c r="FJ122" s="19"/>
      <c r="FK122" s="19"/>
      <c r="FL122" s="19"/>
      <c r="FM122" s="19"/>
      <c r="FN122" s="19"/>
      <c r="FO122" s="19"/>
      <c r="FP122" s="19"/>
      <c r="FQ122" s="19"/>
      <c r="FR122" s="19"/>
      <c r="FS122" s="19"/>
      <c r="FT122" s="19"/>
      <c r="FU122" s="19"/>
      <c r="FV122" s="19"/>
      <c r="FW122" s="19"/>
      <c r="FX122" s="19"/>
      <c r="FY122" s="19"/>
      <c r="FZ122" s="19"/>
      <c r="GA122" s="19"/>
      <c r="GB122" s="19"/>
      <c r="GC122" s="19"/>
      <c r="GD122" s="19"/>
      <c r="GE122" s="19"/>
      <c r="GF122" s="19"/>
      <c r="GG122" s="19"/>
      <c r="GH122" s="19"/>
      <c r="GI122" s="19"/>
      <c r="GJ122" s="19"/>
      <c r="GK122" s="19"/>
      <c r="GL122" s="19"/>
      <c r="GM122" s="19"/>
      <c r="GN122" s="19"/>
      <c r="GO122" s="19"/>
      <c r="GP122" s="19"/>
      <c r="GQ122" s="19"/>
      <c r="GR122" s="19"/>
      <c r="GS122" s="19"/>
      <c r="GT122" s="19"/>
      <c r="GU122" s="19"/>
      <c r="GV122" s="19"/>
      <c r="GW122" s="19"/>
      <c r="GX122" s="19"/>
      <c r="GY122" s="19"/>
      <c r="GZ122" s="19"/>
      <c r="HA122" s="19"/>
      <c r="HB122" s="19"/>
      <c r="HC122" s="19"/>
      <c r="HD122" s="19"/>
      <c r="HE122" s="19"/>
      <c r="HF122" s="19"/>
      <c r="HG122" s="19"/>
      <c r="HH122" s="19"/>
      <c r="HI122" s="19"/>
      <c r="HJ122" s="19"/>
      <c r="HK122" s="19"/>
      <c r="HL122" s="19"/>
      <c r="HM122" s="19"/>
      <c r="HN122" s="19"/>
      <c r="HO122" s="19"/>
      <c r="HP122" s="19"/>
      <c r="HQ122" s="19"/>
      <c r="HR122" s="19"/>
      <c r="HS122" s="19"/>
      <c r="HT122" s="19"/>
      <c r="HU122" s="19"/>
      <c r="HV122" s="19"/>
      <c r="HW122" s="19"/>
      <c r="HX122" s="19"/>
      <c r="HY122" s="19"/>
      <c r="HZ122" s="19"/>
      <c r="IA122" s="19"/>
      <c r="IB122" s="19"/>
      <c r="IC122" s="19"/>
      <c r="ID122" s="19"/>
      <c r="IE122" s="19"/>
      <c r="IF122" s="19"/>
      <c r="IG122" s="19"/>
      <c r="IH122" s="19"/>
      <c r="II122" s="19"/>
      <c r="IJ122" s="19"/>
      <c r="IK122" s="19"/>
      <c r="IL122" s="19"/>
      <c r="IM122" s="19"/>
      <c r="IN122" s="19"/>
      <c r="IO122" s="19"/>
      <c r="IP122" s="19"/>
      <c r="IQ122" s="19"/>
      <c r="IR122" s="19"/>
      <c r="IS122" s="19"/>
      <c r="IT122" s="19"/>
      <c r="IU122" s="19"/>
      <c r="IV122" s="19"/>
      <c r="IW122" s="19"/>
    </row>
    <row r="123" customFormat="false" ht="14.25" hidden="false" customHeight="false" outlineLevel="0" collapsed="false">
      <c r="A123" s="19"/>
      <c r="B123" s="19" t="s">
        <v>0</v>
      </c>
      <c r="C123" s="20"/>
      <c r="D123" s="37"/>
      <c r="E123" s="19"/>
      <c r="F123" s="11"/>
      <c r="G123" s="19"/>
      <c r="H123" s="20" t="n">
        <f aca="false">F123*G123</f>
        <v>0</v>
      </c>
      <c r="I123" s="20"/>
      <c r="J123" s="11" t="n">
        <f aca="false">IF(E123="b",H123+I123,H123-I123)</f>
        <v>0</v>
      </c>
      <c r="K123" s="19" t="s">
        <v>50</v>
      </c>
      <c r="L123" s="37"/>
      <c r="M123" s="11"/>
      <c r="N123" s="20"/>
      <c r="O123" s="20" t="n">
        <f aca="false">M123*N123</f>
        <v>0</v>
      </c>
      <c r="P123" s="11"/>
      <c r="Q123" s="20" t="n">
        <f aca="false">IF(K123="s",O123-P123,O123+P123)</f>
        <v>0</v>
      </c>
      <c r="R123" s="11" t="n">
        <f aca="false">IF(E123="b",Q123-J123,J123-Q123)</f>
        <v>0</v>
      </c>
      <c r="S123" s="19"/>
      <c r="T123" s="13" t="n">
        <f aca="false">N123</f>
        <v>0</v>
      </c>
      <c r="U123" s="19" t="s">
        <v>0</v>
      </c>
      <c r="V123" s="42" t="s">
        <v>0</v>
      </c>
      <c r="W123" s="11" t="s">
        <v>0</v>
      </c>
      <c r="X123" s="11" t="s">
        <v>0</v>
      </c>
      <c r="Y123" s="11" t="s">
        <v>0</v>
      </c>
      <c r="Z123" s="39" t="s">
        <v>0</v>
      </c>
      <c r="AA123" s="11" t="s">
        <v>0</v>
      </c>
      <c r="AB123" s="19" t="s">
        <v>0</v>
      </c>
      <c r="AC123" s="19" t="s">
        <v>0</v>
      </c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DC123" s="19"/>
      <c r="DD123" s="19"/>
      <c r="DE123" s="19"/>
      <c r="DF123" s="19"/>
      <c r="DG123" s="19"/>
      <c r="DH123" s="19"/>
      <c r="DI123" s="19"/>
      <c r="DJ123" s="19"/>
      <c r="DK123" s="19"/>
      <c r="DL123" s="19"/>
      <c r="DM123" s="19"/>
      <c r="DN123" s="19"/>
      <c r="DO123" s="19"/>
      <c r="DP123" s="19"/>
      <c r="DQ123" s="19"/>
      <c r="DR123" s="19"/>
      <c r="DS123" s="19"/>
      <c r="DT123" s="19"/>
      <c r="DU123" s="19"/>
      <c r="DV123" s="19"/>
      <c r="DW123" s="19"/>
      <c r="DX123" s="19"/>
      <c r="DY123" s="19"/>
      <c r="DZ123" s="19"/>
      <c r="EA123" s="19"/>
      <c r="EB123" s="19"/>
      <c r="EC123" s="19"/>
      <c r="ED123" s="19"/>
      <c r="EE123" s="19"/>
      <c r="EF123" s="19"/>
      <c r="EG123" s="19"/>
      <c r="EH123" s="19"/>
      <c r="EI123" s="19"/>
      <c r="EJ123" s="19"/>
      <c r="EK123" s="19"/>
      <c r="EL123" s="19"/>
      <c r="EM123" s="19"/>
      <c r="EN123" s="19"/>
      <c r="EO123" s="19"/>
      <c r="EP123" s="19"/>
      <c r="EQ123" s="19"/>
      <c r="ER123" s="19"/>
      <c r="ES123" s="19"/>
      <c r="ET123" s="19"/>
      <c r="EU123" s="19"/>
      <c r="EV123" s="19"/>
      <c r="EW123" s="19"/>
      <c r="EX123" s="19"/>
      <c r="EY123" s="19"/>
      <c r="EZ123" s="19"/>
      <c r="FA123" s="19"/>
      <c r="FB123" s="19"/>
      <c r="FC123" s="19"/>
      <c r="FD123" s="19"/>
      <c r="FE123" s="19"/>
      <c r="FF123" s="19"/>
      <c r="FG123" s="19"/>
      <c r="FH123" s="19"/>
      <c r="FI123" s="19"/>
      <c r="FJ123" s="19"/>
      <c r="FK123" s="19"/>
      <c r="FL123" s="19"/>
      <c r="FM123" s="19"/>
      <c r="FN123" s="19"/>
      <c r="FO123" s="19"/>
      <c r="FP123" s="19"/>
      <c r="FQ123" s="19"/>
      <c r="FR123" s="19"/>
      <c r="FS123" s="19"/>
      <c r="FT123" s="19"/>
      <c r="FU123" s="19"/>
      <c r="FV123" s="19"/>
      <c r="FW123" s="19"/>
      <c r="FX123" s="19"/>
      <c r="FY123" s="19"/>
      <c r="FZ123" s="19"/>
      <c r="GA123" s="19"/>
      <c r="GB123" s="19"/>
      <c r="GC123" s="19"/>
      <c r="GD123" s="19"/>
      <c r="GE123" s="19"/>
      <c r="GF123" s="19"/>
      <c r="GG123" s="19"/>
      <c r="GH123" s="19"/>
      <c r="GI123" s="19"/>
      <c r="GJ123" s="19"/>
      <c r="GK123" s="19"/>
      <c r="GL123" s="19"/>
      <c r="GM123" s="19"/>
      <c r="GN123" s="19"/>
      <c r="GO123" s="19"/>
      <c r="GP123" s="19"/>
      <c r="GQ123" s="19"/>
      <c r="GR123" s="19"/>
      <c r="GS123" s="19"/>
      <c r="GT123" s="19"/>
      <c r="GU123" s="19"/>
      <c r="GV123" s="19"/>
      <c r="GW123" s="19"/>
      <c r="GX123" s="19"/>
      <c r="GY123" s="19"/>
      <c r="GZ123" s="19"/>
      <c r="HA123" s="19"/>
      <c r="HB123" s="19"/>
      <c r="HC123" s="19"/>
      <c r="HD123" s="19"/>
      <c r="HE123" s="19"/>
      <c r="HF123" s="19"/>
      <c r="HG123" s="19"/>
      <c r="HH123" s="19"/>
      <c r="HI123" s="19"/>
      <c r="HJ123" s="19"/>
      <c r="HK123" s="19"/>
      <c r="HL123" s="19"/>
      <c r="HM123" s="19"/>
      <c r="HN123" s="19"/>
      <c r="HO123" s="19"/>
      <c r="HP123" s="19"/>
      <c r="HQ123" s="19"/>
      <c r="HR123" s="19"/>
      <c r="HS123" s="19"/>
      <c r="HT123" s="19"/>
      <c r="HU123" s="19"/>
      <c r="HV123" s="19"/>
      <c r="HW123" s="19"/>
      <c r="HX123" s="19"/>
      <c r="HY123" s="19"/>
      <c r="HZ123" s="19"/>
      <c r="IA123" s="19"/>
      <c r="IB123" s="19"/>
      <c r="IC123" s="19"/>
      <c r="ID123" s="19"/>
      <c r="IE123" s="19"/>
      <c r="IF123" s="19"/>
      <c r="IG123" s="19"/>
      <c r="IH123" s="19"/>
      <c r="II123" s="19"/>
      <c r="IJ123" s="19"/>
      <c r="IK123" s="19"/>
      <c r="IL123" s="19"/>
      <c r="IM123" s="19"/>
      <c r="IN123" s="19"/>
      <c r="IO123" s="19"/>
      <c r="IP123" s="19"/>
      <c r="IQ123" s="19"/>
      <c r="IR123" s="19"/>
      <c r="IS123" s="19"/>
      <c r="IT123" s="19"/>
      <c r="IU123" s="19"/>
      <c r="IV123" s="19"/>
      <c r="IW123" s="19"/>
    </row>
    <row r="124" customFormat="false" ht="14.25" hidden="false" customHeight="false" outlineLevel="0" collapsed="false">
      <c r="A124" s="19"/>
      <c r="B124" s="19" t="s">
        <v>2</v>
      </c>
      <c r="C124" s="20"/>
      <c r="D124" s="37"/>
      <c r="E124" s="19"/>
      <c r="F124" s="11"/>
      <c r="G124" s="19"/>
      <c r="H124" s="20" t="n">
        <f aca="false">F124*G124</f>
        <v>0</v>
      </c>
      <c r="I124" s="20"/>
      <c r="J124" s="11" t="n">
        <f aca="false">IF(E124="b",H124+I124,H124-I124)</f>
        <v>0</v>
      </c>
      <c r="K124" s="19" t="s">
        <v>50</v>
      </c>
      <c r="L124" s="37"/>
      <c r="M124" s="11"/>
      <c r="N124" s="20"/>
      <c r="O124" s="20" t="n">
        <f aca="false">M124*N124</f>
        <v>0</v>
      </c>
      <c r="P124" s="11"/>
      <c r="Q124" s="20" t="n">
        <f aca="false">IF(K124="s",O124-P124,O124+P124)</f>
        <v>0</v>
      </c>
      <c r="R124" s="11" t="n">
        <f aca="false">IF(E124="b",Q124-J124,J124-Q124)</f>
        <v>0</v>
      </c>
      <c r="S124" s="19"/>
      <c r="T124" s="19"/>
      <c r="U124" s="52" t="s">
        <v>81</v>
      </c>
      <c r="V124" s="53" t="s">
        <v>0</v>
      </c>
      <c r="W124" s="48" t="n">
        <f aca="false">IF(E124="b",O124,H124)</f>
        <v>0</v>
      </c>
      <c r="X124" s="48" t="s">
        <v>0</v>
      </c>
      <c r="Y124" s="48" t="n">
        <f aca="false">SUM(Y66:Y122)</f>
        <v>4125.3</v>
      </c>
      <c r="Z124" s="54" t="n">
        <f aca="false">SUM(Z66:Z122)</f>
        <v>112946.528603333</v>
      </c>
      <c r="AA124" s="11" t="s">
        <v>0</v>
      </c>
      <c r="AB124" s="19" t="s">
        <v>0</v>
      </c>
      <c r="AC124" s="19" t="s">
        <v>0</v>
      </c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DC124" s="19"/>
      <c r="DD124" s="19"/>
      <c r="DE124" s="19"/>
      <c r="DF124" s="19"/>
      <c r="DG124" s="19"/>
      <c r="DH124" s="19"/>
      <c r="DI124" s="19"/>
      <c r="DJ124" s="19"/>
      <c r="DK124" s="19"/>
      <c r="DL124" s="19"/>
      <c r="DM124" s="19"/>
      <c r="DN124" s="19"/>
      <c r="DO124" s="19"/>
      <c r="DP124" s="19"/>
      <c r="DQ124" s="19"/>
      <c r="DR124" s="19"/>
      <c r="DS124" s="19"/>
      <c r="DT124" s="19"/>
      <c r="DU124" s="19"/>
      <c r="DV124" s="19"/>
      <c r="DW124" s="19"/>
      <c r="DX124" s="19"/>
      <c r="DY124" s="19"/>
      <c r="DZ124" s="19"/>
      <c r="EA124" s="19"/>
      <c r="EB124" s="19"/>
      <c r="EC124" s="19"/>
      <c r="ED124" s="19"/>
      <c r="EE124" s="19"/>
      <c r="EF124" s="19"/>
      <c r="EG124" s="19"/>
      <c r="EH124" s="19"/>
      <c r="EI124" s="19"/>
      <c r="EJ124" s="19"/>
      <c r="EK124" s="19"/>
      <c r="EL124" s="19"/>
      <c r="EM124" s="19"/>
      <c r="EN124" s="19"/>
      <c r="EO124" s="19"/>
      <c r="EP124" s="19"/>
      <c r="EQ124" s="19"/>
      <c r="ER124" s="19"/>
      <c r="ES124" s="19"/>
      <c r="ET124" s="19"/>
      <c r="EU124" s="19"/>
      <c r="EV124" s="19"/>
      <c r="EW124" s="19"/>
      <c r="EX124" s="19"/>
      <c r="EY124" s="19"/>
      <c r="EZ124" s="19"/>
      <c r="FA124" s="19"/>
      <c r="FB124" s="19"/>
      <c r="FC124" s="19"/>
      <c r="FD124" s="19"/>
      <c r="FE124" s="19"/>
      <c r="FF124" s="19"/>
      <c r="FG124" s="19"/>
      <c r="FH124" s="19"/>
      <c r="FI124" s="19"/>
      <c r="FJ124" s="19"/>
      <c r="FK124" s="19"/>
      <c r="FL124" s="19"/>
      <c r="FM124" s="19"/>
      <c r="FN124" s="19"/>
      <c r="FO124" s="19"/>
      <c r="FP124" s="19"/>
      <c r="FQ124" s="19"/>
      <c r="FR124" s="19"/>
      <c r="FS124" s="19"/>
      <c r="FT124" s="19"/>
      <c r="FU124" s="19"/>
      <c r="FV124" s="19"/>
      <c r="FW124" s="19"/>
      <c r="FX124" s="19"/>
      <c r="FY124" s="19"/>
      <c r="FZ124" s="19"/>
      <c r="GA124" s="19"/>
      <c r="GB124" s="19"/>
      <c r="GC124" s="19"/>
      <c r="GD124" s="19"/>
      <c r="GE124" s="19"/>
      <c r="GF124" s="19"/>
      <c r="GG124" s="19"/>
      <c r="GH124" s="19"/>
      <c r="GI124" s="19"/>
      <c r="GJ124" s="19"/>
      <c r="GK124" s="19"/>
      <c r="GL124" s="19"/>
      <c r="GM124" s="19"/>
      <c r="GN124" s="19"/>
      <c r="GO124" s="19"/>
      <c r="GP124" s="19"/>
      <c r="GQ124" s="19"/>
      <c r="GR124" s="19"/>
      <c r="GS124" s="19"/>
      <c r="GT124" s="19"/>
      <c r="GU124" s="19"/>
      <c r="GV124" s="19"/>
      <c r="GW124" s="19"/>
      <c r="GX124" s="19"/>
      <c r="GY124" s="19"/>
      <c r="GZ124" s="19"/>
      <c r="HA124" s="19"/>
      <c r="HB124" s="19"/>
      <c r="HC124" s="19"/>
      <c r="HD124" s="19"/>
      <c r="HE124" s="19"/>
      <c r="HF124" s="19"/>
      <c r="HG124" s="19"/>
      <c r="HH124" s="19"/>
      <c r="HI124" s="19"/>
      <c r="HJ124" s="19"/>
      <c r="HK124" s="19"/>
      <c r="HL124" s="19"/>
      <c r="HM124" s="19"/>
      <c r="HN124" s="19"/>
      <c r="HO124" s="19"/>
      <c r="HP124" s="19"/>
      <c r="HQ124" s="19"/>
      <c r="HR124" s="19"/>
      <c r="HS124" s="19"/>
      <c r="HT124" s="19"/>
      <c r="HU124" s="19"/>
      <c r="HV124" s="19"/>
      <c r="HW124" s="19"/>
      <c r="HX124" s="19"/>
      <c r="HY124" s="19"/>
      <c r="HZ124" s="19"/>
      <c r="IA124" s="19"/>
      <c r="IB124" s="19"/>
      <c r="IC124" s="19"/>
      <c r="ID124" s="19"/>
      <c r="IE124" s="19"/>
      <c r="IF124" s="19"/>
      <c r="IG124" s="19"/>
      <c r="IH124" s="19"/>
      <c r="II124" s="19"/>
      <c r="IJ124" s="19"/>
      <c r="IK124" s="19"/>
      <c r="IL124" s="19"/>
      <c r="IM124" s="19"/>
      <c r="IN124" s="19"/>
      <c r="IO124" s="19"/>
      <c r="IP124" s="19"/>
      <c r="IQ124" s="19"/>
      <c r="IR124" s="19"/>
      <c r="IS124" s="19"/>
      <c r="IT124" s="19"/>
      <c r="IU124" s="19"/>
      <c r="IV124" s="19"/>
      <c r="IW124" s="19"/>
    </row>
    <row r="125" customFormat="false" ht="14.25" hidden="false" customHeight="false" outlineLevel="0" collapsed="false">
      <c r="A125" s="19"/>
      <c r="B125" s="19"/>
      <c r="C125" s="20"/>
      <c r="D125" s="37"/>
      <c r="E125" s="19"/>
      <c r="F125" s="11"/>
      <c r="G125" s="19"/>
      <c r="H125" s="20"/>
      <c r="I125" s="20"/>
      <c r="J125" s="11"/>
      <c r="K125" s="19"/>
      <c r="L125" s="37"/>
      <c r="M125" s="11"/>
      <c r="N125" s="20"/>
      <c r="O125" s="20"/>
      <c r="P125" s="11"/>
      <c r="Q125" s="20"/>
      <c r="R125" s="11"/>
      <c r="S125" s="19"/>
      <c r="T125" s="13"/>
      <c r="U125" s="19"/>
      <c r="V125" s="42"/>
      <c r="W125" s="13"/>
      <c r="X125" s="19"/>
      <c r="Y125" s="13" t="n">
        <f aca="false">IF(E125="b",P125,I125)</f>
        <v>0</v>
      </c>
      <c r="Z125" s="39"/>
      <c r="AA125" s="11" t="n">
        <f aca="false">R125-Z125</f>
        <v>0</v>
      </c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DC125" s="19"/>
      <c r="DD125" s="19"/>
      <c r="DE125" s="19"/>
      <c r="DF125" s="19"/>
      <c r="DG125" s="19"/>
      <c r="DH125" s="19"/>
      <c r="DI125" s="19"/>
      <c r="DJ125" s="19"/>
      <c r="DK125" s="19"/>
      <c r="DL125" s="19"/>
      <c r="DM125" s="19"/>
      <c r="DN125" s="19"/>
      <c r="DO125" s="19"/>
      <c r="DP125" s="19"/>
      <c r="DQ125" s="19"/>
      <c r="DR125" s="19"/>
      <c r="DS125" s="19"/>
      <c r="DT125" s="19"/>
      <c r="DU125" s="19"/>
      <c r="DV125" s="19"/>
      <c r="DW125" s="19"/>
      <c r="DX125" s="19"/>
      <c r="DY125" s="19"/>
      <c r="DZ125" s="19"/>
      <c r="EA125" s="19"/>
      <c r="EB125" s="19"/>
      <c r="EC125" s="19"/>
      <c r="ED125" s="19"/>
      <c r="EE125" s="19"/>
      <c r="EF125" s="19"/>
      <c r="EG125" s="19"/>
      <c r="EH125" s="19"/>
      <c r="EI125" s="19"/>
      <c r="EJ125" s="19"/>
      <c r="EK125" s="19"/>
      <c r="EL125" s="19"/>
      <c r="EM125" s="19"/>
      <c r="EN125" s="19"/>
      <c r="EO125" s="19"/>
      <c r="EP125" s="19"/>
      <c r="EQ125" s="19"/>
      <c r="ER125" s="19"/>
      <c r="ES125" s="19"/>
      <c r="ET125" s="19"/>
      <c r="EU125" s="19"/>
      <c r="EV125" s="19"/>
      <c r="EW125" s="19"/>
      <c r="EX125" s="19"/>
      <c r="EY125" s="19"/>
      <c r="EZ125" s="19"/>
      <c r="FA125" s="19"/>
      <c r="FB125" s="19"/>
      <c r="FC125" s="19"/>
      <c r="FD125" s="19"/>
      <c r="FE125" s="19"/>
      <c r="FF125" s="19"/>
      <c r="FG125" s="19"/>
      <c r="FH125" s="19"/>
      <c r="FI125" s="19"/>
      <c r="FJ125" s="19"/>
      <c r="FK125" s="19"/>
      <c r="FL125" s="19"/>
      <c r="FM125" s="19"/>
      <c r="FN125" s="19"/>
      <c r="FO125" s="19"/>
      <c r="FP125" s="19"/>
      <c r="FQ125" s="19"/>
      <c r="FR125" s="19"/>
      <c r="FS125" s="19"/>
      <c r="FT125" s="19"/>
      <c r="FU125" s="19"/>
      <c r="FV125" s="19"/>
      <c r="FW125" s="19"/>
      <c r="FX125" s="19"/>
      <c r="FY125" s="19"/>
      <c r="FZ125" s="19"/>
      <c r="GA125" s="19"/>
      <c r="GB125" s="19"/>
      <c r="GC125" s="19"/>
      <c r="GD125" s="19"/>
      <c r="GE125" s="19"/>
      <c r="GF125" s="19"/>
      <c r="GG125" s="19"/>
      <c r="GH125" s="19"/>
      <c r="GI125" s="19"/>
      <c r="GJ125" s="19"/>
      <c r="GK125" s="19"/>
      <c r="GL125" s="19"/>
      <c r="GM125" s="19"/>
      <c r="GN125" s="19"/>
      <c r="GO125" s="19"/>
      <c r="GP125" s="19"/>
      <c r="GQ125" s="19"/>
      <c r="GR125" s="19"/>
      <c r="GS125" s="19"/>
      <c r="GT125" s="19"/>
      <c r="GU125" s="19"/>
      <c r="GV125" s="19"/>
      <c r="GW125" s="19"/>
      <c r="GX125" s="19"/>
      <c r="GY125" s="19"/>
      <c r="GZ125" s="19"/>
      <c r="HA125" s="19"/>
      <c r="HB125" s="19"/>
      <c r="HC125" s="19"/>
      <c r="HD125" s="19"/>
      <c r="HE125" s="19"/>
      <c r="HF125" s="19"/>
      <c r="HG125" s="19"/>
      <c r="HH125" s="19"/>
      <c r="HI125" s="19"/>
      <c r="HJ125" s="19"/>
      <c r="HK125" s="19"/>
      <c r="HL125" s="19"/>
      <c r="HM125" s="19"/>
      <c r="HN125" s="19"/>
      <c r="HO125" s="19"/>
      <c r="HP125" s="19"/>
      <c r="HQ125" s="19"/>
      <c r="HR125" s="19"/>
      <c r="HS125" s="19"/>
      <c r="HT125" s="19"/>
      <c r="HU125" s="19"/>
      <c r="HV125" s="19"/>
      <c r="HW125" s="19"/>
      <c r="HX125" s="19"/>
      <c r="HY125" s="19"/>
      <c r="HZ125" s="19"/>
      <c r="IA125" s="19"/>
      <c r="IB125" s="19"/>
      <c r="IC125" s="19"/>
      <c r="ID125" s="19"/>
      <c r="IE125" s="19"/>
      <c r="IF125" s="19"/>
      <c r="IG125" s="19"/>
      <c r="IH125" s="19"/>
      <c r="II125" s="19"/>
      <c r="IJ125" s="19"/>
      <c r="IK125" s="19"/>
      <c r="IL125" s="19"/>
      <c r="IM125" s="19"/>
      <c r="IN125" s="19"/>
      <c r="IO125" s="19"/>
      <c r="IP125" s="19"/>
      <c r="IQ125" s="19"/>
      <c r="IR125" s="19"/>
      <c r="IS125" s="19"/>
      <c r="IT125" s="19"/>
      <c r="IU125" s="19"/>
      <c r="IV125" s="19"/>
      <c r="IW125" s="19"/>
    </row>
    <row r="126" customFormat="false" ht="14.25" hidden="false" customHeight="false" outlineLevel="0" collapsed="false">
      <c r="A126" s="19"/>
      <c r="B126" s="19"/>
      <c r="C126" s="20"/>
      <c r="D126" s="37"/>
      <c r="E126" s="19"/>
      <c r="F126" s="11"/>
      <c r="G126" s="19"/>
      <c r="H126" s="20"/>
      <c r="I126" s="20"/>
      <c r="J126" s="11"/>
      <c r="K126" s="19"/>
      <c r="L126" s="37"/>
      <c r="M126" s="11"/>
      <c r="N126" s="20"/>
      <c r="O126" s="20"/>
      <c r="P126" s="11"/>
      <c r="Q126" s="20"/>
      <c r="R126" s="11"/>
      <c r="S126" s="19"/>
      <c r="T126" s="13"/>
      <c r="U126" s="19"/>
      <c r="V126" s="42"/>
      <c r="W126" s="13"/>
      <c r="X126" s="19"/>
      <c r="Y126" s="13" t="n">
        <f aca="false">IF(E126="b",P126,I126)</f>
        <v>0</v>
      </c>
      <c r="Z126" s="39"/>
      <c r="AA126" s="11" t="n">
        <f aca="false">R126-Z126</f>
        <v>0</v>
      </c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DC126" s="19"/>
      <c r="DD126" s="19"/>
      <c r="DE126" s="19"/>
      <c r="DF126" s="19"/>
      <c r="DG126" s="19"/>
      <c r="DH126" s="19"/>
      <c r="DI126" s="19"/>
      <c r="DJ126" s="19"/>
      <c r="DK126" s="19"/>
      <c r="DL126" s="19"/>
      <c r="DM126" s="19"/>
      <c r="DN126" s="19"/>
      <c r="DO126" s="19"/>
      <c r="DP126" s="19"/>
      <c r="DQ126" s="19"/>
      <c r="DR126" s="19"/>
      <c r="DS126" s="19"/>
      <c r="DT126" s="19"/>
      <c r="DU126" s="19"/>
      <c r="DV126" s="19"/>
      <c r="DW126" s="19"/>
      <c r="DX126" s="19"/>
      <c r="DY126" s="19"/>
      <c r="DZ126" s="19"/>
      <c r="EA126" s="19"/>
      <c r="EB126" s="19"/>
      <c r="EC126" s="19"/>
      <c r="ED126" s="19"/>
      <c r="EE126" s="19"/>
      <c r="EF126" s="19"/>
      <c r="EG126" s="19"/>
      <c r="EH126" s="19"/>
      <c r="EI126" s="19"/>
      <c r="EJ126" s="19"/>
      <c r="EK126" s="19"/>
      <c r="EL126" s="19"/>
      <c r="EM126" s="19"/>
      <c r="EN126" s="19"/>
      <c r="EO126" s="19"/>
      <c r="EP126" s="19"/>
      <c r="EQ126" s="19"/>
      <c r="ER126" s="19"/>
      <c r="ES126" s="19"/>
      <c r="ET126" s="19"/>
      <c r="EU126" s="19"/>
      <c r="EV126" s="19"/>
      <c r="EW126" s="19"/>
      <c r="EX126" s="19"/>
      <c r="EY126" s="19"/>
      <c r="EZ126" s="19"/>
      <c r="FA126" s="19"/>
      <c r="FB126" s="19"/>
      <c r="FC126" s="19"/>
      <c r="FD126" s="19"/>
      <c r="FE126" s="19"/>
      <c r="FF126" s="19"/>
      <c r="FG126" s="19"/>
      <c r="FH126" s="19"/>
      <c r="FI126" s="19"/>
      <c r="FJ126" s="19"/>
      <c r="FK126" s="19"/>
      <c r="FL126" s="19"/>
      <c r="FM126" s="19"/>
      <c r="FN126" s="19"/>
      <c r="FO126" s="19"/>
      <c r="FP126" s="19"/>
      <c r="FQ126" s="19"/>
      <c r="FR126" s="19"/>
      <c r="FS126" s="19"/>
      <c r="FT126" s="19"/>
      <c r="FU126" s="19"/>
      <c r="FV126" s="19"/>
      <c r="FW126" s="19"/>
      <c r="FX126" s="19"/>
      <c r="FY126" s="19"/>
      <c r="FZ126" s="19"/>
      <c r="GA126" s="19"/>
      <c r="GB126" s="19"/>
      <c r="GC126" s="19"/>
      <c r="GD126" s="19"/>
      <c r="GE126" s="19"/>
      <c r="GF126" s="19"/>
      <c r="GG126" s="19"/>
      <c r="GH126" s="19"/>
      <c r="GI126" s="19"/>
      <c r="GJ126" s="19"/>
      <c r="GK126" s="19"/>
      <c r="GL126" s="19"/>
      <c r="GM126" s="19"/>
      <c r="GN126" s="19"/>
      <c r="GO126" s="19"/>
      <c r="GP126" s="19"/>
      <c r="GQ126" s="19"/>
      <c r="GR126" s="19"/>
      <c r="GS126" s="19"/>
      <c r="GT126" s="19"/>
      <c r="GU126" s="19"/>
      <c r="GV126" s="19"/>
      <c r="GW126" s="19"/>
      <c r="GX126" s="19"/>
      <c r="GY126" s="19"/>
      <c r="GZ126" s="19"/>
      <c r="HA126" s="19"/>
      <c r="HB126" s="19"/>
      <c r="HC126" s="19"/>
      <c r="HD126" s="19"/>
      <c r="HE126" s="19"/>
      <c r="HF126" s="19"/>
      <c r="HG126" s="19"/>
      <c r="HH126" s="19"/>
      <c r="HI126" s="19"/>
      <c r="HJ126" s="19"/>
      <c r="HK126" s="19"/>
      <c r="HL126" s="19"/>
      <c r="HM126" s="19"/>
      <c r="HN126" s="19"/>
      <c r="HO126" s="19"/>
      <c r="HP126" s="19"/>
      <c r="HQ126" s="19"/>
      <c r="HR126" s="19"/>
      <c r="HS126" s="19"/>
      <c r="HT126" s="19"/>
      <c r="HU126" s="19"/>
      <c r="HV126" s="19"/>
      <c r="HW126" s="19"/>
      <c r="HX126" s="19"/>
      <c r="HY126" s="19"/>
      <c r="HZ126" s="19"/>
      <c r="IA126" s="19"/>
      <c r="IB126" s="19"/>
      <c r="IC126" s="19"/>
      <c r="ID126" s="19"/>
      <c r="IE126" s="19"/>
      <c r="IF126" s="19"/>
      <c r="IG126" s="19"/>
      <c r="IH126" s="19"/>
      <c r="II126" s="19"/>
      <c r="IJ126" s="19"/>
      <c r="IK126" s="19"/>
      <c r="IL126" s="19"/>
      <c r="IM126" s="19"/>
      <c r="IN126" s="19"/>
      <c r="IO126" s="19"/>
      <c r="IP126" s="19"/>
      <c r="IQ126" s="19"/>
      <c r="IR126" s="19"/>
      <c r="IS126" s="19"/>
      <c r="IT126" s="19"/>
      <c r="IU126" s="19"/>
      <c r="IV126" s="19"/>
      <c r="IW126" s="19"/>
    </row>
    <row r="127" customFormat="false" ht="14.25" hidden="false" customHeight="false" outlineLevel="0" collapsed="false">
      <c r="A127" s="19"/>
      <c r="B127" s="19"/>
      <c r="C127" s="20"/>
      <c r="D127" s="37"/>
      <c r="E127" s="19"/>
      <c r="F127" s="11"/>
      <c r="G127" s="19"/>
      <c r="H127" s="20"/>
      <c r="I127" s="20"/>
      <c r="J127" s="11"/>
      <c r="K127" s="19"/>
      <c r="L127" s="37"/>
      <c r="M127" s="11"/>
      <c r="N127" s="20"/>
      <c r="O127" s="20"/>
      <c r="P127" s="11"/>
      <c r="Q127" s="20"/>
      <c r="R127" s="11"/>
      <c r="S127" s="19"/>
      <c r="T127" s="13"/>
      <c r="U127" s="19"/>
      <c r="V127" s="42"/>
      <c r="W127" s="13"/>
      <c r="X127" s="19"/>
      <c r="Y127" s="13" t="n">
        <f aca="false">IF(E127="b",P127,I127)</f>
        <v>0</v>
      </c>
      <c r="Z127" s="39"/>
      <c r="AA127" s="11" t="n">
        <f aca="false">R127-Z127</f>
        <v>0</v>
      </c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DC127" s="19"/>
      <c r="DD127" s="19"/>
      <c r="DE127" s="19"/>
      <c r="DF127" s="19"/>
      <c r="DG127" s="19"/>
      <c r="DH127" s="19"/>
      <c r="DI127" s="19"/>
      <c r="DJ127" s="19"/>
      <c r="DK127" s="19"/>
      <c r="DL127" s="19"/>
      <c r="DM127" s="19"/>
      <c r="DN127" s="19"/>
      <c r="DO127" s="19"/>
      <c r="DP127" s="19"/>
      <c r="DQ127" s="19"/>
      <c r="DR127" s="19"/>
      <c r="DS127" s="19"/>
      <c r="DT127" s="19"/>
      <c r="DU127" s="19"/>
      <c r="DV127" s="19"/>
      <c r="DW127" s="19"/>
      <c r="DX127" s="19"/>
      <c r="DY127" s="19"/>
      <c r="DZ127" s="19"/>
      <c r="EA127" s="19"/>
      <c r="EB127" s="19"/>
      <c r="EC127" s="19"/>
      <c r="ED127" s="19"/>
      <c r="EE127" s="19"/>
      <c r="EF127" s="19"/>
      <c r="EG127" s="19"/>
      <c r="EH127" s="19"/>
      <c r="EI127" s="19"/>
      <c r="EJ127" s="19"/>
      <c r="EK127" s="19"/>
      <c r="EL127" s="19"/>
      <c r="EM127" s="19"/>
      <c r="EN127" s="19"/>
      <c r="EO127" s="19"/>
      <c r="EP127" s="19"/>
      <c r="EQ127" s="19"/>
      <c r="ER127" s="19"/>
      <c r="ES127" s="19"/>
      <c r="ET127" s="19"/>
      <c r="EU127" s="19"/>
      <c r="EV127" s="19"/>
      <c r="EW127" s="19"/>
      <c r="EX127" s="19"/>
      <c r="EY127" s="19"/>
      <c r="EZ127" s="19"/>
      <c r="FA127" s="19"/>
      <c r="FB127" s="19"/>
      <c r="FC127" s="19"/>
      <c r="FD127" s="19"/>
      <c r="FE127" s="19"/>
      <c r="FF127" s="19"/>
      <c r="FG127" s="19"/>
      <c r="FH127" s="19"/>
      <c r="FI127" s="19"/>
      <c r="FJ127" s="19"/>
      <c r="FK127" s="19"/>
      <c r="FL127" s="19"/>
      <c r="FM127" s="19"/>
      <c r="FN127" s="19"/>
      <c r="FO127" s="19"/>
      <c r="FP127" s="19"/>
      <c r="FQ127" s="19"/>
      <c r="FR127" s="19"/>
      <c r="FS127" s="19"/>
      <c r="FT127" s="19"/>
      <c r="FU127" s="19"/>
      <c r="FV127" s="19"/>
      <c r="FW127" s="19"/>
      <c r="FX127" s="19"/>
      <c r="FY127" s="19"/>
      <c r="FZ127" s="19"/>
      <c r="GA127" s="19"/>
      <c r="GB127" s="19"/>
      <c r="GC127" s="19"/>
      <c r="GD127" s="19"/>
      <c r="GE127" s="19"/>
      <c r="GF127" s="19"/>
      <c r="GG127" s="19"/>
      <c r="GH127" s="19"/>
      <c r="GI127" s="19"/>
      <c r="GJ127" s="19"/>
      <c r="GK127" s="19"/>
      <c r="GL127" s="19"/>
      <c r="GM127" s="19"/>
      <c r="GN127" s="19"/>
      <c r="GO127" s="19"/>
      <c r="GP127" s="19"/>
      <c r="GQ127" s="19"/>
      <c r="GR127" s="19"/>
      <c r="GS127" s="19"/>
      <c r="GT127" s="19"/>
      <c r="GU127" s="19"/>
      <c r="GV127" s="19"/>
      <c r="GW127" s="19"/>
      <c r="GX127" s="19"/>
      <c r="GY127" s="19"/>
      <c r="GZ127" s="19"/>
      <c r="HA127" s="19"/>
      <c r="HB127" s="19"/>
      <c r="HC127" s="19"/>
      <c r="HD127" s="19"/>
      <c r="HE127" s="19"/>
      <c r="HF127" s="19"/>
      <c r="HG127" s="19"/>
      <c r="HH127" s="19"/>
      <c r="HI127" s="19"/>
      <c r="HJ127" s="19"/>
      <c r="HK127" s="19"/>
      <c r="HL127" s="19"/>
      <c r="HM127" s="19"/>
      <c r="HN127" s="19"/>
      <c r="HO127" s="19"/>
      <c r="HP127" s="19"/>
      <c r="HQ127" s="19"/>
      <c r="HR127" s="19"/>
      <c r="HS127" s="19"/>
      <c r="HT127" s="19"/>
      <c r="HU127" s="19"/>
      <c r="HV127" s="19"/>
      <c r="HW127" s="19"/>
      <c r="HX127" s="19"/>
      <c r="HY127" s="19"/>
      <c r="HZ127" s="19"/>
      <c r="IA127" s="19"/>
      <c r="IB127" s="19"/>
      <c r="IC127" s="19"/>
      <c r="ID127" s="19"/>
      <c r="IE127" s="19"/>
      <c r="IF127" s="19"/>
      <c r="IG127" s="19"/>
      <c r="IH127" s="19"/>
      <c r="II127" s="19"/>
      <c r="IJ127" s="19"/>
      <c r="IK127" s="19"/>
      <c r="IL127" s="19"/>
      <c r="IM127" s="19"/>
      <c r="IN127" s="19"/>
      <c r="IO127" s="19"/>
      <c r="IP127" s="19"/>
      <c r="IQ127" s="19"/>
      <c r="IR127" s="19"/>
      <c r="IS127" s="19"/>
      <c r="IT127" s="19"/>
      <c r="IU127" s="19"/>
      <c r="IV127" s="19"/>
      <c r="IW127" s="19"/>
    </row>
    <row r="128" customFormat="false" ht="14.25" hidden="false" customHeight="false" outlineLevel="0" collapsed="false">
      <c r="A128" s="19"/>
      <c r="B128" s="19"/>
      <c r="C128" s="20"/>
      <c r="D128" s="37"/>
      <c r="E128" s="19"/>
      <c r="F128" s="11"/>
      <c r="G128" s="19"/>
      <c r="H128" s="20"/>
      <c r="I128" s="20"/>
      <c r="J128" s="11"/>
      <c r="K128" s="19"/>
      <c r="L128" s="37"/>
      <c r="M128" s="11"/>
      <c r="N128" s="20"/>
      <c r="O128" s="20"/>
      <c r="P128" s="11"/>
      <c r="Q128" s="20"/>
      <c r="R128" s="11"/>
      <c r="S128" s="19"/>
      <c r="T128" s="13"/>
      <c r="U128" s="19"/>
      <c r="V128" s="42"/>
      <c r="W128" s="13"/>
      <c r="X128" s="19"/>
      <c r="Y128" s="13" t="n">
        <f aca="false">IF(E128="b",P128,I128)</f>
        <v>0</v>
      </c>
      <c r="Z128" s="39"/>
      <c r="AA128" s="11" t="n">
        <f aca="false">R128-Z128</f>
        <v>0</v>
      </c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19"/>
      <c r="CV128" s="19"/>
      <c r="CW128" s="19"/>
      <c r="CX128" s="19"/>
      <c r="CY128" s="19"/>
      <c r="CZ128" s="19"/>
      <c r="DA128" s="19"/>
      <c r="DB128" s="19"/>
      <c r="DC128" s="19"/>
      <c r="DD128" s="19"/>
      <c r="DE128" s="19"/>
      <c r="DF128" s="19"/>
      <c r="DG128" s="19"/>
      <c r="DH128" s="19"/>
      <c r="DI128" s="19"/>
      <c r="DJ128" s="19"/>
      <c r="DK128" s="19"/>
      <c r="DL128" s="19"/>
      <c r="DM128" s="19"/>
      <c r="DN128" s="19"/>
      <c r="DO128" s="19"/>
      <c r="DP128" s="19"/>
      <c r="DQ128" s="19"/>
      <c r="DR128" s="19"/>
      <c r="DS128" s="19"/>
      <c r="DT128" s="19"/>
      <c r="DU128" s="19"/>
      <c r="DV128" s="19"/>
      <c r="DW128" s="19"/>
      <c r="DX128" s="19"/>
      <c r="DY128" s="19"/>
      <c r="DZ128" s="19"/>
      <c r="EA128" s="19"/>
      <c r="EB128" s="19"/>
      <c r="EC128" s="19"/>
      <c r="ED128" s="19"/>
      <c r="EE128" s="19"/>
      <c r="EF128" s="19"/>
      <c r="EG128" s="19"/>
      <c r="EH128" s="19"/>
      <c r="EI128" s="19"/>
      <c r="EJ128" s="19"/>
      <c r="EK128" s="19"/>
      <c r="EL128" s="19"/>
      <c r="EM128" s="19"/>
      <c r="EN128" s="19"/>
      <c r="EO128" s="19"/>
      <c r="EP128" s="19"/>
      <c r="EQ128" s="19"/>
      <c r="ER128" s="19"/>
      <c r="ES128" s="19"/>
      <c r="ET128" s="19"/>
      <c r="EU128" s="19"/>
      <c r="EV128" s="19"/>
      <c r="EW128" s="19"/>
      <c r="EX128" s="19"/>
      <c r="EY128" s="19"/>
      <c r="EZ128" s="19"/>
      <c r="FA128" s="19"/>
      <c r="FB128" s="19"/>
      <c r="FC128" s="19"/>
      <c r="FD128" s="19"/>
      <c r="FE128" s="19"/>
      <c r="FF128" s="19"/>
      <c r="FG128" s="19"/>
      <c r="FH128" s="19"/>
      <c r="FI128" s="19"/>
      <c r="FJ128" s="19"/>
      <c r="FK128" s="19"/>
      <c r="FL128" s="19"/>
      <c r="FM128" s="19"/>
      <c r="FN128" s="19"/>
      <c r="FO128" s="19"/>
      <c r="FP128" s="19"/>
      <c r="FQ128" s="19"/>
      <c r="FR128" s="19"/>
      <c r="FS128" s="19"/>
      <c r="FT128" s="19"/>
      <c r="FU128" s="19"/>
      <c r="FV128" s="19"/>
      <c r="FW128" s="19"/>
      <c r="FX128" s="19"/>
      <c r="FY128" s="19"/>
      <c r="FZ128" s="19"/>
      <c r="GA128" s="19"/>
      <c r="GB128" s="19"/>
      <c r="GC128" s="19"/>
      <c r="GD128" s="19"/>
      <c r="GE128" s="19"/>
      <c r="GF128" s="19"/>
      <c r="GG128" s="19"/>
      <c r="GH128" s="19"/>
      <c r="GI128" s="19"/>
      <c r="GJ128" s="19"/>
      <c r="GK128" s="19"/>
      <c r="GL128" s="19"/>
      <c r="GM128" s="19"/>
      <c r="GN128" s="19"/>
      <c r="GO128" s="19"/>
      <c r="GP128" s="19"/>
      <c r="GQ128" s="19"/>
      <c r="GR128" s="19"/>
      <c r="GS128" s="19"/>
      <c r="GT128" s="19"/>
      <c r="GU128" s="19"/>
      <c r="GV128" s="19"/>
      <c r="GW128" s="19"/>
      <c r="GX128" s="19"/>
      <c r="GY128" s="19"/>
      <c r="GZ128" s="19"/>
      <c r="HA128" s="19"/>
      <c r="HB128" s="19"/>
      <c r="HC128" s="19"/>
      <c r="HD128" s="19"/>
      <c r="HE128" s="19"/>
      <c r="HF128" s="19"/>
      <c r="HG128" s="19"/>
      <c r="HH128" s="19"/>
      <c r="HI128" s="19"/>
      <c r="HJ128" s="19"/>
      <c r="HK128" s="19"/>
      <c r="HL128" s="19"/>
      <c r="HM128" s="19"/>
      <c r="HN128" s="19"/>
      <c r="HO128" s="19"/>
      <c r="HP128" s="19"/>
      <c r="HQ128" s="19"/>
      <c r="HR128" s="19"/>
      <c r="HS128" s="19"/>
      <c r="HT128" s="19"/>
      <c r="HU128" s="19"/>
      <c r="HV128" s="19"/>
      <c r="HW128" s="19"/>
      <c r="HX128" s="19"/>
      <c r="HY128" s="19"/>
      <c r="HZ128" s="19"/>
      <c r="IA128" s="19"/>
      <c r="IB128" s="19"/>
      <c r="IC128" s="19"/>
      <c r="ID128" s="19"/>
      <c r="IE128" s="19"/>
      <c r="IF128" s="19"/>
      <c r="IG128" s="19"/>
      <c r="IH128" s="19"/>
      <c r="II128" s="19"/>
      <c r="IJ128" s="19"/>
      <c r="IK128" s="19"/>
      <c r="IL128" s="19"/>
      <c r="IM128" s="19"/>
      <c r="IN128" s="19"/>
      <c r="IO128" s="19"/>
      <c r="IP128" s="19"/>
      <c r="IQ128" s="19"/>
      <c r="IR128" s="19"/>
      <c r="IS128" s="19"/>
      <c r="IT128" s="19"/>
      <c r="IU128" s="19"/>
      <c r="IV128" s="19"/>
      <c r="IW128" s="19"/>
    </row>
    <row r="129" customFormat="false" ht="14.25" hidden="false" customHeight="false" outlineLevel="0" collapsed="false">
      <c r="A129" s="19"/>
      <c r="B129" s="19"/>
      <c r="C129" s="20"/>
      <c r="D129" s="37"/>
      <c r="E129" s="19"/>
      <c r="F129" s="11"/>
      <c r="G129" s="19"/>
      <c r="H129" s="20"/>
      <c r="I129" s="20"/>
      <c r="J129" s="11"/>
      <c r="K129" s="19"/>
      <c r="L129" s="37"/>
      <c r="M129" s="11"/>
      <c r="N129" s="20"/>
      <c r="O129" s="20"/>
      <c r="P129" s="11"/>
      <c r="Q129" s="20"/>
      <c r="R129" s="11"/>
      <c r="S129" s="19"/>
      <c r="T129" s="13"/>
      <c r="U129" s="19"/>
      <c r="V129" s="42"/>
      <c r="W129" s="13"/>
      <c r="X129" s="19"/>
      <c r="Y129" s="13" t="n">
        <f aca="false">IF(E129="b",P129,I129)</f>
        <v>0</v>
      </c>
      <c r="Z129" s="39"/>
      <c r="AA129" s="11" t="n">
        <f aca="false">R129-Z129</f>
        <v>0</v>
      </c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DC129" s="19"/>
      <c r="DD129" s="19"/>
      <c r="DE129" s="19"/>
      <c r="DF129" s="19"/>
      <c r="DG129" s="19"/>
      <c r="DH129" s="19"/>
      <c r="DI129" s="19"/>
      <c r="DJ129" s="19"/>
      <c r="DK129" s="19"/>
      <c r="DL129" s="19"/>
      <c r="DM129" s="19"/>
      <c r="DN129" s="19"/>
      <c r="DO129" s="19"/>
      <c r="DP129" s="19"/>
      <c r="DQ129" s="19"/>
      <c r="DR129" s="19"/>
      <c r="DS129" s="19"/>
      <c r="DT129" s="19"/>
      <c r="DU129" s="19"/>
      <c r="DV129" s="19"/>
      <c r="DW129" s="19"/>
      <c r="DX129" s="19"/>
      <c r="DY129" s="19"/>
      <c r="DZ129" s="19"/>
      <c r="EA129" s="19"/>
      <c r="EB129" s="19"/>
      <c r="EC129" s="19"/>
      <c r="ED129" s="19"/>
      <c r="EE129" s="19"/>
      <c r="EF129" s="19"/>
      <c r="EG129" s="19"/>
      <c r="EH129" s="19"/>
      <c r="EI129" s="19"/>
      <c r="EJ129" s="19"/>
      <c r="EK129" s="19"/>
      <c r="EL129" s="19"/>
      <c r="EM129" s="19"/>
      <c r="EN129" s="19"/>
      <c r="EO129" s="19"/>
      <c r="EP129" s="19"/>
      <c r="EQ129" s="19"/>
      <c r="ER129" s="19"/>
      <c r="ES129" s="19"/>
      <c r="ET129" s="19"/>
      <c r="EU129" s="19"/>
      <c r="EV129" s="19"/>
      <c r="EW129" s="19"/>
      <c r="EX129" s="19"/>
      <c r="EY129" s="19"/>
      <c r="EZ129" s="19"/>
      <c r="FA129" s="19"/>
      <c r="FB129" s="19"/>
      <c r="FC129" s="19"/>
      <c r="FD129" s="19"/>
      <c r="FE129" s="19"/>
      <c r="FF129" s="19"/>
      <c r="FG129" s="19"/>
      <c r="FH129" s="19"/>
      <c r="FI129" s="19"/>
      <c r="FJ129" s="19"/>
      <c r="FK129" s="19"/>
      <c r="FL129" s="19"/>
      <c r="FM129" s="19"/>
      <c r="FN129" s="19"/>
      <c r="FO129" s="19"/>
      <c r="FP129" s="19"/>
      <c r="FQ129" s="19"/>
      <c r="FR129" s="19"/>
      <c r="FS129" s="19"/>
      <c r="FT129" s="19"/>
      <c r="FU129" s="19"/>
      <c r="FV129" s="19"/>
      <c r="FW129" s="19"/>
      <c r="FX129" s="19"/>
      <c r="FY129" s="19"/>
      <c r="FZ129" s="19"/>
      <c r="GA129" s="19"/>
      <c r="GB129" s="19"/>
      <c r="GC129" s="19"/>
      <c r="GD129" s="19"/>
      <c r="GE129" s="19"/>
      <c r="GF129" s="19"/>
      <c r="GG129" s="19"/>
      <c r="GH129" s="19"/>
      <c r="GI129" s="19"/>
      <c r="GJ129" s="19"/>
      <c r="GK129" s="19"/>
      <c r="GL129" s="19"/>
      <c r="GM129" s="19"/>
      <c r="GN129" s="19"/>
      <c r="GO129" s="19"/>
      <c r="GP129" s="19"/>
      <c r="GQ129" s="19"/>
      <c r="GR129" s="19"/>
      <c r="GS129" s="19"/>
      <c r="GT129" s="19"/>
      <c r="GU129" s="19"/>
      <c r="GV129" s="19"/>
      <c r="GW129" s="19"/>
      <c r="GX129" s="19"/>
      <c r="GY129" s="19"/>
      <c r="GZ129" s="19"/>
      <c r="HA129" s="19"/>
      <c r="HB129" s="19"/>
      <c r="HC129" s="19"/>
      <c r="HD129" s="19"/>
      <c r="HE129" s="19"/>
      <c r="HF129" s="19"/>
      <c r="HG129" s="19"/>
      <c r="HH129" s="19"/>
      <c r="HI129" s="19"/>
      <c r="HJ129" s="19"/>
      <c r="HK129" s="19"/>
      <c r="HL129" s="19"/>
      <c r="HM129" s="19"/>
      <c r="HN129" s="19"/>
      <c r="HO129" s="19"/>
      <c r="HP129" s="19"/>
      <c r="HQ129" s="19"/>
      <c r="HR129" s="19"/>
      <c r="HS129" s="19"/>
      <c r="HT129" s="19"/>
      <c r="HU129" s="19"/>
      <c r="HV129" s="19"/>
      <c r="HW129" s="19"/>
      <c r="HX129" s="19"/>
      <c r="HY129" s="19"/>
      <c r="HZ129" s="19"/>
      <c r="IA129" s="19"/>
      <c r="IB129" s="19"/>
      <c r="IC129" s="19"/>
      <c r="ID129" s="19"/>
      <c r="IE129" s="19"/>
      <c r="IF129" s="19"/>
      <c r="IG129" s="19"/>
      <c r="IH129" s="19"/>
      <c r="II129" s="19"/>
      <c r="IJ129" s="19"/>
      <c r="IK129" s="19"/>
      <c r="IL129" s="19"/>
      <c r="IM129" s="19"/>
      <c r="IN129" s="19"/>
      <c r="IO129" s="19"/>
      <c r="IP129" s="19"/>
      <c r="IQ129" s="19"/>
      <c r="IR129" s="19"/>
      <c r="IS129" s="19"/>
      <c r="IT129" s="19"/>
      <c r="IU129" s="19"/>
      <c r="IV129" s="19"/>
      <c r="IW129" s="19"/>
    </row>
    <row r="130" customFormat="false" ht="14.25" hidden="false" customHeight="false" outlineLevel="0" collapsed="false">
      <c r="A130" s="19"/>
      <c r="B130" s="19"/>
      <c r="C130" s="20"/>
      <c r="D130" s="37"/>
      <c r="E130" s="19"/>
      <c r="F130" s="11"/>
      <c r="G130" s="19"/>
      <c r="H130" s="20"/>
      <c r="I130" s="20"/>
      <c r="J130" s="11"/>
      <c r="K130" s="19"/>
      <c r="L130" s="37"/>
      <c r="M130" s="11"/>
      <c r="N130" s="20"/>
      <c r="O130" s="20"/>
      <c r="P130" s="11"/>
      <c r="Q130" s="20"/>
      <c r="R130" s="11"/>
      <c r="S130" s="19"/>
      <c r="T130" s="13"/>
      <c r="U130" s="19"/>
      <c r="V130" s="42"/>
      <c r="W130" s="13"/>
      <c r="X130" s="19"/>
      <c r="Y130" s="13" t="n">
        <f aca="false">IF(E130="b",P130,I130)</f>
        <v>0</v>
      </c>
      <c r="Z130" s="39"/>
      <c r="AA130" s="11" t="n">
        <f aca="false">R130-Z130</f>
        <v>0</v>
      </c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  <c r="DA130" s="19"/>
      <c r="DB130" s="19"/>
      <c r="DC130" s="19"/>
      <c r="DD130" s="19"/>
      <c r="DE130" s="19"/>
      <c r="DF130" s="19"/>
      <c r="DG130" s="19"/>
      <c r="DH130" s="19"/>
      <c r="DI130" s="19"/>
      <c r="DJ130" s="19"/>
      <c r="DK130" s="19"/>
      <c r="DL130" s="19"/>
      <c r="DM130" s="19"/>
      <c r="DN130" s="19"/>
      <c r="DO130" s="19"/>
      <c r="DP130" s="19"/>
      <c r="DQ130" s="19"/>
      <c r="DR130" s="19"/>
      <c r="DS130" s="19"/>
      <c r="DT130" s="19"/>
      <c r="DU130" s="19"/>
      <c r="DV130" s="19"/>
      <c r="DW130" s="19"/>
      <c r="DX130" s="19"/>
      <c r="DY130" s="19"/>
      <c r="DZ130" s="19"/>
      <c r="EA130" s="19"/>
      <c r="EB130" s="19"/>
      <c r="EC130" s="19"/>
      <c r="ED130" s="19"/>
      <c r="EE130" s="19"/>
      <c r="EF130" s="19"/>
      <c r="EG130" s="19"/>
      <c r="EH130" s="19"/>
      <c r="EI130" s="19"/>
      <c r="EJ130" s="19"/>
      <c r="EK130" s="19"/>
      <c r="EL130" s="19"/>
      <c r="EM130" s="19"/>
      <c r="EN130" s="19"/>
      <c r="EO130" s="19"/>
      <c r="EP130" s="19"/>
      <c r="EQ130" s="19"/>
      <c r="ER130" s="19"/>
      <c r="ES130" s="19"/>
      <c r="ET130" s="19"/>
      <c r="EU130" s="19"/>
      <c r="EV130" s="19"/>
      <c r="EW130" s="19"/>
      <c r="EX130" s="19"/>
      <c r="EY130" s="19"/>
      <c r="EZ130" s="19"/>
      <c r="FA130" s="19"/>
      <c r="FB130" s="19"/>
      <c r="FC130" s="19"/>
      <c r="FD130" s="19"/>
      <c r="FE130" s="19"/>
      <c r="FF130" s="19"/>
      <c r="FG130" s="19"/>
      <c r="FH130" s="19"/>
      <c r="FI130" s="19"/>
      <c r="FJ130" s="19"/>
      <c r="FK130" s="19"/>
      <c r="FL130" s="19"/>
      <c r="FM130" s="19"/>
      <c r="FN130" s="19"/>
      <c r="FO130" s="19"/>
      <c r="FP130" s="19"/>
      <c r="FQ130" s="19"/>
      <c r="FR130" s="19"/>
      <c r="FS130" s="19"/>
      <c r="FT130" s="19"/>
      <c r="FU130" s="19"/>
      <c r="FV130" s="19"/>
      <c r="FW130" s="19"/>
      <c r="FX130" s="19"/>
      <c r="FY130" s="19"/>
      <c r="FZ130" s="19"/>
      <c r="GA130" s="19"/>
      <c r="GB130" s="19"/>
      <c r="GC130" s="19"/>
      <c r="GD130" s="19"/>
      <c r="GE130" s="19"/>
      <c r="GF130" s="19"/>
      <c r="GG130" s="19"/>
      <c r="GH130" s="19"/>
      <c r="GI130" s="19"/>
      <c r="GJ130" s="19"/>
      <c r="GK130" s="19"/>
      <c r="GL130" s="19"/>
      <c r="GM130" s="19"/>
      <c r="GN130" s="19"/>
      <c r="GO130" s="19"/>
      <c r="GP130" s="19"/>
      <c r="GQ130" s="19"/>
      <c r="GR130" s="19"/>
      <c r="GS130" s="19"/>
      <c r="GT130" s="19"/>
      <c r="GU130" s="19"/>
      <c r="GV130" s="19"/>
      <c r="GW130" s="19"/>
      <c r="GX130" s="19"/>
      <c r="GY130" s="19"/>
      <c r="GZ130" s="19"/>
      <c r="HA130" s="19"/>
      <c r="HB130" s="19"/>
      <c r="HC130" s="19"/>
      <c r="HD130" s="19"/>
      <c r="HE130" s="19"/>
      <c r="HF130" s="19"/>
      <c r="HG130" s="19"/>
      <c r="HH130" s="19"/>
      <c r="HI130" s="19"/>
      <c r="HJ130" s="19"/>
      <c r="HK130" s="19"/>
      <c r="HL130" s="19"/>
      <c r="HM130" s="19"/>
      <c r="HN130" s="19"/>
      <c r="HO130" s="19"/>
      <c r="HP130" s="19"/>
      <c r="HQ130" s="19"/>
      <c r="HR130" s="19"/>
      <c r="HS130" s="19"/>
      <c r="HT130" s="19"/>
      <c r="HU130" s="19"/>
      <c r="HV130" s="19"/>
      <c r="HW130" s="19"/>
      <c r="HX130" s="19"/>
      <c r="HY130" s="19"/>
      <c r="HZ130" s="19"/>
      <c r="IA130" s="19"/>
      <c r="IB130" s="19"/>
      <c r="IC130" s="19"/>
      <c r="ID130" s="19"/>
      <c r="IE130" s="19"/>
      <c r="IF130" s="19"/>
      <c r="IG130" s="19"/>
      <c r="IH130" s="19"/>
      <c r="II130" s="19"/>
      <c r="IJ130" s="19"/>
      <c r="IK130" s="19"/>
      <c r="IL130" s="19"/>
      <c r="IM130" s="19"/>
      <c r="IN130" s="19"/>
      <c r="IO130" s="19"/>
      <c r="IP130" s="19"/>
      <c r="IQ130" s="19"/>
      <c r="IR130" s="19"/>
      <c r="IS130" s="19"/>
      <c r="IT130" s="19"/>
      <c r="IU130" s="19"/>
      <c r="IV130" s="19"/>
      <c r="IW130" s="19"/>
    </row>
    <row r="131" customFormat="false" ht="14.25" hidden="false" customHeight="false" outlineLevel="0" collapsed="false">
      <c r="A131" s="19"/>
      <c r="B131" s="19"/>
      <c r="C131" s="20"/>
      <c r="D131" s="37"/>
      <c r="E131" s="19"/>
      <c r="F131" s="11"/>
      <c r="G131" s="19"/>
      <c r="H131" s="20"/>
      <c r="I131" s="20"/>
      <c r="J131" s="11"/>
      <c r="K131" s="19"/>
      <c r="L131" s="37"/>
      <c r="M131" s="11"/>
      <c r="N131" s="20"/>
      <c r="O131" s="20"/>
      <c r="P131" s="11"/>
      <c r="Q131" s="20"/>
      <c r="R131" s="11"/>
      <c r="S131" s="19"/>
      <c r="T131" s="13"/>
      <c r="U131" s="19"/>
      <c r="V131" s="42"/>
      <c r="W131" s="13"/>
      <c r="X131" s="19"/>
      <c r="Y131" s="13" t="n">
        <f aca="false">IF(E131="b",P131,I131)</f>
        <v>0</v>
      </c>
      <c r="Z131" s="39"/>
      <c r="AA131" s="11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DC131" s="19"/>
      <c r="DD131" s="19"/>
      <c r="DE131" s="19"/>
      <c r="DF131" s="19"/>
      <c r="DG131" s="19"/>
      <c r="DH131" s="19"/>
      <c r="DI131" s="19"/>
      <c r="DJ131" s="19"/>
      <c r="DK131" s="19"/>
      <c r="DL131" s="19"/>
      <c r="DM131" s="19"/>
      <c r="DN131" s="19"/>
      <c r="DO131" s="19"/>
      <c r="DP131" s="19"/>
      <c r="DQ131" s="19"/>
      <c r="DR131" s="19"/>
      <c r="DS131" s="19"/>
      <c r="DT131" s="19"/>
      <c r="DU131" s="19"/>
      <c r="DV131" s="19"/>
      <c r="DW131" s="19"/>
      <c r="DX131" s="19"/>
      <c r="DY131" s="19"/>
      <c r="DZ131" s="19"/>
      <c r="EA131" s="19"/>
      <c r="EB131" s="19"/>
      <c r="EC131" s="19"/>
      <c r="ED131" s="19"/>
      <c r="EE131" s="19"/>
      <c r="EF131" s="19"/>
      <c r="EG131" s="19"/>
      <c r="EH131" s="19"/>
      <c r="EI131" s="19"/>
      <c r="EJ131" s="19"/>
      <c r="EK131" s="19"/>
      <c r="EL131" s="19"/>
      <c r="EM131" s="19"/>
      <c r="EN131" s="19"/>
      <c r="EO131" s="19"/>
      <c r="EP131" s="19"/>
      <c r="EQ131" s="19"/>
      <c r="ER131" s="19"/>
      <c r="ES131" s="19"/>
      <c r="ET131" s="19"/>
      <c r="EU131" s="19"/>
      <c r="EV131" s="19"/>
      <c r="EW131" s="19"/>
      <c r="EX131" s="19"/>
      <c r="EY131" s="19"/>
      <c r="EZ131" s="19"/>
      <c r="FA131" s="19"/>
      <c r="FB131" s="19"/>
      <c r="FC131" s="19"/>
      <c r="FD131" s="19"/>
      <c r="FE131" s="19"/>
      <c r="FF131" s="19"/>
      <c r="FG131" s="19"/>
      <c r="FH131" s="19"/>
      <c r="FI131" s="19"/>
      <c r="FJ131" s="19"/>
      <c r="FK131" s="19"/>
      <c r="FL131" s="19"/>
      <c r="FM131" s="19"/>
      <c r="FN131" s="19"/>
      <c r="FO131" s="19"/>
      <c r="FP131" s="19"/>
      <c r="FQ131" s="19"/>
      <c r="FR131" s="19"/>
      <c r="FS131" s="19"/>
      <c r="FT131" s="19"/>
      <c r="FU131" s="19"/>
      <c r="FV131" s="19"/>
      <c r="FW131" s="19"/>
      <c r="FX131" s="19"/>
      <c r="FY131" s="19"/>
      <c r="FZ131" s="19"/>
      <c r="GA131" s="19"/>
      <c r="GB131" s="19"/>
      <c r="GC131" s="19"/>
      <c r="GD131" s="19"/>
      <c r="GE131" s="19"/>
      <c r="GF131" s="19"/>
      <c r="GG131" s="19"/>
      <c r="GH131" s="19"/>
      <c r="GI131" s="19"/>
      <c r="GJ131" s="19"/>
      <c r="GK131" s="19"/>
      <c r="GL131" s="19"/>
      <c r="GM131" s="19"/>
      <c r="GN131" s="19"/>
      <c r="GO131" s="19"/>
      <c r="GP131" s="19"/>
      <c r="GQ131" s="19"/>
      <c r="GR131" s="19"/>
      <c r="GS131" s="19"/>
      <c r="GT131" s="19"/>
      <c r="GU131" s="19"/>
      <c r="GV131" s="19"/>
      <c r="GW131" s="19"/>
      <c r="GX131" s="19"/>
      <c r="GY131" s="19"/>
      <c r="GZ131" s="19"/>
      <c r="HA131" s="19"/>
      <c r="HB131" s="19"/>
      <c r="HC131" s="19"/>
      <c r="HD131" s="19"/>
      <c r="HE131" s="19"/>
      <c r="HF131" s="19"/>
      <c r="HG131" s="19"/>
      <c r="HH131" s="19"/>
      <c r="HI131" s="19"/>
      <c r="HJ131" s="19"/>
      <c r="HK131" s="19"/>
      <c r="HL131" s="19"/>
      <c r="HM131" s="19"/>
      <c r="HN131" s="19"/>
      <c r="HO131" s="19"/>
      <c r="HP131" s="19"/>
      <c r="HQ131" s="19"/>
      <c r="HR131" s="19"/>
      <c r="HS131" s="19"/>
      <c r="HT131" s="19"/>
      <c r="HU131" s="19"/>
      <c r="HV131" s="19"/>
      <c r="HW131" s="19"/>
      <c r="HX131" s="19"/>
      <c r="HY131" s="19"/>
      <c r="HZ131" s="19"/>
      <c r="IA131" s="19"/>
      <c r="IB131" s="19"/>
      <c r="IC131" s="19"/>
      <c r="ID131" s="19"/>
      <c r="IE131" s="19"/>
      <c r="IF131" s="19"/>
      <c r="IG131" s="19"/>
      <c r="IH131" s="19"/>
      <c r="II131" s="19"/>
      <c r="IJ131" s="19"/>
      <c r="IK131" s="19"/>
      <c r="IL131" s="19"/>
      <c r="IM131" s="19"/>
      <c r="IN131" s="19"/>
      <c r="IO131" s="19"/>
      <c r="IP131" s="19"/>
      <c r="IQ131" s="19"/>
      <c r="IR131" s="19"/>
      <c r="IS131" s="19"/>
      <c r="IT131" s="19"/>
      <c r="IU131" s="19"/>
      <c r="IV131" s="19"/>
      <c r="IW131" s="19"/>
    </row>
    <row r="132" customFormat="false" ht="14.25" hidden="false" customHeight="false" outlineLevel="0" collapsed="false">
      <c r="A132" s="19"/>
      <c r="B132" s="19"/>
      <c r="C132" s="20"/>
      <c r="D132" s="37"/>
      <c r="E132" s="19"/>
      <c r="F132" s="11"/>
      <c r="G132" s="19"/>
      <c r="H132" s="20"/>
      <c r="I132" s="20"/>
      <c r="J132" s="11"/>
      <c r="K132" s="19"/>
      <c r="L132" s="37"/>
      <c r="M132" s="11"/>
      <c r="N132" s="20"/>
      <c r="O132" s="20"/>
      <c r="P132" s="11"/>
      <c r="Q132" s="20"/>
      <c r="R132" s="11"/>
      <c r="S132" s="19"/>
      <c r="T132" s="13"/>
      <c r="U132" s="19"/>
      <c r="V132" s="42"/>
      <c r="W132" s="13"/>
      <c r="X132" s="19"/>
      <c r="Y132" s="13" t="n">
        <f aca="false">IF(E132="b",P132,I132)</f>
        <v>0</v>
      </c>
      <c r="Z132" s="39"/>
      <c r="AA132" s="11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DC132" s="19"/>
      <c r="DD132" s="19"/>
      <c r="DE132" s="19"/>
      <c r="DF132" s="19"/>
      <c r="DG132" s="19"/>
      <c r="DH132" s="19"/>
      <c r="DI132" s="19"/>
      <c r="DJ132" s="19"/>
      <c r="DK132" s="19"/>
      <c r="DL132" s="19"/>
      <c r="DM132" s="19"/>
      <c r="DN132" s="19"/>
      <c r="DO132" s="19"/>
      <c r="DP132" s="19"/>
      <c r="DQ132" s="19"/>
      <c r="DR132" s="19"/>
      <c r="DS132" s="19"/>
      <c r="DT132" s="19"/>
      <c r="DU132" s="19"/>
      <c r="DV132" s="19"/>
      <c r="DW132" s="19"/>
      <c r="DX132" s="19"/>
      <c r="DY132" s="19"/>
      <c r="DZ132" s="19"/>
      <c r="EA132" s="19"/>
      <c r="EB132" s="19"/>
      <c r="EC132" s="19"/>
      <c r="ED132" s="19"/>
      <c r="EE132" s="19"/>
      <c r="EF132" s="19"/>
      <c r="EG132" s="19"/>
      <c r="EH132" s="19"/>
      <c r="EI132" s="19"/>
      <c r="EJ132" s="19"/>
      <c r="EK132" s="19"/>
      <c r="EL132" s="19"/>
      <c r="EM132" s="19"/>
      <c r="EN132" s="19"/>
      <c r="EO132" s="19"/>
      <c r="EP132" s="19"/>
      <c r="EQ132" s="19"/>
      <c r="ER132" s="19"/>
      <c r="ES132" s="19"/>
      <c r="ET132" s="19"/>
      <c r="EU132" s="19"/>
      <c r="EV132" s="19"/>
      <c r="EW132" s="19"/>
      <c r="EX132" s="19"/>
      <c r="EY132" s="19"/>
      <c r="EZ132" s="19"/>
      <c r="FA132" s="19"/>
      <c r="FB132" s="19"/>
      <c r="FC132" s="19"/>
      <c r="FD132" s="19"/>
      <c r="FE132" s="19"/>
      <c r="FF132" s="19"/>
      <c r="FG132" s="19"/>
      <c r="FH132" s="19"/>
      <c r="FI132" s="19"/>
      <c r="FJ132" s="19"/>
      <c r="FK132" s="19"/>
      <c r="FL132" s="19"/>
      <c r="FM132" s="19"/>
      <c r="FN132" s="19"/>
      <c r="FO132" s="19"/>
      <c r="FP132" s="19"/>
      <c r="FQ132" s="19"/>
      <c r="FR132" s="19"/>
      <c r="FS132" s="19"/>
      <c r="FT132" s="19"/>
      <c r="FU132" s="19"/>
      <c r="FV132" s="19"/>
      <c r="FW132" s="19"/>
      <c r="FX132" s="19"/>
      <c r="FY132" s="19"/>
      <c r="FZ132" s="19"/>
      <c r="GA132" s="19"/>
      <c r="GB132" s="19"/>
      <c r="GC132" s="19"/>
      <c r="GD132" s="19"/>
      <c r="GE132" s="19"/>
      <c r="GF132" s="19"/>
      <c r="GG132" s="19"/>
      <c r="GH132" s="19"/>
      <c r="GI132" s="19"/>
      <c r="GJ132" s="19"/>
      <c r="GK132" s="19"/>
      <c r="GL132" s="19"/>
      <c r="GM132" s="19"/>
      <c r="GN132" s="19"/>
      <c r="GO132" s="19"/>
      <c r="GP132" s="19"/>
      <c r="GQ132" s="19"/>
      <c r="GR132" s="19"/>
      <c r="GS132" s="19"/>
      <c r="GT132" s="19"/>
      <c r="GU132" s="19"/>
      <c r="GV132" s="19"/>
      <c r="GW132" s="19"/>
      <c r="GX132" s="19"/>
      <c r="GY132" s="19"/>
      <c r="GZ132" s="19"/>
      <c r="HA132" s="19"/>
      <c r="HB132" s="19"/>
      <c r="HC132" s="19"/>
      <c r="HD132" s="19"/>
      <c r="HE132" s="19"/>
      <c r="HF132" s="19"/>
      <c r="HG132" s="19"/>
      <c r="HH132" s="19"/>
      <c r="HI132" s="19"/>
      <c r="HJ132" s="19"/>
      <c r="HK132" s="19"/>
      <c r="HL132" s="19"/>
      <c r="HM132" s="19"/>
      <c r="HN132" s="19"/>
      <c r="HO132" s="19"/>
      <c r="HP132" s="19"/>
      <c r="HQ132" s="19"/>
      <c r="HR132" s="19"/>
      <c r="HS132" s="19"/>
      <c r="HT132" s="19"/>
      <c r="HU132" s="19"/>
      <c r="HV132" s="19"/>
      <c r="HW132" s="19"/>
      <c r="HX132" s="19"/>
      <c r="HY132" s="19"/>
      <c r="HZ132" s="19"/>
      <c r="IA132" s="19"/>
      <c r="IB132" s="19"/>
      <c r="IC132" s="19"/>
      <c r="ID132" s="19"/>
      <c r="IE132" s="19"/>
      <c r="IF132" s="19"/>
      <c r="IG132" s="19"/>
      <c r="IH132" s="19"/>
      <c r="II132" s="19"/>
      <c r="IJ132" s="19"/>
      <c r="IK132" s="19"/>
      <c r="IL132" s="19"/>
      <c r="IM132" s="19"/>
      <c r="IN132" s="19"/>
      <c r="IO132" s="19"/>
      <c r="IP132" s="19"/>
      <c r="IQ132" s="19"/>
      <c r="IR132" s="19"/>
      <c r="IS132" s="19"/>
      <c r="IT132" s="19"/>
      <c r="IU132" s="19"/>
      <c r="IV132" s="19"/>
      <c r="IW132" s="19"/>
    </row>
    <row r="133" customFormat="false" ht="14.25" hidden="false" customHeight="false" outlineLevel="0" collapsed="false">
      <c r="A133" s="19"/>
      <c r="B133" s="19"/>
      <c r="C133" s="20"/>
      <c r="D133" s="37"/>
      <c r="E133" s="19"/>
      <c r="F133" s="11"/>
      <c r="G133" s="19"/>
      <c r="H133" s="20"/>
      <c r="I133" s="20"/>
      <c r="J133" s="11"/>
      <c r="K133" s="19"/>
      <c r="L133" s="37"/>
      <c r="M133" s="11"/>
      <c r="N133" s="20"/>
      <c r="O133" s="20"/>
      <c r="P133" s="11"/>
      <c r="Q133" s="20"/>
      <c r="R133" s="11"/>
      <c r="S133" s="19"/>
      <c r="T133" s="13"/>
      <c r="U133" s="19"/>
      <c r="V133" s="42"/>
      <c r="W133" s="13"/>
      <c r="X133" s="19"/>
      <c r="Y133" s="13" t="n">
        <f aca="false">IF(E133="b",P133,I133)</f>
        <v>0</v>
      </c>
      <c r="Z133" s="39"/>
      <c r="AA133" s="11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DC133" s="19"/>
      <c r="DD133" s="19"/>
      <c r="DE133" s="19"/>
      <c r="DF133" s="19"/>
      <c r="DG133" s="19"/>
      <c r="DH133" s="19"/>
      <c r="DI133" s="19"/>
      <c r="DJ133" s="19"/>
      <c r="DK133" s="19"/>
      <c r="DL133" s="19"/>
      <c r="DM133" s="19"/>
      <c r="DN133" s="19"/>
      <c r="DO133" s="19"/>
      <c r="DP133" s="19"/>
      <c r="DQ133" s="19"/>
      <c r="DR133" s="19"/>
      <c r="DS133" s="19"/>
      <c r="DT133" s="19"/>
      <c r="DU133" s="19"/>
      <c r="DV133" s="19"/>
      <c r="DW133" s="19"/>
      <c r="DX133" s="19"/>
      <c r="DY133" s="19"/>
      <c r="DZ133" s="19"/>
      <c r="EA133" s="19"/>
      <c r="EB133" s="19"/>
      <c r="EC133" s="19"/>
      <c r="ED133" s="19"/>
      <c r="EE133" s="19"/>
      <c r="EF133" s="19"/>
      <c r="EG133" s="19"/>
      <c r="EH133" s="19"/>
      <c r="EI133" s="19"/>
      <c r="EJ133" s="19"/>
      <c r="EK133" s="19"/>
      <c r="EL133" s="19"/>
      <c r="EM133" s="19"/>
      <c r="EN133" s="19"/>
      <c r="EO133" s="19"/>
      <c r="EP133" s="19"/>
      <c r="EQ133" s="19"/>
      <c r="ER133" s="19"/>
      <c r="ES133" s="19"/>
      <c r="ET133" s="19"/>
      <c r="EU133" s="19"/>
      <c r="EV133" s="19"/>
      <c r="EW133" s="19"/>
      <c r="EX133" s="19"/>
      <c r="EY133" s="19"/>
      <c r="EZ133" s="19"/>
      <c r="FA133" s="19"/>
      <c r="FB133" s="19"/>
      <c r="FC133" s="19"/>
      <c r="FD133" s="19"/>
      <c r="FE133" s="19"/>
      <c r="FF133" s="19"/>
      <c r="FG133" s="19"/>
      <c r="FH133" s="19"/>
      <c r="FI133" s="19"/>
      <c r="FJ133" s="19"/>
      <c r="FK133" s="19"/>
      <c r="FL133" s="19"/>
      <c r="FM133" s="19"/>
      <c r="FN133" s="19"/>
      <c r="FO133" s="19"/>
      <c r="FP133" s="19"/>
      <c r="FQ133" s="19"/>
      <c r="FR133" s="19"/>
      <c r="FS133" s="19"/>
      <c r="FT133" s="19"/>
      <c r="FU133" s="19"/>
      <c r="FV133" s="19"/>
      <c r="FW133" s="19"/>
      <c r="FX133" s="19"/>
      <c r="FY133" s="19"/>
      <c r="FZ133" s="19"/>
      <c r="GA133" s="19"/>
      <c r="GB133" s="19"/>
      <c r="GC133" s="19"/>
      <c r="GD133" s="19"/>
      <c r="GE133" s="19"/>
      <c r="GF133" s="19"/>
      <c r="GG133" s="19"/>
      <c r="GH133" s="19"/>
      <c r="GI133" s="19"/>
      <c r="GJ133" s="19"/>
      <c r="GK133" s="19"/>
      <c r="GL133" s="19"/>
      <c r="GM133" s="19"/>
      <c r="GN133" s="19"/>
      <c r="GO133" s="19"/>
      <c r="GP133" s="19"/>
      <c r="GQ133" s="19"/>
      <c r="GR133" s="19"/>
      <c r="GS133" s="19"/>
      <c r="GT133" s="19"/>
      <c r="GU133" s="19"/>
      <c r="GV133" s="19"/>
      <c r="GW133" s="19"/>
      <c r="GX133" s="19"/>
      <c r="GY133" s="19"/>
      <c r="GZ133" s="19"/>
      <c r="HA133" s="19"/>
      <c r="HB133" s="19"/>
      <c r="HC133" s="19"/>
      <c r="HD133" s="19"/>
      <c r="HE133" s="19"/>
      <c r="HF133" s="19"/>
      <c r="HG133" s="19"/>
      <c r="HH133" s="19"/>
      <c r="HI133" s="19"/>
      <c r="HJ133" s="19"/>
      <c r="HK133" s="19"/>
      <c r="HL133" s="19"/>
      <c r="HM133" s="19"/>
      <c r="HN133" s="19"/>
      <c r="HO133" s="19"/>
      <c r="HP133" s="19"/>
      <c r="HQ133" s="19"/>
      <c r="HR133" s="19"/>
      <c r="HS133" s="19"/>
      <c r="HT133" s="19"/>
      <c r="HU133" s="19"/>
      <c r="HV133" s="19"/>
      <c r="HW133" s="19"/>
      <c r="HX133" s="19"/>
      <c r="HY133" s="19"/>
      <c r="HZ133" s="19"/>
      <c r="IA133" s="19"/>
      <c r="IB133" s="19"/>
      <c r="IC133" s="19"/>
      <c r="ID133" s="19"/>
      <c r="IE133" s="19"/>
      <c r="IF133" s="19"/>
      <c r="IG133" s="19"/>
      <c r="IH133" s="19"/>
      <c r="II133" s="19"/>
      <c r="IJ133" s="19"/>
      <c r="IK133" s="19"/>
      <c r="IL133" s="19"/>
      <c r="IM133" s="19"/>
      <c r="IN133" s="19"/>
      <c r="IO133" s="19"/>
      <c r="IP133" s="19"/>
      <c r="IQ133" s="19"/>
      <c r="IR133" s="19"/>
      <c r="IS133" s="19"/>
      <c r="IT133" s="19"/>
      <c r="IU133" s="19"/>
      <c r="IV133" s="19"/>
      <c r="IW133" s="19"/>
    </row>
    <row r="134" customFormat="false" ht="14.25" hidden="false" customHeight="false" outlineLevel="0" collapsed="false">
      <c r="A134" s="19"/>
      <c r="B134" s="19"/>
      <c r="C134" s="20"/>
      <c r="D134" s="37"/>
      <c r="E134" s="19"/>
      <c r="F134" s="11"/>
      <c r="G134" s="19"/>
      <c r="H134" s="20"/>
      <c r="I134" s="20"/>
      <c r="J134" s="11"/>
      <c r="K134" s="19"/>
      <c r="L134" s="37"/>
      <c r="M134" s="11"/>
      <c r="N134" s="20"/>
      <c r="O134" s="20"/>
      <c r="P134" s="11"/>
      <c r="Q134" s="20"/>
      <c r="R134" s="11"/>
      <c r="S134" s="19"/>
      <c r="T134" s="13"/>
      <c r="U134" s="19"/>
      <c r="V134" s="42"/>
      <c r="W134" s="13"/>
      <c r="X134" s="19"/>
      <c r="Y134" s="13" t="n">
        <f aca="false">IF(E134="b",P134,I134)</f>
        <v>0</v>
      </c>
      <c r="Z134" s="39"/>
      <c r="AA134" s="11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  <c r="CR134" s="19"/>
      <c r="CS134" s="19"/>
      <c r="CT134" s="19"/>
      <c r="CU134" s="19"/>
      <c r="CV134" s="19"/>
      <c r="CW134" s="19"/>
      <c r="CX134" s="19"/>
      <c r="CY134" s="19"/>
      <c r="CZ134" s="19"/>
      <c r="DA134" s="19"/>
      <c r="DB134" s="19"/>
      <c r="DC134" s="19"/>
      <c r="DD134" s="19"/>
      <c r="DE134" s="19"/>
      <c r="DF134" s="19"/>
      <c r="DG134" s="19"/>
      <c r="DH134" s="19"/>
      <c r="DI134" s="19"/>
      <c r="DJ134" s="19"/>
      <c r="DK134" s="19"/>
      <c r="DL134" s="19"/>
      <c r="DM134" s="19"/>
      <c r="DN134" s="19"/>
      <c r="DO134" s="19"/>
      <c r="DP134" s="19"/>
      <c r="DQ134" s="19"/>
      <c r="DR134" s="19"/>
      <c r="DS134" s="19"/>
      <c r="DT134" s="19"/>
      <c r="DU134" s="19"/>
      <c r="DV134" s="19"/>
      <c r="DW134" s="19"/>
      <c r="DX134" s="19"/>
      <c r="DY134" s="19"/>
      <c r="DZ134" s="19"/>
      <c r="EA134" s="19"/>
      <c r="EB134" s="19"/>
      <c r="EC134" s="19"/>
      <c r="ED134" s="19"/>
      <c r="EE134" s="19"/>
      <c r="EF134" s="19"/>
      <c r="EG134" s="19"/>
      <c r="EH134" s="19"/>
      <c r="EI134" s="19"/>
      <c r="EJ134" s="19"/>
      <c r="EK134" s="19"/>
      <c r="EL134" s="19"/>
      <c r="EM134" s="19"/>
      <c r="EN134" s="19"/>
      <c r="EO134" s="19"/>
      <c r="EP134" s="19"/>
      <c r="EQ134" s="19"/>
      <c r="ER134" s="19"/>
      <c r="ES134" s="19"/>
      <c r="ET134" s="19"/>
      <c r="EU134" s="19"/>
      <c r="EV134" s="19"/>
      <c r="EW134" s="19"/>
      <c r="EX134" s="19"/>
      <c r="EY134" s="19"/>
      <c r="EZ134" s="19"/>
      <c r="FA134" s="19"/>
      <c r="FB134" s="19"/>
      <c r="FC134" s="19"/>
      <c r="FD134" s="19"/>
      <c r="FE134" s="19"/>
      <c r="FF134" s="19"/>
      <c r="FG134" s="19"/>
      <c r="FH134" s="19"/>
      <c r="FI134" s="19"/>
      <c r="FJ134" s="19"/>
      <c r="FK134" s="19"/>
      <c r="FL134" s="19"/>
      <c r="FM134" s="19"/>
      <c r="FN134" s="19"/>
      <c r="FO134" s="19"/>
      <c r="FP134" s="19"/>
      <c r="FQ134" s="19"/>
      <c r="FR134" s="19"/>
      <c r="FS134" s="19"/>
      <c r="FT134" s="19"/>
      <c r="FU134" s="19"/>
      <c r="FV134" s="19"/>
      <c r="FW134" s="19"/>
      <c r="FX134" s="19"/>
      <c r="FY134" s="19"/>
      <c r="FZ134" s="19"/>
      <c r="GA134" s="19"/>
      <c r="GB134" s="19"/>
      <c r="GC134" s="19"/>
      <c r="GD134" s="19"/>
      <c r="GE134" s="19"/>
      <c r="GF134" s="19"/>
      <c r="GG134" s="19"/>
      <c r="GH134" s="19"/>
      <c r="GI134" s="19"/>
      <c r="GJ134" s="19"/>
      <c r="GK134" s="19"/>
      <c r="GL134" s="19"/>
      <c r="GM134" s="19"/>
      <c r="GN134" s="19"/>
      <c r="GO134" s="19"/>
      <c r="GP134" s="19"/>
      <c r="GQ134" s="19"/>
      <c r="GR134" s="19"/>
      <c r="GS134" s="19"/>
      <c r="GT134" s="19"/>
      <c r="GU134" s="19"/>
      <c r="GV134" s="19"/>
      <c r="GW134" s="19"/>
      <c r="GX134" s="19"/>
      <c r="GY134" s="19"/>
      <c r="GZ134" s="19"/>
      <c r="HA134" s="19"/>
      <c r="HB134" s="19"/>
      <c r="HC134" s="19"/>
      <c r="HD134" s="19"/>
      <c r="HE134" s="19"/>
      <c r="HF134" s="19"/>
      <c r="HG134" s="19"/>
      <c r="HH134" s="19"/>
      <c r="HI134" s="19"/>
      <c r="HJ134" s="19"/>
      <c r="HK134" s="19"/>
      <c r="HL134" s="19"/>
      <c r="HM134" s="19"/>
      <c r="HN134" s="19"/>
      <c r="HO134" s="19"/>
      <c r="HP134" s="19"/>
      <c r="HQ134" s="19"/>
      <c r="HR134" s="19"/>
      <c r="HS134" s="19"/>
      <c r="HT134" s="19"/>
      <c r="HU134" s="19"/>
      <c r="HV134" s="19"/>
      <c r="HW134" s="19"/>
      <c r="HX134" s="19"/>
      <c r="HY134" s="19"/>
      <c r="HZ134" s="19"/>
      <c r="IA134" s="19"/>
      <c r="IB134" s="19"/>
      <c r="IC134" s="19"/>
      <c r="ID134" s="19"/>
      <c r="IE134" s="19"/>
      <c r="IF134" s="19"/>
      <c r="IG134" s="19"/>
      <c r="IH134" s="19"/>
      <c r="II134" s="19"/>
      <c r="IJ134" s="19"/>
      <c r="IK134" s="19"/>
      <c r="IL134" s="19"/>
      <c r="IM134" s="19"/>
      <c r="IN134" s="19"/>
      <c r="IO134" s="19"/>
      <c r="IP134" s="19"/>
      <c r="IQ134" s="19"/>
      <c r="IR134" s="19"/>
      <c r="IS134" s="19"/>
      <c r="IT134" s="19"/>
      <c r="IU134" s="19"/>
      <c r="IV134" s="19"/>
      <c r="IW134" s="19"/>
    </row>
    <row r="135" customFormat="false" ht="14.25" hidden="false" customHeight="false" outlineLevel="0" collapsed="false">
      <c r="A135" s="19"/>
      <c r="B135" s="19"/>
      <c r="C135" s="20"/>
      <c r="D135" s="37"/>
      <c r="E135" s="19"/>
      <c r="F135" s="11"/>
      <c r="G135" s="19"/>
      <c r="H135" s="20"/>
      <c r="I135" s="20"/>
      <c r="J135" s="11"/>
      <c r="K135" s="19"/>
      <c r="L135" s="37"/>
      <c r="M135" s="11"/>
      <c r="N135" s="20"/>
      <c r="O135" s="20"/>
      <c r="P135" s="11"/>
      <c r="Q135" s="20"/>
      <c r="R135" s="11"/>
      <c r="S135" s="19"/>
      <c r="T135" s="13"/>
      <c r="U135" s="19"/>
      <c r="V135" s="42"/>
      <c r="W135" s="13"/>
      <c r="X135" s="19"/>
      <c r="Y135" s="13" t="n">
        <f aca="false">IF(E135="b",P135,I135)</f>
        <v>0</v>
      </c>
      <c r="Z135" s="39"/>
      <c r="AA135" s="11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  <c r="CO135" s="19"/>
      <c r="CP135" s="19"/>
      <c r="CQ135" s="19"/>
      <c r="CR135" s="19"/>
      <c r="CS135" s="19"/>
      <c r="CT135" s="19"/>
      <c r="CU135" s="19"/>
      <c r="CV135" s="19"/>
      <c r="CW135" s="19"/>
      <c r="CX135" s="19"/>
      <c r="CY135" s="19"/>
      <c r="CZ135" s="19"/>
      <c r="DA135" s="19"/>
      <c r="DB135" s="19"/>
      <c r="DC135" s="19"/>
      <c r="DD135" s="19"/>
      <c r="DE135" s="19"/>
      <c r="DF135" s="19"/>
      <c r="DG135" s="19"/>
      <c r="DH135" s="19"/>
      <c r="DI135" s="19"/>
      <c r="DJ135" s="19"/>
      <c r="DK135" s="19"/>
      <c r="DL135" s="19"/>
      <c r="DM135" s="19"/>
      <c r="DN135" s="19"/>
      <c r="DO135" s="19"/>
      <c r="DP135" s="19"/>
      <c r="DQ135" s="19"/>
      <c r="DR135" s="19"/>
      <c r="DS135" s="19"/>
      <c r="DT135" s="19"/>
      <c r="DU135" s="19"/>
      <c r="DV135" s="19"/>
      <c r="DW135" s="19"/>
      <c r="DX135" s="19"/>
      <c r="DY135" s="19"/>
      <c r="DZ135" s="19"/>
      <c r="EA135" s="19"/>
      <c r="EB135" s="19"/>
      <c r="EC135" s="19"/>
      <c r="ED135" s="19"/>
      <c r="EE135" s="19"/>
      <c r="EF135" s="19"/>
      <c r="EG135" s="19"/>
      <c r="EH135" s="19"/>
      <c r="EI135" s="19"/>
      <c r="EJ135" s="19"/>
      <c r="EK135" s="19"/>
      <c r="EL135" s="19"/>
      <c r="EM135" s="19"/>
      <c r="EN135" s="19"/>
      <c r="EO135" s="19"/>
      <c r="EP135" s="19"/>
      <c r="EQ135" s="19"/>
      <c r="ER135" s="19"/>
      <c r="ES135" s="19"/>
      <c r="ET135" s="19"/>
      <c r="EU135" s="19"/>
      <c r="EV135" s="19"/>
      <c r="EW135" s="19"/>
      <c r="EX135" s="19"/>
      <c r="EY135" s="19"/>
      <c r="EZ135" s="19"/>
      <c r="FA135" s="19"/>
      <c r="FB135" s="19"/>
      <c r="FC135" s="19"/>
      <c r="FD135" s="19"/>
      <c r="FE135" s="19"/>
      <c r="FF135" s="19"/>
      <c r="FG135" s="19"/>
      <c r="FH135" s="19"/>
      <c r="FI135" s="19"/>
      <c r="FJ135" s="19"/>
      <c r="FK135" s="19"/>
      <c r="FL135" s="19"/>
      <c r="FM135" s="19"/>
      <c r="FN135" s="19"/>
      <c r="FO135" s="19"/>
      <c r="FP135" s="19"/>
      <c r="FQ135" s="19"/>
      <c r="FR135" s="19"/>
      <c r="FS135" s="19"/>
      <c r="FT135" s="19"/>
      <c r="FU135" s="19"/>
      <c r="FV135" s="19"/>
      <c r="FW135" s="19"/>
      <c r="FX135" s="19"/>
      <c r="FY135" s="19"/>
      <c r="FZ135" s="19"/>
      <c r="GA135" s="19"/>
      <c r="GB135" s="19"/>
      <c r="GC135" s="19"/>
      <c r="GD135" s="19"/>
      <c r="GE135" s="19"/>
      <c r="GF135" s="19"/>
      <c r="GG135" s="19"/>
      <c r="GH135" s="19"/>
      <c r="GI135" s="19"/>
      <c r="GJ135" s="19"/>
      <c r="GK135" s="19"/>
      <c r="GL135" s="19"/>
      <c r="GM135" s="19"/>
      <c r="GN135" s="19"/>
      <c r="GO135" s="19"/>
      <c r="GP135" s="19"/>
      <c r="GQ135" s="19"/>
      <c r="GR135" s="19"/>
      <c r="GS135" s="19"/>
      <c r="GT135" s="19"/>
      <c r="GU135" s="19"/>
      <c r="GV135" s="19"/>
      <c r="GW135" s="19"/>
      <c r="GX135" s="19"/>
      <c r="GY135" s="19"/>
      <c r="GZ135" s="19"/>
      <c r="HA135" s="19"/>
      <c r="HB135" s="19"/>
      <c r="HC135" s="19"/>
      <c r="HD135" s="19"/>
      <c r="HE135" s="19"/>
      <c r="HF135" s="19"/>
      <c r="HG135" s="19"/>
      <c r="HH135" s="19"/>
      <c r="HI135" s="19"/>
      <c r="HJ135" s="19"/>
      <c r="HK135" s="19"/>
      <c r="HL135" s="19"/>
      <c r="HM135" s="19"/>
      <c r="HN135" s="19"/>
      <c r="HO135" s="19"/>
      <c r="HP135" s="19"/>
      <c r="HQ135" s="19"/>
      <c r="HR135" s="19"/>
      <c r="HS135" s="19"/>
      <c r="HT135" s="19"/>
      <c r="HU135" s="19"/>
      <c r="HV135" s="19"/>
      <c r="HW135" s="19"/>
      <c r="HX135" s="19"/>
      <c r="HY135" s="19"/>
      <c r="HZ135" s="19"/>
      <c r="IA135" s="19"/>
      <c r="IB135" s="19"/>
      <c r="IC135" s="19"/>
      <c r="ID135" s="19"/>
      <c r="IE135" s="19"/>
      <c r="IF135" s="19"/>
      <c r="IG135" s="19"/>
      <c r="IH135" s="19"/>
      <c r="II135" s="19"/>
      <c r="IJ135" s="19"/>
      <c r="IK135" s="19"/>
      <c r="IL135" s="19"/>
      <c r="IM135" s="19"/>
      <c r="IN135" s="19"/>
      <c r="IO135" s="19"/>
      <c r="IP135" s="19"/>
      <c r="IQ135" s="19"/>
      <c r="IR135" s="19"/>
      <c r="IS135" s="19"/>
      <c r="IT135" s="19"/>
      <c r="IU135" s="19"/>
      <c r="IV135" s="19"/>
      <c r="IW135" s="19"/>
    </row>
    <row r="136" customFormat="false" ht="14.25" hidden="false" customHeight="false" outlineLevel="0" collapsed="false">
      <c r="A136" s="19"/>
      <c r="B136" s="19"/>
      <c r="C136" s="20"/>
      <c r="D136" s="37"/>
      <c r="E136" s="19"/>
      <c r="F136" s="11"/>
      <c r="G136" s="19"/>
      <c r="H136" s="20"/>
      <c r="I136" s="20"/>
      <c r="J136" s="11"/>
      <c r="K136" s="19"/>
      <c r="L136" s="37"/>
      <c r="M136" s="11"/>
      <c r="N136" s="20"/>
      <c r="O136" s="20"/>
      <c r="P136" s="11"/>
      <c r="Q136" s="20"/>
      <c r="R136" s="11"/>
      <c r="S136" s="19"/>
      <c r="T136" s="13"/>
      <c r="U136" s="19"/>
      <c r="V136" s="42"/>
      <c r="W136" s="13"/>
      <c r="X136" s="19"/>
      <c r="Y136" s="13" t="n">
        <f aca="false">IF(E136="b",P136,I136)</f>
        <v>0</v>
      </c>
      <c r="Z136" s="39"/>
      <c r="AA136" s="11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  <c r="CR136" s="19"/>
      <c r="CS136" s="19"/>
      <c r="CT136" s="19"/>
      <c r="CU136" s="19"/>
      <c r="CV136" s="19"/>
      <c r="CW136" s="19"/>
      <c r="CX136" s="19"/>
      <c r="CY136" s="19"/>
      <c r="CZ136" s="19"/>
      <c r="DA136" s="19"/>
      <c r="DB136" s="19"/>
      <c r="DC136" s="19"/>
      <c r="DD136" s="19"/>
      <c r="DE136" s="19"/>
      <c r="DF136" s="19"/>
      <c r="DG136" s="19"/>
      <c r="DH136" s="19"/>
      <c r="DI136" s="19"/>
      <c r="DJ136" s="19"/>
      <c r="DK136" s="19"/>
      <c r="DL136" s="19"/>
      <c r="DM136" s="19"/>
      <c r="DN136" s="19"/>
      <c r="DO136" s="19"/>
      <c r="DP136" s="19"/>
      <c r="DQ136" s="19"/>
      <c r="DR136" s="19"/>
      <c r="DS136" s="19"/>
      <c r="DT136" s="19"/>
      <c r="DU136" s="19"/>
      <c r="DV136" s="19"/>
      <c r="DW136" s="19"/>
      <c r="DX136" s="19"/>
      <c r="DY136" s="19"/>
      <c r="DZ136" s="19"/>
      <c r="EA136" s="19"/>
      <c r="EB136" s="19"/>
      <c r="EC136" s="19"/>
      <c r="ED136" s="19"/>
      <c r="EE136" s="19"/>
      <c r="EF136" s="19"/>
      <c r="EG136" s="19"/>
      <c r="EH136" s="19"/>
      <c r="EI136" s="19"/>
      <c r="EJ136" s="19"/>
      <c r="EK136" s="19"/>
      <c r="EL136" s="19"/>
      <c r="EM136" s="19"/>
      <c r="EN136" s="19"/>
      <c r="EO136" s="19"/>
      <c r="EP136" s="19"/>
      <c r="EQ136" s="19"/>
      <c r="ER136" s="19"/>
      <c r="ES136" s="19"/>
      <c r="ET136" s="19"/>
      <c r="EU136" s="19"/>
      <c r="EV136" s="19"/>
      <c r="EW136" s="19"/>
      <c r="EX136" s="19"/>
      <c r="EY136" s="19"/>
      <c r="EZ136" s="19"/>
      <c r="FA136" s="19"/>
      <c r="FB136" s="19"/>
      <c r="FC136" s="19"/>
      <c r="FD136" s="19"/>
      <c r="FE136" s="19"/>
      <c r="FF136" s="19"/>
      <c r="FG136" s="19"/>
      <c r="FH136" s="19"/>
      <c r="FI136" s="19"/>
      <c r="FJ136" s="19"/>
      <c r="FK136" s="19"/>
      <c r="FL136" s="19"/>
      <c r="FM136" s="19"/>
      <c r="FN136" s="19"/>
      <c r="FO136" s="19"/>
      <c r="FP136" s="19"/>
      <c r="FQ136" s="19"/>
      <c r="FR136" s="19"/>
      <c r="FS136" s="19"/>
      <c r="FT136" s="19"/>
      <c r="FU136" s="19"/>
      <c r="FV136" s="19"/>
      <c r="FW136" s="19"/>
      <c r="FX136" s="19"/>
      <c r="FY136" s="19"/>
      <c r="FZ136" s="19"/>
      <c r="GA136" s="19"/>
      <c r="GB136" s="19"/>
      <c r="GC136" s="19"/>
      <c r="GD136" s="19"/>
      <c r="GE136" s="19"/>
      <c r="GF136" s="19"/>
      <c r="GG136" s="19"/>
      <c r="GH136" s="19"/>
      <c r="GI136" s="19"/>
      <c r="GJ136" s="19"/>
      <c r="GK136" s="19"/>
      <c r="GL136" s="19"/>
      <c r="GM136" s="19"/>
      <c r="GN136" s="19"/>
      <c r="GO136" s="19"/>
      <c r="GP136" s="19"/>
      <c r="GQ136" s="19"/>
      <c r="GR136" s="19"/>
      <c r="GS136" s="19"/>
      <c r="GT136" s="19"/>
      <c r="GU136" s="19"/>
      <c r="GV136" s="19"/>
      <c r="GW136" s="19"/>
      <c r="GX136" s="19"/>
      <c r="GY136" s="19"/>
      <c r="GZ136" s="19"/>
      <c r="HA136" s="19"/>
      <c r="HB136" s="19"/>
      <c r="HC136" s="19"/>
      <c r="HD136" s="19"/>
      <c r="HE136" s="19"/>
      <c r="HF136" s="19"/>
      <c r="HG136" s="19"/>
      <c r="HH136" s="19"/>
      <c r="HI136" s="19"/>
      <c r="HJ136" s="19"/>
      <c r="HK136" s="19"/>
      <c r="HL136" s="19"/>
      <c r="HM136" s="19"/>
      <c r="HN136" s="19"/>
      <c r="HO136" s="19"/>
      <c r="HP136" s="19"/>
      <c r="HQ136" s="19"/>
      <c r="HR136" s="19"/>
      <c r="HS136" s="19"/>
      <c r="HT136" s="19"/>
      <c r="HU136" s="19"/>
      <c r="HV136" s="19"/>
      <c r="HW136" s="19"/>
      <c r="HX136" s="19"/>
      <c r="HY136" s="19"/>
      <c r="HZ136" s="19"/>
      <c r="IA136" s="19"/>
      <c r="IB136" s="19"/>
      <c r="IC136" s="19"/>
      <c r="ID136" s="19"/>
      <c r="IE136" s="19"/>
      <c r="IF136" s="19"/>
      <c r="IG136" s="19"/>
      <c r="IH136" s="19"/>
      <c r="II136" s="19"/>
      <c r="IJ136" s="19"/>
      <c r="IK136" s="19"/>
      <c r="IL136" s="19"/>
      <c r="IM136" s="19"/>
      <c r="IN136" s="19"/>
      <c r="IO136" s="19"/>
      <c r="IP136" s="19"/>
      <c r="IQ136" s="19"/>
      <c r="IR136" s="19"/>
      <c r="IS136" s="19"/>
      <c r="IT136" s="19"/>
      <c r="IU136" s="19"/>
      <c r="IV136" s="19"/>
      <c r="IW136" s="19"/>
    </row>
    <row r="137" customFormat="false" ht="14.25" hidden="false" customHeight="false" outlineLevel="0" collapsed="false">
      <c r="A137" s="19"/>
      <c r="B137" s="19"/>
      <c r="C137" s="20"/>
      <c r="D137" s="37"/>
      <c r="E137" s="19"/>
      <c r="F137" s="11"/>
      <c r="G137" s="19"/>
      <c r="H137" s="20"/>
      <c r="I137" s="20"/>
      <c r="J137" s="11"/>
      <c r="K137" s="19"/>
      <c r="L137" s="37"/>
      <c r="M137" s="11"/>
      <c r="N137" s="20"/>
      <c r="O137" s="20"/>
      <c r="P137" s="11"/>
      <c r="Q137" s="20"/>
      <c r="R137" s="11"/>
      <c r="S137" s="19"/>
      <c r="T137" s="13"/>
      <c r="U137" s="19"/>
      <c r="V137" s="42"/>
      <c r="W137" s="13"/>
      <c r="X137" s="19"/>
      <c r="Y137" s="13" t="n">
        <f aca="false">IF(E137="b",P137,I137)</f>
        <v>0</v>
      </c>
      <c r="Z137" s="39"/>
      <c r="AA137" s="11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  <c r="CM137" s="19"/>
      <c r="CN137" s="19"/>
      <c r="CO137" s="19"/>
      <c r="CP137" s="19"/>
      <c r="CQ137" s="19"/>
      <c r="CR137" s="19"/>
      <c r="CS137" s="19"/>
      <c r="CT137" s="19"/>
      <c r="CU137" s="19"/>
      <c r="CV137" s="19"/>
      <c r="CW137" s="19"/>
      <c r="CX137" s="19"/>
      <c r="CY137" s="19"/>
      <c r="CZ137" s="19"/>
      <c r="DA137" s="19"/>
      <c r="DB137" s="19"/>
      <c r="DC137" s="19"/>
      <c r="DD137" s="19"/>
      <c r="DE137" s="19"/>
      <c r="DF137" s="19"/>
      <c r="DG137" s="19"/>
      <c r="DH137" s="19"/>
      <c r="DI137" s="19"/>
      <c r="DJ137" s="19"/>
      <c r="DK137" s="19"/>
      <c r="DL137" s="19"/>
      <c r="DM137" s="19"/>
      <c r="DN137" s="19"/>
      <c r="DO137" s="19"/>
      <c r="DP137" s="19"/>
      <c r="DQ137" s="19"/>
      <c r="DR137" s="19"/>
      <c r="DS137" s="19"/>
      <c r="DT137" s="19"/>
      <c r="DU137" s="19"/>
      <c r="DV137" s="19"/>
      <c r="DW137" s="19"/>
      <c r="DX137" s="19"/>
      <c r="DY137" s="19"/>
      <c r="DZ137" s="19"/>
      <c r="EA137" s="19"/>
      <c r="EB137" s="19"/>
      <c r="EC137" s="19"/>
      <c r="ED137" s="19"/>
      <c r="EE137" s="19"/>
      <c r="EF137" s="19"/>
      <c r="EG137" s="19"/>
      <c r="EH137" s="19"/>
      <c r="EI137" s="19"/>
      <c r="EJ137" s="19"/>
      <c r="EK137" s="19"/>
      <c r="EL137" s="19"/>
      <c r="EM137" s="19"/>
      <c r="EN137" s="19"/>
      <c r="EO137" s="19"/>
      <c r="EP137" s="19"/>
      <c r="EQ137" s="19"/>
      <c r="ER137" s="19"/>
      <c r="ES137" s="19"/>
      <c r="ET137" s="19"/>
      <c r="EU137" s="19"/>
      <c r="EV137" s="19"/>
      <c r="EW137" s="19"/>
      <c r="EX137" s="19"/>
      <c r="EY137" s="19"/>
      <c r="EZ137" s="19"/>
      <c r="FA137" s="19"/>
      <c r="FB137" s="19"/>
      <c r="FC137" s="19"/>
      <c r="FD137" s="19"/>
      <c r="FE137" s="19"/>
      <c r="FF137" s="19"/>
      <c r="FG137" s="19"/>
      <c r="FH137" s="19"/>
      <c r="FI137" s="19"/>
      <c r="FJ137" s="19"/>
      <c r="FK137" s="19"/>
      <c r="FL137" s="19"/>
      <c r="FM137" s="19"/>
      <c r="FN137" s="19"/>
      <c r="FO137" s="19"/>
      <c r="FP137" s="19"/>
      <c r="FQ137" s="19"/>
      <c r="FR137" s="19"/>
      <c r="FS137" s="19"/>
      <c r="FT137" s="19"/>
      <c r="FU137" s="19"/>
      <c r="FV137" s="19"/>
      <c r="FW137" s="19"/>
      <c r="FX137" s="19"/>
      <c r="FY137" s="19"/>
      <c r="FZ137" s="19"/>
      <c r="GA137" s="19"/>
      <c r="GB137" s="19"/>
      <c r="GC137" s="19"/>
      <c r="GD137" s="19"/>
      <c r="GE137" s="19"/>
      <c r="GF137" s="19"/>
      <c r="GG137" s="19"/>
      <c r="GH137" s="19"/>
      <c r="GI137" s="19"/>
      <c r="GJ137" s="19"/>
      <c r="GK137" s="19"/>
      <c r="GL137" s="19"/>
      <c r="GM137" s="19"/>
      <c r="GN137" s="19"/>
      <c r="GO137" s="19"/>
      <c r="GP137" s="19"/>
      <c r="GQ137" s="19"/>
      <c r="GR137" s="19"/>
      <c r="GS137" s="19"/>
      <c r="GT137" s="19"/>
      <c r="GU137" s="19"/>
      <c r="GV137" s="19"/>
      <c r="GW137" s="19"/>
      <c r="GX137" s="19"/>
      <c r="GY137" s="19"/>
      <c r="GZ137" s="19"/>
      <c r="HA137" s="19"/>
      <c r="HB137" s="19"/>
      <c r="HC137" s="19"/>
      <c r="HD137" s="19"/>
      <c r="HE137" s="19"/>
      <c r="HF137" s="19"/>
      <c r="HG137" s="19"/>
      <c r="HH137" s="19"/>
      <c r="HI137" s="19"/>
      <c r="HJ137" s="19"/>
      <c r="HK137" s="19"/>
      <c r="HL137" s="19"/>
      <c r="HM137" s="19"/>
      <c r="HN137" s="19"/>
      <c r="HO137" s="19"/>
      <c r="HP137" s="19"/>
      <c r="HQ137" s="19"/>
      <c r="HR137" s="19"/>
      <c r="HS137" s="19"/>
      <c r="HT137" s="19"/>
      <c r="HU137" s="19"/>
      <c r="HV137" s="19"/>
      <c r="HW137" s="19"/>
      <c r="HX137" s="19"/>
      <c r="HY137" s="19"/>
      <c r="HZ137" s="19"/>
      <c r="IA137" s="19"/>
      <c r="IB137" s="19"/>
      <c r="IC137" s="19"/>
      <c r="ID137" s="19"/>
      <c r="IE137" s="19"/>
      <c r="IF137" s="19"/>
      <c r="IG137" s="19"/>
      <c r="IH137" s="19"/>
      <c r="II137" s="19"/>
      <c r="IJ137" s="19"/>
      <c r="IK137" s="19"/>
      <c r="IL137" s="19"/>
      <c r="IM137" s="19"/>
      <c r="IN137" s="19"/>
      <c r="IO137" s="19"/>
      <c r="IP137" s="19"/>
      <c r="IQ137" s="19"/>
      <c r="IR137" s="19"/>
      <c r="IS137" s="19"/>
      <c r="IT137" s="19"/>
      <c r="IU137" s="19"/>
      <c r="IV137" s="19"/>
      <c r="IW137" s="19"/>
    </row>
    <row r="138" customFormat="false" ht="14.25" hidden="false" customHeight="false" outlineLevel="0" collapsed="false">
      <c r="A138" s="19"/>
      <c r="B138" s="19"/>
      <c r="C138" s="20"/>
      <c r="D138" s="37"/>
      <c r="E138" s="19"/>
      <c r="F138" s="11"/>
      <c r="G138" s="19"/>
      <c r="H138" s="20"/>
      <c r="I138" s="20"/>
      <c r="J138" s="11"/>
      <c r="K138" s="19"/>
      <c r="L138" s="37"/>
      <c r="M138" s="11"/>
      <c r="N138" s="20"/>
      <c r="O138" s="20"/>
      <c r="P138" s="11"/>
      <c r="Q138" s="20"/>
      <c r="R138" s="11"/>
      <c r="S138" s="19"/>
      <c r="T138" s="13"/>
      <c r="U138" s="19"/>
      <c r="V138" s="42"/>
      <c r="W138" s="13"/>
      <c r="X138" s="19"/>
      <c r="Y138" s="13" t="n">
        <f aca="false">IF(E138="b",P138,I138)</f>
        <v>0</v>
      </c>
      <c r="Z138" s="39"/>
      <c r="AA138" s="11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19"/>
      <c r="CN138" s="19"/>
      <c r="CO138" s="19"/>
      <c r="CP138" s="19"/>
      <c r="CQ138" s="19"/>
      <c r="CR138" s="19"/>
      <c r="CS138" s="19"/>
      <c r="CT138" s="19"/>
      <c r="CU138" s="19"/>
      <c r="CV138" s="19"/>
      <c r="CW138" s="19"/>
      <c r="CX138" s="19"/>
      <c r="CY138" s="19"/>
      <c r="CZ138" s="19"/>
      <c r="DA138" s="19"/>
      <c r="DB138" s="19"/>
      <c r="DC138" s="19"/>
      <c r="DD138" s="19"/>
      <c r="DE138" s="19"/>
      <c r="DF138" s="19"/>
      <c r="DG138" s="19"/>
      <c r="DH138" s="19"/>
      <c r="DI138" s="19"/>
      <c r="DJ138" s="19"/>
      <c r="DK138" s="19"/>
      <c r="DL138" s="19"/>
      <c r="DM138" s="19"/>
      <c r="DN138" s="19"/>
      <c r="DO138" s="19"/>
      <c r="DP138" s="19"/>
      <c r="DQ138" s="19"/>
      <c r="DR138" s="19"/>
      <c r="DS138" s="19"/>
      <c r="DT138" s="19"/>
      <c r="DU138" s="19"/>
      <c r="DV138" s="19"/>
      <c r="DW138" s="19"/>
      <c r="DX138" s="19"/>
      <c r="DY138" s="19"/>
      <c r="DZ138" s="19"/>
      <c r="EA138" s="19"/>
      <c r="EB138" s="19"/>
      <c r="EC138" s="19"/>
      <c r="ED138" s="19"/>
      <c r="EE138" s="19"/>
      <c r="EF138" s="19"/>
      <c r="EG138" s="19"/>
      <c r="EH138" s="19"/>
      <c r="EI138" s="19"/>
      <c r="EJ138" s="19"/>
      <c r="EK138" s="19"/>
      <c r="EL138" s="19"/>
      <c r="EM138" s="19"/>
      <c r="EN138" s="19"/>
      <c r="EO138" s="19"/>
      <c r="EP138" s="19"/>
      <c r="EQ138" s="19"/>
      <c r="ER138" s="19"/>
      <c r="ES138" s="19"/>
      <c r="ET138" s="19"/>
      <c r="EU138" s="19"/>
      <c r="EV138" s="19"/>
      <c r="EW138" s="19"/>
      <c r="EX138" s="19"/>
      <c r="EY138" s="19"/>
      <c r="EZ138" s="19"/>
      <c r="FA138" s="19"/>
      <c r="FB138" s="19"/>
      <c r="FC138" s="19"/>
      <c r="FD138" s="19"/>
      <c r="FE138" s="19"/>
      <c r="FF138" s="19"/>
      <c r="FG138" s="19"/>
      <c r="FH138" s="19"/>
      <c r="FI138" s="19"/>
      <c r="FJ138" s="19"/>
      <c r="FK138" s="19"/>
      <c r="FL138" s="19"/>
      <c r="FM138" s="19"/>
      <c r="FN138" s="19"/>
      <c r="FO138" s="19"/>
      <c r="FP138" s="19"/>
      <c r="FQ138" s="19"/>
      <c r="FR138" s="19"/>
      <c r="FS138" s="19"/>
      <c r="FT138" s="19"/>
      <c r="FU138" s="19"/>
      <c r="FV138" s="19"/>
      <c r="FW138" s="19"/>
      <c r="FX138" s="19"/>
      <c r="FY138" s="19"/>
      <c r="FZ138" s="19"/>
      <c r="GA138" s="19"/>
      <c r="GB138" s="19"/>
      <c r="GC138" s="19"/>
      <c r="GD138" s="19"/>
      <c r="GE138" s="19"/>
      <c r="GF138" s="19"/>
      <c r="GG138" s="19"/>
      <c r="GH138" s="19"/>
      <c r="GI138" s="19"/>
      <c r="GJ138" s="19"/>
      <c r="GK138" s="19"/>
      <c r="GL138" s="19"/>
      <c r="GM138" s="19"/>
      <c r="GN138" s="19"/>
      <c r="GO138" s="19"/>
      <c r="GP138" s="19"/>
      <c r="GQ138" s="19"/>
      <c r="GR138" s="19"/>
      <c r="GS138" s="19"/>
      <c r="GT138" s="19"/>
      <c r="GU138" s="19"/>
      <c r="GV138" s="19"/>
      <c r="GW138" s="19"/>
      <c r="GX138" s="19"/>
      <c r="GY138" s="19"/>
      <c r="GZ138" s="19"/>
      <c r="HA138" s="19"/>
      <c r="HB138" s="19"/>
      <c r="HC138" s="19"/>
      <c r="HD138" s="19"/>
      <c r="HE138" s="19"/>
      <c r="HF138" s="19"/>
      <c r="HG138" s="19"/>
      <c r="HH138" s="19"/>
      <c r="HI138" s="19"/>
      <c r="HJ138" s="19"/>
      <c r="HK138" s="19"/>
      <c r="HL138" s="19"/>
      <c r="HM138" s="19"/>
      <c r="HN138" s="19"/>
      <c r="HO138" s="19"/>
      <c r="HP138" s="19"/>
      <c r="HQ138" s="19"/>
      <c r="HR138" s="19"/>
      <c r="HS138" s="19"/>
      <c r="HT138" s="19"/>
      <c r="HU138" s="19"/>
      <c r="HV138" s="19"/>
      <c r="HW138" s="19"/>
      <c r="HX138" s="19"/>
      <c r="HY138" s="19"/>
      <c r="HZ138" s="19"/>
      <c r="IA138" s="19"/>
      <c r="IB138" s="19"/>
      <c r="IC138" s="19"/>
      <c r="ID138" s="19"/>
      <c r="IE138" s="19"/>
      <c r="IF138" s="19"/>
      <c r="IG138" s="19"/>
      <c r="IH138" s="19"/>
      <c r="II138" s="19"/>
      <c r="IJ138" s="19"/>
      <c r="IK138" s="19"/>
      <c r="IL138" s="19"/>
      <c r="IM138" s="19"/>
      <c r="IN138" s="19"/>
      <c r="IO138" s="19"/>
      <c r="IP138" s="19"/>
      <c r="IQ138" s="19"/>
      <c r="IR138" s="19"/>
      <c r="IS138" s="19"/>
      <c r="IT138" s="19"/>
      <c r="IU138" s="19"/>
      <c r="IV138" s="19"/>
      <c r="IW138" s="19"/>
    </row>
    <row r="139" customFormat="false" ht="14.25" hidden="false" customHeight="false" outlineLevel="0" collapsed="false">
      <c r="A139" s="19"/>
      <c r="B139" s="19"/>
      <c r="C139" s="20"/>
      <c r="D139" s="37"/>
      <c r="E139" s="19"/>
      <c r="F139" s="11"/>
      <c r="G139" s="19"/>
      <c r="H139" s="20"/>
      <c r="I139" s="20"/>
      <c r="J139" s="11"/>
      <c r="K139" s="19"/>
      <c r="L139" s="37"/>
      <c r="M139" s="11"/>
      <c r="N139" s="20"/>
      <c r="O139" s="20"/>
      <c r="P139" s="11"/>
      <c r="Q139" s="20"/>
      <c r="R139" s="11"/>
      <c r="S139" s="19"/>
      <c r="T139" s="13"/>
      <c r="U139" s="19"/>
      <c r="V139" s="42"/>
      <c r="W139" s="13"/>
      <c r="X139" s="19"/>
      <c r="Y139" s="13" t="n">
        <f aca="false">IF(E139="b",P139,I139)</f>
        <v>0</v>
      </c>
      <c r="Z139" s="39"/>
      <c r="AA139" s="11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19"/>
      <c r="CV139" s="19"/>
      <c r="CW139" s="19"/>
      <c r="CX139" s="19"/>
      <c r="CY139" s="19"/>
      <c r="CZ139" s="19"/>
      <c r="DA139" s="19"/>
      <c r="DB139" s="19"/>
      <c r="DC139" s="19"/>
      <c r="DD139" s="19"/>
      <c r="DE139" s="19"/>
      <c r="DF139" s="19"/>
      <c r="DG139" s="19"/>
      <c r="DH139" s="19"/>
      <c r="DI139" s="19"/>
      <c r="DJ139" s="19"/>
      <c r="DK139" s="19"/>
      <c r="DL139" s="19"/>
      <c r="DM139" s="19"/>
      <c r="DN139" s="19"/>
      <c r="DO139" s="19"/>
      <c r="DP139" s="19"/>
      <c r="DQ139" s="19"/>
      <c r="DR139" s="19"/>
      <c r="DS139" s="19"/>
      <c r="DT139" s="19"/>
      <c r="DU139" s="19"/>
      <c r="DV139" s="19"/>
      <c r="DW139" s="19"/>
      <c r="DX139" s="19"/>
      <c r="DY139" s="19"/>
      <c r="DZ139" s="19"/>
      <c r="EA139" s="19"/>
      <c r="EB139" s="19"/>
      <c r="EC139" s="19"/>
      <c r="ED139" s="19"/>
      <c r="EE139" s="19"/>
      <c r="EF139" s="19"/>
      <c r="EG139" s="19"/>
      <c r="EH139" s="19"/>
      <c r="EI139" s="19"/>
      <c r="EJ139" s="19"/>
      <c r="EK139" s="19"/>
      <c r="EL139" s="19"/>
      <c r="EM139" s="19"/>
      <c r="EN139" s="19"/>
      <c r="EO139" s="19"/>
      <c r="EP139" s="19"/>
      <c r="EQ139" s="19"/>
      <c r="ER139" s="19"/>
      <c r="ES139" s="19"/>
      <c r="ET139" s="19"/>
      <c r="EU139" s="19"/>
      <c r="EV139" s="19"/>
      <c r="EW139" s="19"/>
      <c r="EX139" s="19"/>
      <c r="EY139" s="19"/>
      <c r="EZ139" s="19"/>
      <c r="FA139" s="19"/>
      <c r="FB139" s="19"/>
      <c r="FC139" s="19"/>
      <c r="FD139" s="19"/>
      <c r="FE139" s="19"/>
      <c r="FF139" s="19"/>
      <c r="FG139" s="19"/>
      <c r="FH139" s="19"/>
      <c r="FI139" s="19"/>
      <c r="FJ139" s="19"/>
      <c r="FK139" s="19"/>
      <c r="FL139" s="19"/>
      <c r="FM139" s="19"/>
      <c r="FN139" s="19"/>
      <c r="FO139" s="19"/>
      <c r="FP139" s="19"/>
      <c r="FQ139" s="19"/>
      <c r="FR139" s="19"/>
      <c r="FS139" s="19"/>
      <c r="FT139" s="19"/>
      <c r="FU139" s="19"/>
      <c r="FV139" s="19"/>
      <c r="FW139" s="19"/>
      <c r="FX139" s="19"/>
      <c r="FY139" s="19"/>
      <c r="FZ139" s="19"/>
      <c r="GA139" s="19"/>
      <c r="GB139" s="19"/>
      <c r="GC139" s="19"/>
      <c r="GD139" s="19"/>
      <c r="GE139" s="19"/>
      <c r="GF139" s="19"/>
      <c r="GG139" s="19"/>
      <c r="GH139" s="19"/>
      <c r="GI139" s="19"/>
      <c r="GJ139" s="19"/>
      <c r="GK139" s="19"/>
      <c r="GL139" s="19"/>
      <c r="GM139" s="19"/>
      <c r="GN139" s="19"/>
      <c r="GO139" s="19"/>
      <c r="GP139" s="19"/>
      <c r="GQ139" s="19"/>
      <c r="GR139" s="19"/>
      <c r="GS139" s="19"/>
      <c r="GT139" s="19"/>
      <c r="GU139" s="19"/>
      <c r="GV139" s="19"/>
      <c r="GW139" s="19"/>
      <c r="GX139" s="19"/>
      <c r="GY139" s="19"/>
      <c r="GZ139" s="19"/>
      <c r="HA139" s="19"/>
      <c r="HB139" s="19"/>
      <c r="HC139" s="19"/>
      <c r="HD139" s="19"/>
      <c r="HE139" s="19"/>
      <c r="HF139" s="19"/>
      <c r="HG139" s="19"/>
      <c r="HH139" s="19"/>
      <c r="HI139" s="19"/>
      <c r="HJ139" s="19"/>
      <c r="HK139" s="19"/>
      <c r="HL139" s="19"/>
      <c r="HM139" s="19"/>
      <c r="HN139" s="19"/>
      <c r="HO139" s="19"/>
      <c r="HP139" s="19"/>
      <c r="HQ139" s="19"/>
      <c r="HR139" s="19"/>
      <c r="HS139" s="19"/>
      <c r="HT139" s="19"/>
      <c r="HU139" s="19"/>
      <c r="HV139" s="19"/>
      <c r="HW139" s="19"/>
      <c r="HX139" s="19"/>
      <c r="HY139" s="19"/>
      <c r="HZ139" s="19"/>
      <c r="IA139" s="19"/>
      <c r="IB139" s="19"/>
      <c r="IC139" s="19"/>
      <c r="ID139" s="19"/>
      <c r="IE139" s="19"/>
      <c r="IF139" s="19"/>
      <c r="IG139" s="19"/>
      <c r="IH139" s="19"/>
      <c r="II139" s="19"/>
      <c r="IJ139" s="19"/>
      <c r="IK139" s="19"/>
      <c r="IL139" s="19"/>
      <c r="IM139" s="19"/>
      <c r="IN139" s="19"/>
      <c r="IO139" s="19"/>
      <c r="IP139" s="19"/>
      <c r="IQ139" s="19"/>
      <c r="IR139" s="19"/>
      <c r="IS139" s="19"/>
      <c r="IT139" s="19"/>
      <c r="IU139" s="19"/>
      <c r="IV139" s="19"/>
      <c r="IW139" s="19"/>
    </row>
    <row r="140" customFormat="false" ht="14.25" hidden="false" customHeight="false" outlineLevel="0" collapsed="false">
      <c r="A140" s="19"/>
      <c r="B140" s="19"/>
      <c r="C140" s="20"/>
      <c r="D140" s="37"/>
      <c r="E140" s="19"/>
      <c r="F140" s="11"/>
      <c r="G140" s="19"/>
      <c r="H140" s="20"/>
      <c r="I140" s="20"/>
      <c r="J140" s="11"/>
      <c r="K140" s="19"/>
      <c r="L140" s="37"/>
      <c r="M140" s="11"/>
      <c r="N140" s="20"/>
      <c r="O140" s="20"/>
      <c r="P140" s="11"/>
      <c r="Q140" s="20"/>
      <c r="R140" s="11"/>
      <c r="S140" s="19"/>
      <c r="T140" s="13"/>
      <c r="U140" s="19"/>
      <c r="V140" s="42"/>
      <c r="W140" s="13"/>
      <c r="X140" s="19"/>
      <c r="Y140" s="13" t="n">
        <f aca="false">IF(E140="b",P140,I140)</f>
        <v>0</v>
      </c>
      <c r="Z140" s="39"/>
      <c r="AA140" s="11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19"/>
      <c r="CO140" s="19"/>
      <c r="CP140" s="19"/>
      <c r="CQ140" s="19"/>
      <c r="CR140" s="19"/>
      <c r="CS140" s="19"/>
      <c r="CT140" s="19"/>
      <c r="CU140" s="19"/>
      <c r="CV140" s="19"/>
      <c r="CW140" s="19"/>
      <c r="CX140" s="19"/>
      <c r="CY140" s="19"/>
      <c r="CZ140" s="19"/>
      <c r="DA140" s="19"/>
      <c r="DB140" s="19"/>
      <c r="DC140" s="19"/>
      <c r="DD140" s="19"/>
      <c r="DE140" s="19"/>
      <c r="DF140" s="19"/>
      <c r="DG140" s="19"/>
      <c r="DH140" s="19"/>
      <c r="DI140" s="19"/>
      <c r="DJ140" s="19"/>
      <c r="DK140" s="19"/>
      <c r="DL140" s="19"/>
      <c r="DM140" s="19"/>
      <c r="DN140" s="19"/>
      <c r="DO140" s="19"/>
      <c r="DP140" s="19"/>
      <c r="DQ140" s="19"/>
      <c r="DR140" s="19"/>
      <c r="DS140" s="19"/>
      <c r="DT140" s="19"/>
      <c r="DU140" s="19"/>
      <c r="DV140" s="19"/>
      <c r="DW140" s="19"/>
      <c r="DX140" s="19"/>
      <c r="DY140" s="19"/>
      <c r="DZ140" s="19"/>
      <c r="EA140" s="19"/>
      <c r="EB140" s="19"/>
      <c r="EC140" s="19"/>
      <c r="ED140" s="19"/>
      <c r="EE140" s="19"/>
      <c r="EF140" s="19"/>
      <c r="EG140" s="19"/>
      <c r="EH140" s="19"/>
      <c r="EI140" s="19"/>
      <c r="EJ140" s="19"/>
      <c r="EK140" s="19"/>
      <c r="EL140" s="19"/>
      <c r="EM140" s="19"/>
      <c r="EN140" s="19"/>
      <c r="EO140" s="19"/>
      <c r="EP140" s="19"/>
      <c r="EQ140" s="19"/>
      <c r="ER140" s="19"/>
      <c r="ES140" s="19"/>
      <c r="ET140" s="19"/>
      <c r="EU140" s="19"/>
      <c r="EV140" s="19"/>
      <c r="EW140" s="19"/>
      <c r="EX140" s="19"/>
      <c r="EY140" s="19"/>
      <c r="EZ140" s="19"/>
      <c r="FA140" s="19"/>
      <c r="FB140" s="19"/>
      <c r="FC140" s="19"/>
      <c r="FD140" s="19"/>
      <c r="FE140" s="19"/>
      <c r="FF140" s="19"/>
      <c r="FG140" s="19"/>
      <c r="FH140" s="19"/>
      <c r="FI140" s="19"/>
      <c r="FJ140" s="19"/>
      <c r="FK140" s="19"/>
      <c r="FL140" s="19"/>
      <c r="FM140" s="19"/>
      <c r="FN140" s="19"/>
      <c r="FO140" s="19"/>
      <c r="FP140" s="19"/>
      <c r="FQ140" s="19"/>
      <c r="FR140" s="19"/>
      <c r="FS140" s="19"/>
      <c r="FT140" s="19"/>
      <c r="FU140" s="19"/>
      <c r="FV140" s="19"/>
      <c r="FW140" s="19"/>
      <c r="FX140" s="19"/>
      <c r="FY140" s="19"/>
      <c r="FZ140" s="19"/>
      <c r="GA140" s="19"/>
      <c r="GB140" s="19"/>
      <c r="GC140" s="19"/>
      <c r="GD140" s="19"/>
      <c r="GE140" s="19"/>
      <c r="GF140" s="19"/>
      <c r="GG140" s="19"/>
      <c r="GH140" s="19"/>
      <c r="GI140" s="19"/>
      <c r="GJ140" s="19"/>
      <c r="GK140" s="19"/>
      <c r="GL140" s="19"/>
      <c r="GM140" s="19"/>
      <c r="GN140" s="19"/>
      <c r="GO140" s="19"/>
      <c r="GP140" s="19"/>
      <c r="GQ140" s="19"/>
      <c r="GR140" s="19"/>
      <c r="GS140" s="19"/>
      <c r="GT140" s="19"/>
      <c r="GU140" s="19"/>
      <c r="GV140" s="19"/>
      <c r="GW140" s="19"/>
      <c r="GX140" s="19"/>
      <c r="GY140" s="19"/>
      <c r="GZ140" s="19"/>
      <c r="HA140" s="19"/>
      <c r="HB140" s="19"/>
      <c r="HC140" s="19"/>
      <c r="HD140" s="19"/>
      <c r="HE140" s="19"/>
      <c r="HF140" s="19"/>
      <c r="HG140" s="19"/>
      <c r="HH140" s="19"/>
      <c r="HI140" s="19"/>
      <c r="HJ140" s="19"/>
      <c r="HK140" s="19"/>
      <c r="HL140" s="19"/>
      <c r="HM140" s="19"/>
      <c r="HN140" s="19"/>
      <c r="HO140" s="19"/>
      <c r="HP140" s="19"/>
      <c r="HQ140" s="19"/>
      <c r="HR140" s="19"/>
      <c r="HS140" s="19"/>
      <c r="HT140" s="19"/>
      <c r="HU140" s="19"/>
      <c r="HV140" s="19"/>
      <c r="HW140" s="19"/>
      <c r="HX140" s="19"/>
      <c r="HY140" s="19"/>
      <c r="HZ140" s="19"/>
      <c r="IA140" s="19"/>
      <c r="IB140" s="19"/>
      <c r="IC140" s="19"/>
      <c r="ID140" s="19"/>
      <c r="IE140" s="19"/>
      <c r="IF140" s="19"/>
      <c r="IG140" s="19"/>
      <c r="IH140" s="19"/>
      <c r="II140" s="19"/>
      <c r="IJ140" s="19"/>
      <c r="IK140" s="19"/>
      <c r="IL140" s="19"/>
      <c r="IM140" s="19"/>
      <c r="IN140" s="19"/>
      <c r="IO140" s="19"/>
      <c r="IP140" s="19"/>
      <c r="IQ140" s="19"/>
      <c r="IR140" s="19"/>
      <c r="IS140" s="19"/>
      <c r="IT140" s="19"/>
      <c r="IU140" s="19"/>
      <c r="IV140" s="19"/>
      <c r="IW140" s="19"/>
    </row>
    <row r="141" customFormat="false" ht="14.25" hidden="false" customHeight="false" outlineLevel="0" collapsed="false">
      <c r="A141" s="19"/>
      <c r="B141" s="19"/>
      <c r="C141" s="20"/>
      <c r="D141" s="37"/>
      <c r="E141" s="19"/>
      <c r="F141" s="11"/>
      <c r="G141" s="19"/>
      <c r="H141" s="20"/>
      <c r="I141" s="20"/>
      <c r="J141" s="11"/>
      <c r="K141" s="19"/>
      <c r="L141" s="37"/>
      <c r="M141" s="11"/>
      <c r="N141" s="20"/>
      <c r="O141" s="20"/>
      <c r="P141" s="11"/>
      <c r="Q141" s="20"/>
      <c r="R141" s="11"/>
      <c r="S141" s="19"/>
      <c r="T141" s="13"/>
      <c r="U141" s="19"/>
      <c r="V141" s="42"/>
      <c r="W141" s="13"/>
      <c r="X141" s="19"/>
      <c r="Y141" s="13" t="n">
        <f aca="false">IF(E141="b",P141,I141)</f>
        <v>0</v>
      </c>
      <c r="Z141" s="39"/>
      <c r="AA141" s="11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19"/>
      <c r="CO141" s="19"/>
      <c r="CP141" s="19"/>
      <c r="CQ141" s="19"/>
      <c r="CR141" s="19"/>
      <c r="CS141" s="19"/>
      <c r="CT141" s="19"/>
      <c r="CU141" s="19"/>
      <c r="CV141" s="19"/>
      <c r="CW141" s="19"/>
      <c r="CX141" s="19"/>
      <c r="CY141" s="19"/>
      <c r="CZ141" s="19"/>
      <c r="DA141" s="19"/>
      <c r="DB141" s="19"/>
      <c r="DC141" s="19"/>
      <c r="DD141" s="19"/>
      <c r="DE141" s="19"/>
      <c r="DF141" s="19"/>
      <c r="DG141" s="19"/>
      <c r="DH141" s="19"/>
      <c r="DI141" s="19"/>
      <c r="DJ141" s="19"/>
      <c r="DK141" s="19"/>
      <c r="DL141" s="19"/>
      <c r="DM141" s="19"/>
      <c r="DN141" s="19"/>
      <c r="DO141" s="19"/>
      <c r="DP141" s="19"/>
      <c r="DQ141" s="19"/>
      <c r="DR141" s="19"/>
      <c r="DS141" s="19"/>
      <c r="DT141" s="19"/>
      <c r="DU141" s="19"/>
      <c r="DV141" s="19"/>
      <c r="DW141" s="19"/>
      <c r="DX141" s="19"/>
      <c r="DY141" s="19"/>
      <c r="DZ141" s="19"/>
      <c r="EA141" s="19"/>
      <c r="EB141" s="19"/>
      <c r="EC141" s="19"/>
      <c r="ED141" s="19"/>
      <c r="EE141" s="19"/>
      <c r="EF141" s="19"/>
      <c r="EG141" s="19"/>
      <c r="EH141" s="19"/>
      <c r="EI141" s="19"/>
      <c r="EJ141" s="19"/>
      <c r="EK141" s="19"/>
      <c r="EL141" s="19"/>
      <c r="EM141" s="19"/>
      <c r="EN141" s="19"/>
      <c r="EO141" s="19"/>
      <c r="EP141" s="19"/>
      <c r="EQ141" s="19"/>
      <c r="ER141" s="19"/>
      <c r="ES141" s="19"/>
      <c r="ET141" s="19"/>
      <c r="EU141" s="19"/>
      <c r="EV141" s="19"/>
      <c r="EW141" s="19"/>
      <c r="EX141" s="19"/>
      <c r="EY141" s="19"/>
      <c r="EZ141" s="19"/>
      <c r="FA141" s="19"/>
      <c r="FB141" s="19"/>
      <c r="FC141" s="19"/>
      <c r="FD141" s="19"/>
      <c r="FE141" s="19"/>
      <c r="FF141" s="19"/>
      <c r="FG141" s="19"/>
      <c r="FH141" s="19"/>
      <c r="FI141" s="19"/>
      <c r="FJ141" s="19"/>
      <c r="FK141" s="19"/>
      <c r="FL141" s="19"/>
      <c r="FM141" s="19"/>
      <c r="FN141" s="19"/>
      <c r="FO141" s="19"/>
      <c r="FP141" s="19"/>
      <c r="FQ141" s="19"/>
      <c r="FR141" s="19"/>
      <c r="FS141" s="19"/>
      <c r="FT141" s="19"/>
      <c r="FU141" s="19"/>
      <c r="FV141" s="19"/>
      <c r="FW141" s="19"/>
      <c r="FX141" s="19"/>
      <c r="FY141" s="19"/>
      <c r="FZ141" s="19"/>
      <c r="GA141" s="19"/>
      <c r="GB141" s="19"/>
      <c r="GC141" s="19"/>
      <c r="GD141" s="19"/>
      <c r="GE141" s="19"/>
      <c r="GF141" s="19"/>
      <c r="GG141" s="19"/>
      <c r="GH141" s="19"/>
      <c r="GI141" s="19"/>
      <c r="GJ141" s="19"/>
      <c r="GK141" s="19"/>
      <c r="GL141" s="19"/>
      <c r="GM141" s="19"/>
      <c r="GN141" s="19"/>
      <c r="GO141" s="19"/>
      <c r="GP141" s="19"/>
      <c r="GQ141" s="19"/>
      <c r="GR141" s="19"/>
      <c r="GS141" s="19"/>
      <c r="GT141" s="19"/>
      <c r="GU141" s="19"/>
      <c r="GV141" s="19"/>
      <c r="GW141" s="19"/>
      <c r="GX141" s="19"/>
      <c r="GY141" s="19"/>
      <c r="GZ141" s="19"/>
      <c r="HA141" s="19"/>
      <c r="HB141" s="19"/>
      <c r="HC141" s="19"/>
      <c r="HD141" s="19"/>
      <c r="HE141" s="19"/>
      <c r="HF141" s="19"/>
      <c r="HG141" s="19"/>
      <c r="HH141" s="19"/>
      <c r="HI141" s="19"/>
      <c r="HJ141" s="19"/>
      <c r="HK141" s="19"/>
      <c r="HL141" s="19"/>
      <c r="HM141" s="19"/>
      <c r="HN141" s="19"/>
      <c r="HO141" s="19"/>
      <c r="HP141" s="19"/>
      <c r="HQ141" s="19"/>
      <c r="HR141" s="19"/>
      <c r="HS141" s="19"/>
      <c r="HT141" s="19"/>
      <c r="HU141" s="19"/>
      <c r="HV141" s="19"/>
      <c r="HW141" s="19"/>
      <c r="HX141" s="19"/>
      <c r="HY141" s="19"/>
      <c r="HZ141" s="19"/>
      <c r="IA141" s="19"/>
      <c r="IB141" s="19"/>
      <c r="IC141" s="19"/>
      <c r="ID141" s="19"/>
      <c r="IE141" s="19"/>
      <c r="IF141" s="19"/>
      <c r="IG141" s="19"/>
      <c r="IH141" s="19"/>
      <c r="II141" s="19"/>
      <c r="IJ141" s="19"/>
      <c r="IK141" s="19"/>
      <c r="IL141" s="19"/>
      <c r="IM141" s="19"/>
      <c r="IN141" s="19"/>
      <c r="IO141" s="19"/>
      <c r="IP141" s="19"/>
      <c r="IQ141" s="19"/>
      <c r="IR141" s="19"/>
      <c r="IS141" s="19"/>
      <c r="IT141" s="19"/>
      <c r="IU141" s="19"/>
      <c r="IV141" s="19"/>
      <c r="IW141" s="19"/>
    </row>
    <row r="142" customFormat="false" ht="14.25" hidden="false" customHeight="false" outlineLevel="0" collapsed="false">
      <c r="A142" s="19"/>
      <c r="B142" s="19"/>
      <c r="C142" s="20"/>
      <c r="D142" s="37"/>
      <c r="E142" s="19"/>
      <c r="F142" s="11"/>
      <c r="G142" s="19"/>
      <c r="H142" s="20"/>
      <c r="I142" s="20"/>
      <c r="J142" s="11"/>
      <c r="K142" s="19"/>
      <c r="L142" s="37"/>
      <c r="M142" s="11"/>
      <c r="N142" s="20"/>
      <c r="O142" s="20"/>
      <c r="P142" s="11"/>
      <c r="Q142" s="20"/>
      <c r="R142" s="11"/>
      <c r="S142" s="19"/>
      <c r="T142" s="13"/>
      <c r="U142" s="19"/>
      <c r="V142" s="42"/>
      <c r="W142" s="13"/>
      <c r="X142" s="19"/>
      <c r="Y142" s="13" t="n">
        <f aca="false">IF(E142="b",P142,I142)</f>
        <v>0</v>
      </c>
      <c r="Z142" s="39"/>
      <c r="AA142" s="11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  <c r="CP142" s="19"/>
      <c r="CQ142" s="19"/>
      <c r="CR142" s="19"/>
      <c r="CS142" s="19"/>
      <c r="CT142" s="19"/>
      <c r="CU142" s="19"/>
      <c r="CV142" s="19"/>
      <c r="CW142" s="19"/>
      <c r="CX142" s="19"/>
      <c r="CY142" s="19"/>
      <c r="CZ142" s="19"/>
      <c r="DA142" s="19"/>
      <c r="DB142" s="19"/>
      <c r="DC142" s="19"/>
      <c r="DD142" s="19"/>
      <c r="DE142" s="19"/>
      <c r="DF142" s="19"/>
      <c r="DG142" s="19"/>
      <c r="DH142" s="19"/>
      <c r="DI142" s="19"/>
      <c r="DJ142" s="19"/>
      <c r="DK142" s="19"/>
      <c r="DL142" s="19"/>
      <c r="DM142" s="19"/>
      <c r="DN142" s="19"/>
      <c r="DO142" s="19"/>
      <c r="DP142" s="19"/>
      <c r="DQ142" s="19"/>
      <c r="DR142" s="19"/>
      <c r="DS142" s="19"/>
      <c r="DT142" s="19"/>
      <c r="DU142" s="19"/>
      <c r="DV142" s="19"/>
      <c r="DW142" s="19"/>
      <c r="DX142" s="19"/>
      <c r="DY142" s="19"/>
      <c r="DZ142" s="19"/>
      <c r="EA142" s="19"/>
      <c r="EB142" s="19"/>
      <c r="EC142" s="19"/>
      <c r="ED142" s="19"/>
      <c r="EE142" s="19"/>
      <c r="EF142" s="19"/>
      <c r="EG142" s="19"/>
      <c r="EH142" s="19"/>
      <c r="EI142" s="19"/>
      <c r="EJ142" s="19"/>
      <c r="EK142" s="19"/>
      <c r="EL142" s="19"/>
      <c r="EM142" s="19"/>
      <c r="EN142" s="19"/>
      <c r="EO142" s="19"/>
      <c r="EP142" s="19"/>
      <c r="EQ142" s="19"/>
      <c r="ER142" s="19"/>
      <c r="ES142" s="19"/>
      <c r="ET142" s="19"/>
      <c r="EU142" s="19"/>
      <c r="EV142" s="19"/>
      <c r="EW142" s="19"/>
      <c r="EX142" s="19"/>
      <c r="EY142" s="19"/>
      <c r="EZ142" s="19"/>
      <c r="FA142" s="19"/>
      <c r="FB142" s="19"/>
      <c r="FC142" s="19"/>
      <c r="FD142" s="19"/>
      <c r="FE142" s="19"/>
      <c r="FF142" s="19"/>
      <c r="FG142" s="19"/>
      <c r="FH142" s="19"/>
      <c r="FI142" s="19"/>
      <c r="FJ142" s="19"/>
      <c r="FK142" s="19"/>
      <c r="FL142" s="19"/>
      <c r="FM142" s="19"/>
      <c r="FN142" s="19"/>
      <c r="FO142" s="19"/>
      <c r="FP142" s="19"/>
      <c r="FQ142" s="19"/>
      <c r="FR142" s="19"/>
      <c r="FS142" s="19"/>
      <c r="FT142" s="19"/>
      <c r="FU142" s="19"/>
      <c r="FV142" s="19"/>
      <c r="FW142" s="19"/>
      <c r="FX142" s="19"/>
      <c r="FY142" s="19"/>
      <c r="FZ142" s="19"/>
      <c r="GA142" s="19"/>
      <c r="GB142" s="19"/>
      <c r="GC142" s="19"/>
      <c r="GD142" s="19"/>
      <c r="GE142" s="19"/>
      <c r="GF142" s="19"/>
      <c r="GG142" s="19"/>
      <c r="GH142" s="19"/>
      <c r="GI142" s="19"/>
      <c r="GJ142" s="19"/>
      <c r="GK142" s="19"/>
      <c r="GL142" s="19"/>
      <c r="GM142" s="19"/>
      <c r="GN142" s="19"/>
      <c r="GO142" s="19"/>
      <c r="GP142" s="19"/>
      <c r="GQ142" s="19"/>
      <c r="GR142" s="19"/>
      <c r="GS142" s="19"/>
      <c r="GT142" s="19"/>
      <c r="GU142" s="19"/>
      <c r="GV142" s="19"/>
      <c r="GW142" s="19"/>
      <c r="GX142" s="19"/>
      <c r="GY142" s="19"/>
      <c r="GZ142" s="19"/>
      <c r="HA142" s="19"/>
      <c r="HB142" s="19"/>
      <c r="HC142" s="19"/>
      <c r="HD142" s="19"/>
      <c r="HE142" s="19"/>
      <c r="HF142" s="19"/>
      <c r="HG142" s="19"/>
      <c r="HH142" s="19"/>
      <c r="HI142" s="19"/>
      <c r="HJ142" s="19"/>
      <c r="HK142" s="19"/>
      <c r="HL142" s="19"/>
      <c r="HM142" s="19"/>
      <c r="HN142" s="19"/>
      <c r="HO142" s="19"/>
      <c r="HP142" s="19"/>
      <c r="HQ142" s="19"/>
      <c r="HR142" s="19"/>
      <c r="HS142" s="19"/>
      <c r="HT142" s="19"/>
      <c r="HU142" s="19"/>
      <c r="HV142" s="19"/>
      <c r="HW142" s="19"/>
      <c r="HX142" s="19"/>
      <c r="HY142" s="19"/>
      <c r="HZ142" s="19"/>
      <c r="IA142" s="19"/>
      <c r="IB142" s="19"/>
      <c r="IC142" s="19"/>
      <c r="ID142" s="19"/>
      <c r="IE142" s="19"/>
      <c r="IF142" s="19"/>
      <c r="IG142" s="19"/>
      <c r="IH142" s="19"/>
      <c r="II142" s="19"/>
      <c r="IJ142" s="19"/>
      <c r="IK142" s="19"/>
      <c r="IL142" s="19"/>
      <c r="IM142" s="19"/>
      <c r="IN142" s="19"/>
      <c r="IO142" s="19"/>
      <c r="IP142" s="19"/>
      <c r="IQ142" s="19"/>
      <c r="IR142" s="19"/>
      <c r="IS142" s="19"/>
      <c r="IT142" s="19"/>
      <c r="IU142" s="19"/>
      <c r="IV142" s="19"/>
      <c r="IW142" s="19"/>
    </row>
    <row r="143" customFormat="false" ht="14.25" hidden="false" customHeight="false" outlineLevel="0" collapsed="false">
      <c r="A143" s="19"/>
      <c r="B143" s="19"/>
      <c r="C143" s="20"/>
      <c r="D143" s="37"/>
      <c r="E143" s="19"/>
      <c r="F143" s="11"/>
      <c r="G143" s="19"/>
      <c r="H143" s="20"/>
      <c r="I143" s="20"/>
      <c r="J143" s="11"/>
      <c r="K143" s="19"/>
      <c r="L143" s="37"/>
      <c r="M143" s="11"/>
      <c r="N143" s="20"/>
      <c r="O143" s="20"/>
      <c r="P143" s="11"/>
      <c r="Q143" s="20"/>
      <c r="R143" s="11"/>
      <c r="S143" s="19"/>
      <c r="T143" s="13"/>
      <c r="U143" s="19"/>
      <c r="V143" s="42"/>
      <c r="W143" s="13"/>
      <c r="X143" s="19"/>
      <c r="Y143" s="13" t="n">
        <f aca="false">IF(E143="b",P143,I143)</f>
        <v>0</v>
      </c>
      <c r="Z143" s="39"/>
      <c r="AA143" s="11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  <c r="CR143" s="19"/>
      <c r="CS143" s="19"/>
      <c r="CT143" s="19"/>
      <c r="CU143" s="19"/>
      <c r="CV143" s="19"/>
      <c r="CW143" s="19"/>
      <c r="CX143" s="19"/>
      <c r="CY143" s="19"/>
      <c r="CZ143" s="19"/>
      <c r="DA143" s="19"/>
      <c r="DB143" s="19"/>
      <c r="DC143" s="19"/>
      <c r="DD143" s="19"/>
      <c r="DE143" s="19"/>
      <c r="DF143" s="19"/>
      <c r="DG143" s="19"/>
      <c r="DH143" s="19"/>
      <c r="DI143" s="19"/>
      <c r="DJ143" s="19"/>
      <c r="DK143" s="19"/>
      <c r="DL143" s="19"/>
      <c r="DM143" s="19"/>
      <c r="DN143" s="19"/>
      <c r="DO143" s="19"/>
      <c r="DP143" s="19"/>
      <c r="DQ143" s="19"/>
      <c r="DR143" s="19"/>
      <c r="DS143" s="19"/>
      <c r="DT143" s="19"/>
      <c r="DU143" s="19"/>
      <c r="DV143" s="19"/>
      <c r="DW143" s="19"/>
      <c r="DX143" s="19"/>
      <c r="DY143" s="19"/>
      <c r="DZ143" s="19"/>
      <c r="EA143" s="19"/>
      <c r="EB143" s="19"/>
      <c r="EC143" s="19"/>
      <c r="ED143" s="19"/>
      <c r="EE143" s="19"/>
      <c r="EF143" s="19"/>
      <c r="EG143" s="19"/>
      <c r="EH143" s="19"/>
      <c r="EI143" s="19"/>
      <c r="EJ143" s="19"/>
      <c r="EK143" s="19"/>
      <c r="EL143" s="19"/>
      <c r="EM143" s="19"/>
      <c r="EN143" s="19"/>
      <c r="EO143" s="19"/>
      <c r="EP143" s="19"/>
      <c r="EQ143" s="19"/>
      <c r="ER143" s="19"/>
      <c r="ES143" s="19"/>
      <c r="ET143" s="19"/>
      <c r="EU143" s="19"/>
      <c r="EV143" s="19"/>
      <c r="EW143" s="19"/>
      <c r="EX143" s="19"/>
      <c r="EY143" s="19"/>
      <c r="EZ143" s="19"/>
      <c r="FA143" s="19"/>
      <c r="FB143" s="19"/>
      <c r="FC143" s="19"/>
      <c r="FD143" s="19"/>
      <c r="FE143" s="19"/>
      <c r="FF143" s="19"/>
      <c r="FG143" s="19"/>
      <c r="FH143" s="19"/>
      <c r="FI143" s="19"/>
      <c r="FJ143" s="19"/>
      <c r="FK143" s="19"/>
      <c r="FL143" s="19"/>
      <c r="FM143" s="19"/>
      <c r="FN143" s="19"/>
      <c r="FO143" s="19"/>
      <c r="FP143" s="19"/>
      <c r="FQ143" s="19"/>
      <c r="FR143" s="19"/>
      <c r="FS143" s="19"/>
      <c r="FT143" s="19"/>
      <c r="FU143" s="19"/>
      <c r="FV143" s="19"/>
      <c r="FW143" s="19"/>
      <c r="FX143" s="19"/>
      <c r="FY143" s="19"/>
      <c r="FZ143" s="19"/>
      <c r="GA143" s="19"/>
      <c r="GB143" s="19"/>
      <c r="GC143" s="19"/>
      <c r="GD143" s="19"/>
      <c r="GE143" s="19"/>
      <c r="GF143" s="19"/>
      <c r="GG143" s="19"/>
      <c r="GH143" s="19"/>
      <c r="GI143" s="19"/>
      <c r="GJ143" s="19"/>
      <c r="GK143" s="19"/>
      <c r="GL143" s="19"/>
      <c r="GM143" s="19"/>
      <c r="GN143" s="19"/>
      <c r="GO143" s="19"/>
      <c r="GP143" s="19"/>
      <c r="GQ143" s="19"/>
      <c r="GR143" s="19"/>
      <c r="GS143" s="19"/>
      <c r="GT143" s="19"/>
      <c r="GU143" s="19"/>
      <c r="GV143" s="19"/>
      <c r="GW143" s="19"/>
      <c r="GX143" s="19"/>
      <c r="GY143" s="19"/>
      <c r="GZ143" s="19"/>
      <c r="HA143" s="19"/>
      <c r="HB143" s="19"/>
      <c r="HC143" s="19"/>
      <c r="HD143" s="19"/>
      <c r="HE143" s="19"/>
      <c r="HF143" s="19"/>
      <c r="HG143" s="19"/>
      <c r="HH143" s="19"/>
      <c r="HI143" s="19"/>
      <c r="HJ143" s="19"/>
      <c r="HK143" s="19"/>
      <c r="HL143" s="19"/>
      <c r="HM143" s="19"/>
      <c r="HN143" s="19"/>
      <c r="HO143" s="19"/>
      <c r="HP143" s="19"/>
      <c r="HQ143" s="19"/>
      <c r="HR143" s="19"/>
      <c r="HS143" s="19"/>
      <c r="HT143" s="19"/>
      <c r="HU143" s="19"/>
      <c r="HV143" s="19"/>
      <c r="HW143" s="19"/>
      <c r="HX143" s="19"/>
      <c r="HY143" s="19"/>
      <c r="HZ143" s="19"/>
      <c r="IA143" s="19"/>
      <c r="IB143" s="19"/>
      <c r="IC143" s="19"/>
      <c r="ID143" s="19"/>
      <c r="IE143" s="19"/>
      <c r="IF143" s="19"/>
      <c r="IG143" s="19"/>
      <c r="IH143" s="19"/>
      <c r="II143" s="19"/>
      <c r="IJ143" s="19"/>
      <c r="IK143" s="19"/>
      <c r="IL143" s="19"/>
      <c r="IM143" s="19"/>
      <c r="IN143" s="19"/>
      <c r="IO143" s="19"/>
      <c r="IP143" s="19"/>
      <c r="IQ143" s="19"/>
      <c r="IR143" s="19"/>
      <c r="IS143" s="19"/>
      <c r="IT143" s="19"/>
      <c r="IU143" s="19"/>
      <c r="IV143" s="19"/>
      <c r="IW143" s="19"/>
    </row>
    <row r="144" customFormat="false" ht="14.25" hidden="false" customHeight="false" outlineLevel="0" collapsed="false">
      <c r="A144" s="19"/>
      <c r="B144" s="19"/>
      <c r="C144" s="20"/>
      <c r="D144" s="37"/>
      <c r="E144" s="19"/>
      <c r="F144" s="11"/>
      <c r="G144" s="19"/>
      <c r="H144" s="20"/>
      <c r="I144" s="20"/>
      <c r="J144" s="11"/>
      <c r="K144" s="19"/>
      <c r="L144" s="37"/>
      <c r="M144" s="11"/>
      <c r="N144" s="20"/>
      <c r="O144" s="20"/>
      <c r="P144" s="11"/>
      <c r="Q144" s="20"/>
      <c r="R144" s="11"/>
      <c r="S144" s="19"/>
      <c r="T144" s="13"/>
      <c r="U144" s="19"/>
      <c r="V144" s="42"/>
      <c r="W144" s="13"/>
      <c r="X144" s="19"/>
      <c r="Y144" s="13" t="n">
        <f aca="false">IF(E144="b",P144,I144)</f>
        <v>0</v>
      </c>
      <c r="Z144" s="39"/>
      <c r="AA144" s="11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  <c r="CP144" s="19"/>
      <c r="CQ144" s="19"/>
      <c r="CR144" s="19"/>
      <c r="CS144" s="19"/>
      <c r="CT144" s="19"/>
      <c r="CU144" s="19"/>
      <c r="CV144" s="19"/>
      <c r="CW144" s="19"/>
      <c r="CX144" s="19"/>
      <c r="CY144" s="19"/>
      <c r="CZ144" s="19"/>
      <c r="DA144" s="19"/>
      <c r="DB144" s="19"/>
      <c r="DC144" s="19"/>
      <c r="DD144" s="19"/>
      <c r="DE144" s="19"/>
      <c r="DF144" s="19"/>
      <c r="DG144" s="19"/>
      <c r="DH144" s="19"/>
      <c r="DI144" s="19"/>
      <c r="DJ144" s="19"/>
      <c r="DK144" s="19"/>
      <c r="DL144" s="19"/>
      <c r="DM144" s="19"/>
      <c r="DN144" s="19"/>
      <c r="DO144" s="19"/>
      <c r="DP144" s="19"/>
      <c r="DQ144" s="19"/>
      <c r="DR144" s="19"/>
      <c r="DS144" s="19"/>
      <c r="DT144" s="19"/>
      <c r="DU144" s="19"/>
      <c r="DV144" s="19"/>
      <c r="DW144" s="19"/>
      <c r="DX144" s="19"/>
      <c r="DY144" s="19"/>
      <c r="DZ144" s="19"/>
      <c r="EA144" s="19"/>
      <c r="EB144" s="19"/>
      <c r="EC144" s="19"/>
      <c r="ED144" s="19"/>
      <c r="EE144" s="19"/>
      <c r="EF144" s="19"/>
      <c r="EG144" s="19"/>
      <c r="EH144" s="19"/>
      <c r="EI144" s="19"/>
      <c r="EJ144" s="19"/>
      <c r="EK144" s="19"/>
      <c r="EL144" s="19"/>
      <c r="EM144" s="19"/>
      <c r="EN144" s="19"/>
      <c r="EO144" s="19"/>
      <c r="EP144" s="19"/>
      <c r="EQ144" s="19"/>
      <c r="ER144" s="19"/>
      <c r="ES144" s="19"/>
      <c r="ET144" s="19"/>
      <c r="EU144" s="19"/>
      <c r="EV144" s="19"/>
      <c r="EW144" s="19"/>
      <c r="EX144" s="19"/>
      <c r="EY144" s="19"/>
      <c r="EZ144" s="19"/>
      <c r="FA144" s="19"/>
      <c r="FB144" s="19"/>
      <c r="FC144" s="19"/>
      <c r="FD144" s="19"/>
      <c r="FE144" s="19"/>
      <c r="FF144" s="19"/>
      <c r="FG144" s="19"/>
      <c r="FH144" s="19"/>
      <c r="FI144" s="19"/>
      <c r="FJ144" s="19"/>
      <c r="FK144" s="19"/>
      <c r="FL144" s="19"/>
      <c r="FM144" s="19"/>
      <c r="FN144" s="19"/>
      <c r="FO144" s="19"/>
      <c r="FP144" s="19"/>
      <c r="FQ144" s="19"/>
      <c r="FR144" s="19"/>
      <c r="FS144" s="19"/>
      <c r="FT144" s="19"/>
      <c r="FU144" s="19"/>
      <c r="FV144" s="19"/>
      <c r="FW144" s="19"/>
      <c r="FX144" s="19"/>
      <c r="FY144" s="19"/>
      <c r="FZ144" s="19"/>
      <c r="GA144" s="19"/>
      <c r="GB144" s="19"/>
      <c r="GC144" s="19"/>
      <c r="GD144" s="19"/>
      <c r="GE144" s="19"/>
      <c r="GF144" s="19"/>
      <c r="GG144" s="19"/>
      <c r="GH144" s="19"/>
      <c r="GI144" s="19"/>
      <c r="GJ144" s="19"/>
      <c r="GK144" s="19"/>
      <c r="GL144" s="19"/>
      <c r="GM144" s="19"/>
      <c r="GN144" s="19"/>
      <c r="GO144" s="19"/>
      <c r="GP144" s="19"/>
      <c r="GQ144" s="19"/>
      <c r="GR144" s="19"/>
      <c r="GS144" s="19"/>
      <c r="GT144" s="19"/>
      <c r="GU144" s="19"/>
      <c r="GV144" s="19"/>
      <c r="GW144" s="19"/>
      <c r="GX144" s="19"/>
      <c r="GY144" s="19"/>
      <c r="GZ144" s="19"/>
      <c r="HA144" s="19"/>
      <c r="HB144" s="19"/>
      <c r="HC144" s="19"/>
      <c r="HD144" s="19"/>
      <c r="HE144" s="19"/>
      <c r="HF144" s="19"/>
      <c r="HG144" s="19"/>
      <c r="HH144" s="19"/>
      <c r="HI144" s="19"/>
      <c r="HJ144" s="19"/>
      <c r="HK144" s="19"/>
      <c r="HL144" s="19"/>
      <c r="HM144" s="19"/>
      <c r="HN144" s="19"/>
      <c r="HO144" s="19"/>
      <c r="HP144" s="19"/>
      <c r="HQ144" s="19"/>
      <c r="HR144" s="19"/>
      <c r="HS144" s="19"/>
      <c r="HT144" s="19"/>
      <c r="HU144" s="19"/>
      <c r="HV144" s="19"/>
      <c r="HW144" s="19"/>
      <c r="HX144" s="19"/>
      <c r="HY144" s="19"/>
      <c r="HZ144" s="19"/>
      <c r="IA144" s="19"/>
      <c r="IB144" s="19"/>
      <c r="IC144" s="19"/>
      <c r="ID144" s="19"/>
      <c r="IE144" s="19"/>
      <c r="IF144" s="19"/>
      <c r="IG144" s="19"/>
      <c r="IH144" s="19"/>
      <c r="II144" s="19"/>
      <c r="IJ144" s="19"/>
      <c r="IK144" s="19"/>
      <c r="IL144" s="19"/>
      <c r="IM144" s="19"/>
      <c r="IN144" s="19"/>
      <c r="IO144" s="19"/>
      <c r="IP144" s="19"/>
      <c r="IQ144" s="19"/>
      <c r="IR144" s="19"/>
      <c r="IS144" s="19"/>
      <c r="IT144" s="19"/>
      <c r="IU144" s="19"/>
      <c r="IV144" s="19"/>
      <c r="IW144" s="19"/>
    </row>
    <row r="145" customFormat="false" ht="14.25" hidden="false" customHeight="false" outlineLevel="0" collapsed="false">
      <c r="A145" s="19"/>
      <c r="B145" s="19"/>
      <c r="C145" s="20"/>
      <c r="D145" s="37"/>
      <c r="E145" s="19"/>
      <c r="F145" s="11"/>
      <c r="G145" s="19"/>
      <c r="H145" s="20"/>
      <c r="I145" s="20"/>
      <c r="J145" s="11"/>
      <c r="K145" s="19"/>
      <c r="L145" s="37"/>
      <c r="M145" s="11"/>
      <c r="N145" s="20"/>
      <c r="O145" s="20"/>
      <c r="P145" s="11"/>
      <c r="Q145" s="20"/>
      <c r="R145" s="11"/>
      <c r="S145" s="19"/>
      <c r="T145" s="13"/>
      <c r="U145" s="19"/>
      <c r="V145" s="42"/>
      <c r="W145" s="13"/>
      <c r="X145" s="19"/>
      <c r="Y145" s="13" t="n">
        <f aca="false">IF(E145="b",P145,I145)</f>
        <v>0</v>
      </c>
      <c r="Z145" s="39"/>
      <c r="AA145" s="11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19"/>
      <c r="CS145" s="19"/>
      <c r="CT145" s="19"/>
      <c r="CU145" s="19"/>
      <c r="CV145" s="19"/>
      <c r="CW145" s="19"/>
      <c r="CX145" s="19"/>
      <c r="CY145" s="19"/>
      <c r="CZ145" s="19"/>
      <c r="DA145" s="19"/>
      <c r="DB145" s="19"/>
      <c r="DC145" s="19"/>
      <c r="DD145" s="19"/>
      <c r="DE145" s="19"/>
      <c r="DF145" s="19"/>
      <c r="DG145" s="19"/>
      <c r="DH145" s="19"/>
      <c r="DI145" s="19"/>
      <c r="DJ145" s="19"/>
      <c r="DK145" s="19"/>
      <c r="DL145" s="19"/>
      <c r="DM145" s="19"/>
      <c r="DN145" s="19"/>
      <c r="DO145" s="19"/>
      <c r="DP145" s="19"/>
      <c r="DQ145" s="19"/>
      <c r="DR145" s="19"/>
      <c r="DS145" s="19"/>
      <c r="DT145" s="19"/>
      <c r="DU145" s="19"/>
      <c r="DV145" s="19"/>
      <c r="DW145" s="19"/>
      <c r="DX145" s="19"/>
      <c r="DY145" s="19"/>
      <c r="DZ145" s="19"/>
      <c r="EA145" s="19"/>
      <c r="EB145" s="19"/>
      <c r="EC145" s="19"/>
      <c r="ED145" s="19"/>
      <c r="EE145" s="19"/>
      <c r="EF145" s="19"/>
      <c r="EG145" s="19"/>
      <c r="EH145" s="19"/>
      <c r="EI145" s="19"/>
      <c r="EJ145" s="19"/>
      <c r="EK145" s="19"/>
      <c r="EL145" s="19"/>
      <c r="EM145" s="19"/>
      <c r="EN145" s="19"/>
      <c r="EO145" s="19"/>
      <c r="EP145" s="19"/>
      <c r="EQ145" s="19"/>
      <c r="ER145" s="19"/>
      <c r="ES145" s="19"/>
      <c r="ET145" s="19"/>
      <c r="EU145" s="19"/>
      <c r="EV145" s="19"/>
      <c r="EW145" s="19"/>
      <c r="EX145" s="19"/>
      <c r="EY145" s="19"/>
      <c r="EZ145" s="19"/>
      <c r="FA145" s="19"/>
      <c r="FB145" s="19"/>
      <c r="FC145" s="19"/>
      <c r="FD145" s="19"/>
      <c r="FE145" s="19"/>
      <c r="FF145" s="19"/>
      <c r="FG145" s="19"/>
      <c r="FH145" s="19"/>
      <c r="FI145" s="19"/>
      <c r="FJ145" s="19"/>
      <c r="FK145" s="19"/>
      <c r="FL145" s="19"/>
      <c r="FM145" s="19"/>
      <c r="FN145" s="19"/>
      <c r="FO145" s="19"/>
      <c r="FP145" s="19"/>
      <c r="FQ145" s="19"/>
      <c r="FR145" s="19"/>
      <c r="FS145" s="19"/>
      <c r="FT145" s="19"/>
      <c r="FU145" s="19"/>
      <c r="FV145" s="19"/>
      <c r="FW145" s="19"/>
      <c r="FX145" s="19"/>
      <c r="FY145" s="19"/>
      <c r="FZ145" s="19"/>
      <c r="GA145" s="19"/>
      <c r="GB145" s="19"/>
      <c r="GC145" s="19"/>
      <c r="GD145" s="19"/>
      <c r="GE145" s="19"/>
      <c r="GF145" s="19"/>
      <c r="GG145" s="19"/>
      <c r="GH145" s="19"/>
      <c r="GI145" s="19"/>
      <c r="GJ145" s="19"/>
      <c r="GK145" s="19"/>
      <c r="GL145" s="19"/>
      <c r="GM145" s="19"/>
      <c r="GN145" s="19"/>
      <c r="GO145" s="19"/>
      <c r="GP145" s="19"/>
      <c r="GQ145" s="19"/>
      <c r="GR145" s="19"/>
      <c r="GS145" s="19"/>
      <c r="GT145" s="19"/>
      <c r="GU145" s="19"/>
      <c r="GV145" s="19"/>
      <c r="GW145" s="19"/>
      <c r="GX145" s="19"/>
      <c r="GY145" s="19"/>
      <c r="GZ145" s="19"/>
      <c r="HA145" s="19"/>
      <c r="HB145" s="19"/>
      <c r="HC145" s="19"/>
      <c r="HD145" s="19"/>
      <c r="HE145" s="19"/>
      <c r="HF145" s="19"/>
      <c r="HG145" s="19"/>
      <c r="HH145" s="19"/>
      <c r="HI145" s="19"/>
      <c r="HJ145" s="19"/>
      <c r="HK145" s="19"/>
      <c r="HL145" s="19"/>
      <c r="HM145" s="19"/>
      <c r="HN145" s="19"/>
      <c r="HO145" s="19"/>
      <c r="HP145" s="19"/>
      <c r="HQ145" s="19"/>
      <c r="HR145" s="19"/>
      <c r="HS145" s="19"/>
      <c r="HT145" s="19"/>
      <c r="HU145" s="19"/>
      <c r="HV145" s="19"/>
      <c r="HW145" s="19"/>
      <c r="HX145" s="19"/>
      <c r="HY145" s="19"/>
      <c r="HZ145" s="19"/>
      <c r="IA145" s="19"/>
      <c r="IB145" s="19"/>
      <c r="IC145" s="19"/>
      <c r="ID145" s="19"/>
      <c r="IE145" s="19"/>
      <c r="IF145" s="19"/>
      <c r="IG145" s="19"/>
      <c r="IH145" s="19"/>
      <c r="II145" s="19"/>
      <c r="IJ145" s="19"/>
      <c r="IK145" s="19"/>
      <c r="IL145" s="19"/>
      <c r="IM145" s="19"/>
      <c r="IN145" s="19"/>
      <c r="IO145" s="19"/>
      <c r="IP145" s="19"/>
      <c r="IQ145" s="19"/>
      <c r="IR145" s="19"/>
      <c r="IS145" s="19"/>
      <c r="IT145" s="19"/>
      <c r="IU145" s="19"/>
      <c r="IV145" s="19"/>
      <c r="IW145" s="19"/>
    </row>
    <row r="146" customFormat="false" ht="14.25" hidden="false" customHeight="false" outlineLevel="0" collapsed="false">
      <c r="A146" s="19"/>
      <c r="B146" s="19"/>
      <c r="C146" s="20"/>
      <c r="D146" s="37"/>
      <c r="E146" s="19"/>
      <c r="F146" s="11"/>
      <c r="G146" s="19"/>
      <c r="H146" s="20"/>
      <c r="I146" s="20"/>
      <c r="J146" s="11"/>
      <c r="K146" s="19"/>
      <c r="L146" s="37"/>
      <c r="M146" s="11"/>
      <c r="N146" s="20"/>
      <c r="O146" s="20"/>
      <c r="P146" s="11"/>
      <c r="Q146" s="20"/>
      <c r="R146" s="11"/>
      <c r="S146" s="19"/>
      <c r="T146" s="13"/>
      <c r="U146" s="19"/>
      <c r="V146" s="42"/>
      <c r="W146" s="13"/>
      <c r="X146" s="19"/>
      <c r="Y146" s="13" t="n">
        <f aca="false">IF(E146="b",P146,I146)</f>
        <v>0</v>
      </c>
      <c r="Z146" s="39"/>
      <c r="AA146" s="11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19"/>
      <c r="CS146" s="19"/>
      <c r="CT146" s="19"/>
      <c r="CU146" s="19"/>
      <c r="CV146" s="19"/>
      <c r="CW146" s="19"/>
      <c r="CX146" s="19"/>
      <c r="CY146" s="19"/>
      <c r="CZ146" s="19"/>
      <c r="DA146" s="19"/>
      <c r="DB146" s="19"/>
      <c r="DC146" s="19"/>
      <c r="DD146" s="19"/>
      <c r="DE146" s="19"/>
      <c r="DF146" s="19"/>
      <c r="DG146" s="19"/>
      <c r="DH146" s="19"/>
      <c r="DI146" s="19"/>
      <c r="DJ146" s="19"/>
      <c r="DK146" s="19"/>
      <c r="DL146" s="19"/>
      <c r="DM146" s="19"/>
      <c r="DN146" s="19"/>
      <c r="DO146" s="19"/>
      <c r="DP146" s="19"/>
      <c r="DQ146" s="19"/>
      <c r="DR146" s="19"/>
      <c r="DS146" s="19"/>
      <c r="DT146" s="19"/>
      <c r="DU146" s="19"/>
      <c r="DV146" s="19"/>
      <c r="DW146" s="19"/>
      <c r="DX146" s="19"/>
      <c r="DY146" s="19"/>
      <c r="DZ146" s="19"/>
      <c r="EA146" s="19"/>
      <c r="EB146" s="19"/>
      <c r="EC146" s="19"/>
      <c r="ED146" s="19"/>
      <c r="EE146" s="19"/>
      <c r="EF146" s="19"/>
      <c r="EG146" s="19"/>
      <c r="EH146" s="19"/>
      <c r="EI146" s="19"/>
      <c r="EJ146" s="19"/>
      <c r="EK146" s="19"/>
      <c r="EL146" s="19"/>
      <c r="EM146" s="19"/>
      <c r="EN146" s="19"/>
      <c r="EO146" s="19"/>
      <c r="EP146" s="19"/>
      <c r="EQ146" s="19"/>
      <c r="ER146" s="19"/>
      <c r="ES146" s="19"/>
      <c r="ET146" s="19"/>
      <c r="EU146" s="19"/>
      <c r="EV146" s="19"/>
      <c r="EW146" s="19"/>
      <c r="EX146" s="19"/>
      <c r="EY146" s="19"/>
      <c r="EZ146" s="19"/>
      <c r="FA146" s="19"/>
      <c r="FB146" s="19"/>
      <c r="FC146" s="19"/>
      <c r="FD146" s="19"/>
      <c r="FE146" s="19"/>
      <c r="FF146" s="19"/>
      <c r="FG146" s="19"/>
      <c r="FH146" s="19"/>
      <c r="FI146" s="19"/>
      <c r="FJ146" s="19"/>
      <c r="FK146" s="19"/>
      <c r="FL146" s="19"/>
      <c r="FM146" s="19"/>
      <c r="FN146" s="19"/>
      <c r="FO146" s="19"/>
      <c r="FP146" s="19"/>
      <c r="FQ146" s="19"/>
      <c r="FR146" s="19"/>
      <c r="FS146" s="19"/>
      <c r="FT146" s="19"/>
      <c r="FU146" s="19"/>
      <c r="FV146" s="19"/>
      <c r="FW146" s="19"/>
      <c r="FX146" s="19"/>
      <c r="FY146" s="19"/>
      <c r="FZ146" s="19"/>
      <c r="GA146" s="19"/>
      <c r="GB146" s="19"/>
      <c r="GC146" s="19"/>
      <c r="GD146" s="19"/>
      <c r="GE146" s="19"/>
      <c r="GF146" s="19"/>
      <c r="GG146" s="19"/>
      <c r="GH146" s="19"/>
      <c r="GI146" s="19"/>
      <c r="GJ146" s="19"/>
      <c r="GK146" s="19"/>
      <c r="GL146" s="19"/>
      <c r="GM146" s="19"/>
      <c r="GN146" s="19"/>
      <c r="GO146" s="19"/>
      <c r="GP146" s="19"/>
      <c r="GQ146" s="19"/>
      <c r="GR146" s="19"/>
      <c r="GS146" s="19"/>
      <c r="GT146" s="19"/>
      <c r="GU146" s="19"/>
      <c r="GV146" s="19"/>
      <c r="GW146" s="19"/>
      <c r="GX146" s="19"/>
      <c r="GY146" s="19"/>
      <c r="GZ146" s="19"/>
      <c r="HA146" s="19"/>
      <c r="HB146" s="19"/>
      <c r="HC146" s="19"/>
      <c r="HD146" s="19"/>
      <c r="HE146" s="19"/>
      <c r="HF146" s="19"/>
      <c r="HG146" s="19"/>
      <c r="HH146" s="19"/>
      <c r="HI146" s="19"/>
      <c r="HJ146" s="19"/>
      <c r="HK146" s="19"/>
      <c r="HL146" s="19"/>
      <c r="HM146" s="19"/>
      <c r="HN146" s="19"/>
      <c r="HO146" s="19"/>
      <c r="HP146" s="19"/>
      <c r="HQ146" s="19"/>
      <c r="HR146" s="19"/>
      <c r="HS146" s="19"/>
      <c r="HT146" s="19"/>
      <c r="HU146" s="19"/>
      <c r="HV146" s="19"/>
      <c r="HW146" s="19"/>
      <c r="HX146" s="19"/>
      <c r="HY146" s="19"/>
      <c r="HZ146" s="19"/>
      <c r="IA146" s="19"/>
      <c r="IB146" s="19"/>
      <c r="IC146" s="19"/>
      <c r="ID146" s="19"/>
      <c r="IE146" s="19"/>
      <c r="IF146" s="19"/>
      <c r="IG146" s="19"/>
      <c r="IH146" s="19"/>
      <c r="II146" s="19"/>
      <c r="IJ146" s="19"/>
      <c r="IK146" s="19"/>
      <c r="IL146" s="19"/>
      <c r="IM146" s="19"/>
      <c r="IN146" s="19"/>
      <c r="IO146" s="19"/>
      <c r="IP146" s="19"/>
      <c r="IQ146" s="19"/>
      <c r="IR146" s="19"/>
      <c r="IS146" s="19"/>
      <c r="IT146" s="19"/>
      <c r="IU146" s="19"/>
      <c r="IV146" s="19"/>
      <c r="IW146" s="19"/>
    </row>
    <row r="147" customFormat="false" ht="14.25" hidden="false" customHeight="false" outlineLevel="0" collapsed="false">
      <c r="A147" s="19"/>
      <c r="B147" s="19"/>
      <c r="C147" s="20"/>
      <c r="D147" s="37"/>
      <c r="E147" s="19"/>
      <c r="F147" s="11"/>
      <c r="G147" s="19"/>
      <c r="H147" s="20"/>
      <c r="I147" s="20"/>
      <c r="J147" s="11"/>
      <c r="K147" s="19"/>
      <c r="L147" s="37"/>
      <c r="M147" s="11"/>
      <c r="N147" s="20"/>
      <c r="O147" s="20"/>
      <c r="P147" s="11"/>
      <c r="Q147" s="20"/>
      <c r="R147" s="11"/>
      <c r="S147" s="19"/>
      <c r="T147" s="13"/>
      <c r="U147" s="19"/>
      <c r="V147" s="42"/>
      <c r="W147" s="13"/>
      <c r="X147" s="19"/>
      <c r="Y147" s="13" t="n">
        <f aca="false">IF(E147="b",P147,I147)</f>
        <v>0</v>
      </c>
      <c r="Z147" s="39"/>
      <c r="AA147" s="11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DC147" s="19"/>
      <c r="DD147" s="19"/>
      <c r="DE147" s="19"/>
      <c r="DF147" s="19"/>
      <c r="DG147" s="19"/>
      <c r="DH147" s="19"/>
      <c r="DI147" s="19"/>
      <c r="DJ147" s="19"/>
      <c r="DK147" s="19"/>
      <c r="DL147" s="19"/>
      <c r="DM147" s="19"/>
      <c r="DN147" s="19"/>
      <c r="DO147" s="19"/>
      <c r="DP147" s="19"/>
      <c r="DQ147" s="19"/>
      <c r="DR147" s="19"/>
      <c r="DS147" s="19"/>
      <c r="DT147" s="19"/>
      <c r="DU147" s="19"/>
      <c r="DV147" s="19"/>
      <c r="DW147" s="19"/>
      <c r="DX147" s="19"/>
      <c r="DY147" s="19"/>
      <c r="DZ147" s="19"/>
      <c r="EA147" s="19"/>
      <c r="EB147" s="19"/>
      <c r="EC147" s="19"/>
      <c r="ED147" s="19"/>
      <c r="EE147" s="19"/>
      <c r="EF147" s="19"/>
      <c r="EG147" s="19"/>
      <c r="EH147" s="19"/>
      <c r="EI147" s="19"/>
      <c r="EJ147" s="19"/>
      <c r="EK147" s="19"/>
      <c r="EL147" s="19"/>
      <c r="EM147" s="19"/>
      <c r="EN147" s="19"/>
      <c r="EO147" s="19"/>
      <c r="EP147" s="19"/>
      <c r="EQ147" s="19"/>
      <c r="ER147" s="19"/>
      <c r="ES147" s="19"/>
      <c r="ET147" s="19"/>
      <c r="EU147" s="19"/>
      <c r="EV147" s="19"/>
      <c r="EW147" s="19"/>
      <c r="EX147" s="19"/>
      <c r="EY147" s="19"/>
      <c r="EZ147" s="19"/>
      <c r="FA147" s="19"/>
      <c r="FB147" s="19"/>
      <c r="FC147" s="19"/>
      <c r="FD147" s="19"/>
      <c r="FE147" s="19"/>
      <c r="FF147" s="19"/>
      <c r="FG147" s="19"/>
      <c r="FH147" s="19"/>
      <c r="FI147" s="19"/>
      <c r="FJ147" s="19"/>
      <c r="FK147" s="19"/>
      <c r="FL147" s="19"/>
      <c r="FM147" s="19"/>
      <c r="FN147" s="19"/>
      <c r="FO147" s="19"/>
      <c r="FP147" s="19"/>
      <c r="FQ147" s="19"/>
      <c r="FR147" s="19"/>
      <c r="FS147" s="19"/>
      <c r="FT147" s="19"/>
      <c r="FU147" s="19"/>
      <c r="FV147" s="19"/>
      <c r="FW147" s="19"/>
      <c r="FX147" s="19"/>
      <c r="FY147" s="19"/>
      <c r="FZ147" s="19"/>
      <c r="GA147" s="19"/>
      <c r="GB147" s="19"/>
      <c r="GC147" s="19"/>
      <c r="GD147" s="19"/>
      <c r="GE147" s="19"/>
      <c r="GF147" s="19"/>
      <c r="GG147" s="19"/>
      <c r="GH147" s="19"/>
      <c r="GI147" s="19"/>
      <c r="GJ147" s="19"/>
      <c r="GK147" s="19"/>
      <c r="GL147" s="19"/>
      <c r="GM147" s="19"/>
      <c r="GN147" s="19"/>
      <c r="GO147" s="19"/>
      <c r="GP147" s="19"/>
      <c r="GQ147" s="19"/>
      <c r="GR147" s="19"/>
      <c r="GS147" s="19"/>
      <c r="GT147" s="19"/>
      <c r="GU147" s="19"/>
      <c r="GV147" s="19"/>
      <c r="GW147" s="19"/>
      <c r="GX147" s="19"/>
      <c r="GY147" s="19"/>
      <c r="GZ147" s="19"/>
      <c r="HA147" s="19"/>
      <c r="HB147" s="19"/>
      <c r="HC147" s="19"/>
      <c r="HD147" s="19"/>
      <c r="HE147" s="19"/>
      <c r="HF147" s="19"/>
      <c r="HG147" s="19"/>
      <c r="HH147" s="19"/>
      <c r="HI147" s="19"/>
      <c r="HJ147" s="19"/>
      <c r="HK147" s="19"/>
      <c r="HL147" s="19"/>
      <c r="HM147" s="19"/>
      <c r="HN147" s="19"/>
      <c r="HO147" s="19"/>
      <c r="HP147" s="19"/>
      <c r="HQ147" s="19"/>
      <c r="HR147" s="19"/>
      <c r="HS147" s="19"/>
      <c r="HT147" s="19"/>
      <c r="HU147" s="19"/>
      <c r="HV147" s="19"/>
      <c r="HW147" s="19"/>
      <c r="HX147" s="19"/>
      <c r="HY147" s="19"/>
      <c r="HZ147" s="19"/>
      <c r="IA147" s="19"/>
      <c r="IB147" s="19"/>
      <c r="IC147" s="19"/>
      <c r="ID147" s="19"/>
      <c r="IE147" s="19"/>
      <c r="IF147" s="19"/>
      <c r="IG147" s="19"/>
      <c r="IH147" s="19"/>
      <c r="II147" s="19"/>
      <c r="IJ147" s="19"/>
      <c r="IK147" s="19"/>
      <c r="IL147" s="19"/>
      <c r="IM147" s="19"/>
      <c r="IN147" s="19"/>
      <c r="IO147" s="19"/>
      <c r="IP147" s="19"/>
      <c r="IQ147" s="19"/>
      <c r="IR147" s="19"/>
      <c r="IS147" s="19"/>
      <c r="IT147" s="19"/>
      <c r="IU147" s="19"/>
      <c r="IV147" s="19"/>
      <c r="IW147" s="19"/>
    </row>
    <row r="148" customFormat="false" ht="14.25" hidden="false" customHeight="false" outlineLevel="0" collapsed="false">
      <c r="A148" s="19"/>
      <c r="B148" s="19"/>
      <c r="C148" s="20"/>
      <c r="D148" s="37"/>
      <c r="E148" s="19"/>
      <c r="F148" s="11"/>
      <c r="G148" s="19"/>
      <c r="H148" s="20"/>
      <c r="I148" s="20"/>
      <c r="J148" s="11"/>
      <c r="K148" s="19"/>
      <c r="L148" s="37"/>
      <c r="M148" s="11"/>
      <c r="N148" s="20"/>
      <c r="O148" s="20"/>
      <c r="P148" s="11"/>
      <c r="Q148" s="20"/>
      <c r="R148" s="11"/>
      <c r="S148" s="19"/>
      <c r="T148" s="13"/>
      <c r="U148" s="19"/>
      <c r="V148" s="42"/>
      <c r="W148" s="13"/>
      <c r="X148" s="19"/>
      <c r="Y148" s="13" t="n">
        <f aca="false">IF(E148="b",P148,I148)</f>
        <v>0</v>
      </c>
      <c r="Z148" s="39"/>
      <c r="AA148" s="11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  <c r="CR148" s="19"/>
      <c r="CS148" s="19"/>
      <c r="CT148" s="19"/>
      <c r="CU148" s="19"/>
      <c r="CV148" s="19"/>
      <c r="CW148" s="19"/>
      <c r="CX148" s="19"/>
      <c r="CY148" s="19"/>
      <c r="CZ148" s="19"/>
      <c r="DA148" s="19"/>
      <c r="DB148" s="19"/>
      <c r="DC148" s="19"/>
      <c r="DD148" s="19"/>
      <c r="DE148" s="19"/>
      <c r="DF148" s="19"/>
      <c r="DG148" s="19"/>
      <c r="DH148" s="19"/>
      <c r="DI148" s="19"/>
      <c r="DJ148" s="19"/>
      <c r="DK148" s="19"/>
      <c r="DL148" s="19"/>
      <c r="DM148" s="19"/>
      <c r="DN148" s="19"/>
      <c r="DO148" s="19"/>
      <c r="DP148" s="19"/>
      <c r="DQ148" s="19"/>
      <c r="DR148" s="19"/>
      <c r="DS148" s="19"/>
      <c r="DT148" s="19"/>
      <c r="DU148" s="19"/>
      <c r="DV148" s="19"/>
      <c r="DW148" s="19"/>
      <c r="DX148" s="19"/>
      <c r="DY148" s="19"/>
      <c r="DZ148" s="19"/>
      <c r="EA148" s="19"/>
      <c r="EB148" s="19"/>
      <c r="EC148" s="19"/>
      <c r="ED148" s="19"/>
      <c r="EE148" s="19"/>
      <c r="EF148" s="19"/>
      <c r="EG148" s="19"/>
      <c r="EH148" s="19"/>
      <c r="EI148" s="19"/>
      <c r="EJ148" s="19"/>
      <c r="EK148" s="19"/>
      <c r="EL148" s="19"/>
      <c r="EM148" s="19"/>
      <c r="EN148" s="19"/>
      <c r="EO148" s="19"/>
      <c r="EP148" s="19"/>
      <c r="EQ148" s="19"/>
      <c r="ER148" s="19"/>
      <c r="ES148" s="19"/>
      <c r="ET148" s="19"/>
      <c r="EU148" s="19"/>
      <c r="EV148" s="19"/>
      <c r="EW148" s="19"/>
      <c r="EX148" s="19"/>
      <c r="EY148" s="19"/>
      <c r="EZ148" s="19"/>
      <c r="FA148" s="19"/>
      <c r="FB148" s="19"/>
      <c r="FC148" s="19"/>
      <c r="FD148" s="19"/>
      <c r="FE148" s="19"/>
      <c r="FF148" s="19"/>
      <c r="FG148" s="19"/>
      <c r="FH148" s="19"/>
      <c r="FI148" s="19"/>
      <c r="FJ148" s="19"/>
      <c r="FK148" s="19"/>
      <c r="FL148" s="19"/>
      <c r="FM148" s="19"/>
      <c r="FN148" s="19"/>
      <c r="FO148" s="19"/>
      <c r="FP148" s="19"/>
      <c r="FQ148" s="19"/>
      <c r="FR148" s="19"/>
      <c r="FS148" s="19"/>
      <c r="FT148" s="19"/>
      <c r="FU148" s="19"/>
      <c r="FV148" s="19"/>
      <c r="FW148" s="19"/>
      <c r="FX148" s="19"/>
      <c r="FY148" s="19"/>
      <c r="FZ148" s="19"/>
      <c r="GA148" s="19"/>
      <c r="GB148" s="19"/>
      <c r="GC148" s="19"/>
      <c r="GD148" s="19"/>
      <c r="GE148" s="19"/>
      <c r="GF148" s="19"/>
      <c r="GG148" s="19"/>
      <c r="GH148" s="19"/>
      <c r="GI148" s="19"/>
      <c r="GJ148" s="19"/>
      <c r="GK148" s="19"/>
      <c r="GL148" s="19"/>
      <c r="GM148" s="19"/>
      <c r="GN148" s="19"/>
      <c r="GO148" s="19"/>
      <c r="GP148" s="19"/>
      <c r="GQ148" s="19"/>
      <c r="GR148" s="19"/>
      <c r="GS148" s="19"/>
      <c r="GT148" s="19"/>
      <c r="GU148" s="19"/>
      <c r="GV148" s="19"/>
      <c r="GW148" s="19"/>
      <c r="GX148" s="19"/>
      <c r="GY148" s="19"/>
      <c r="GZ148" s="19"/>
      <c r="HA148" s="19"/>
      <c r="HB148" s="19"/>
      <c r="HC148" s="19"/>
      <c r="HD148" s="19"/>
      <c r="HE148" s="19"/>
      <c r="HF148" s="19"/>
      <c r="HG148" s="19"/>
      <c r="HH148" s="19"/>
      <c r="HI148" s="19"/>
      <c r="HJ148" s="19"/>
      <c r="HK148" s="19"/>
      <c r="HL148" s="19"/>
      <c r="HM148" s="19"/>
      <c r="HN148" s="19"/>
      <c r="HO148" s="19"/>
      <c r="HP148" s="19"/>
      <c r="HQ148" s="19"/>
      <c r="HR148" s="19"/>
      <c r="HS148" s="19"/>
      <c r="HT148" s="19"/>
      <c r="HU148" s="19"/>
      <c r="HV148" s="19"/>
      <c r="HW148" s="19"/>
      <c r="HX148" s="19"/>
      <c r="HY148" s="19"/>
      <c r="HZ148" s="19"/>
      <c r="IA148" s="19"/>
      <c r="IB148" s="19"/>
      <c r="IC148" s="19"/>
      <c r="ID148" s="19"/>
      <c r="IE148" s="19"/>
      <c r="IF148" s="19"/>
      <c r="IG148" s="19"/>
      <c r="IH148" s="19"/>
      <c r="II148" s="19"/>
      <c r="IJ148" s="19"/>
      <c r="IK148" s="19"/>
      <c r="IL148" s="19"/>
      <c r="IM148" s="19"/>
      <c r="IN148" s="19"/>
      <c r="IO148" s="19"/>
      <c r="IP148" s="19"/>
      <c r="IQ148" s="19"/>
      <c r="IR148" s="19"/>
      <c r="IS148" s="19"/>
      <c r="IT148" s="19"/>
      <c r="IU148" s="19"/>
      <c r="IV148" s="19"/>
      <c r="IW148" s="19"/>
    </row>
    <row r="149" customFormat="false" ht="14.25" hidden="false" customHeight="false" outlineLevel="0" collapsed="false">
      <c r="A149" s="19"/>
      <c r="B149" s="19"/>
      <c r="C149" s="20"/>
      <c r="D149" s="37"/>
      <c r="E149" s="19"/>
      <c r="F149" s="11"/>
      <c r="G149" s="19"/>
      <c r="H149" s="20"/>
      <c r="I149" s="20"/>
      <c r="J149" s="11"/>
      <c r="K149" s="19"/>
      <c r="L149" s="37"/>
      <c r="M149" s="11"/>
      <c r="N149" s="20"/>
      <c r="O149" s="20"/>
      <c r="P149" s="11"/>
      <c r="Q149" s="20"/>
      <c r="R149" s="11"/>
      <c r="S149" s="19"/>
      <c r="T149" s="13"/>
      <c r="U149" s="19"/>
      <c r="V149" s="42"/>
      <c r="W149" s="13"/>
      <c r="X149" s="19"/>
      <c r="Y149" s="13" t="n">
        <f aca="false">IF(E149="b",P149,I149)</f>
        <v>0</v>
      </c>
      <c r="Z149" s="39"/>
      <c r="AA149" s="11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  <c r="CP149" s="19"/>
      <c r="CQ149" s="19"/>
      <c r="CR149" s="19"/>
      <c r="CS149" s="19"/>
      <c r="CT149" s="19"/>
      <c r="CU149" s="19"/>
      <c r="CV149" s="19"/>
      <c r="CW149" s="19"/>
      <c r="CX149" s="19"/>
      <c r="CY149" s="19"/>
      <c r="CZ149" s="19"/>
      <c r="DA149" s="19"/>
      <c r="DB149" s="19"/>
      <c r="DC149" s="19"/>
      <c r="DD149" s="19"/>
      <c r="DE149" s="19"/>
      <c r="DF149" s="19"/>
      <c r="DG149" s="19"/>
      <c r="DH149" s="19"/>
      <c r="DI149" s="19"/>
      <c r="DJ149" s="19"/>
      <c r="DK149" s="19"/>
      <c r="DL149" s="19"/>
      <c r="DM149" s="19"/>
      <c r="DN149" s="19"/>
      <c r="DO149" s="19"/>
      <c r="DP149" s="19"/>
      <c r="DQ149" s="19"/>
      <c r="DR149" s="19"/>
      <c r="DS149" s="19"/>
      <c r="DT149" s="19"/>
      <c r="DU149" s="19"/>
      <c r="DV149" s="19"/>
      <c r="DW149" s="19"/>
      <c r="DX149" s="19"/>
      <c r="DY149" s="19"/>
      <c r="DZ149" s="19"/>
      <c r="EA149" s="19"/>
      <c r="EB149" s="19"/>
      <c r="EC149" s="19"/>
      <c r="ED149" s="19"/>
      <c r="EE149" s="19"/>
      <c r="EF149" s="19"/>
      <c r="EG149" s="19"/>
      <c r="EH149" s="19"/>
      <c r="EI149" s="19"/>
      <c r="EJ149" s="19"/>
      <c r="EK149" s="19"/>
      <c r="EL149" s="19"/>
      <c r="EM149" s="19"/>
      <c r="EN149" s="19"/>
      <c r="EO149" s="19"/>
      <c r="EP149" s="19"/>
      <c r="EQ149" s="19"/>
      <c r="ER149" s="19"/>
      <c r="ES149" s="19"/>
      <c r="ET149" s="19"/>
      <c r="EU149" s="19"/>
      <c r="EV149" s="19"/>
      <c r="EW149" s="19"/>
      <c r="EX149" s="19"/>
      <c r="EY149" s="19"/>
      <c r="EZ149" s="19"/>
      <c r="FA149" s="19"/>
      <c r="FB149" s="19"/>
      <c r="FC149" s="19"/>
      <c r="FD149" s="19"/>
      <c r="FE149" s="19"/>
      <c r="FF149" s="19"/>
      <c r="FG149" s="19"/>
      <c r="FH149" s="19"/>
      <c r="FI149" s="19"/>
      <c r="FJ149" s="19"/>
      <c r="FK149" s="19"/>
      <c r="FL149" s="19"/>
      <c r="FM149" s="19"/>
      <c r="FN149" s="19"/>
      <c r="FO149" s="19"/>
      <c r="FP149" s="19"/>
      <c r="FQ149" s="19"/>
      <c r="FR149" s="19"/>
      <c r="FS149" s="19"/>
      <c r="FT149" s="19"/>
      <c r="FU149" s="19"/>
      <c r="FV149" s="19"/>
      <c r="FW149" s="19"/>
      <c r="FX149" s="19"/>
      <c r="FY149" s="19"/>
      <c r="FZ149" s="19"/>
      <c r="GA149" s="19"/>
      <c r="GB149" s="19"/>
      <c r="GC149" s="19"/>
      <c r="GD149" s="19"/>
      <c r="GE149" s="19"/>
      <c r="GF149" s="19"/>
      <c r="GG149" s="19"/>
      <c r="GH149" s="19"/>
      <c r="GI149" s="19"/>
      <c r="GJ149" s="19"/>
      <c r="GK149" s="19"/>
      <c r="GL149" s="19"/>
      <c r="GM149" s="19"/>
      <c r="GN149" s="19"/>
      <c r="GO149" s="19"/>
      <c r="GP149" s="19"/>
      <c r="GQ149" s="19"/>
      <c r="GR149" s="19"/>
      <c r="GS149" s="19"/>
      <c r="GT149" s="19"/>
      <c r="GU149" s="19"/>
      <c r="GV149" s="19"/>
      <c r="GW149" s="19"/>
      <c r="GX149" s="19"/>
      <c r="GY149" s="19"/>
      <c r="GZ149" s="19"/>
      <c r="HA149" s="19"/>
      <c r="HB149" s="19"/>
      <c r="HC149" s="19"/>
      <c r="HD149" s="19"/>
      <c r="HE149" s="19"/>
      <c r="HF149" s="19"/>
      <c r="HG149" s="19"/>
      <c r="HH149" s="19"/>
      <c r="HI149" s="19"/>
      <c r="HJ149" s="19"/>
      <c r="HK149" s="19"/>
      <c r="HL149" s="19"/>
      <c r="HM149" s="19"/>
      <c r="HN149" s="19"/>
      <c r="HO149" s="19"/>
      <c r="HP149" s="19"/>
      <c r="HQ149" s="19"/>
      <c r="HR149" s="19"/>
      <c r="HS149" s="19"/>
      <c r="HT149" s="19"/>
      <c r="HU149" s="19"/>
      <c r="HV149" s="19"/>
      <c r="HW149" s="19"/>
      <c r="HX149" s="19"/>
      <c r="HY149" s="19"/>
      <c r="HZ149" s="19"/>
      <c r="IA149" s="19"/>
      <c r="IB149" s="19"/>
      <c r="IC149" s="19"/>
      <c r="ID149" s="19"/>
      <c r="IE149" s="19"/>
      <c r="IF149" s="19"/>
      <c r="IG149" s="19"/>
      <c r="IH149" s="19"/>
      <c r="II149" s="19"/>
      <c r="IJ149" s="19"/>
      <c r="IK149" s="19"/>
      <c r="IL149" s="19"/>
      <c r="IM149" s="19"/>
      <c r="IN149" s="19"/>
      <c r="IO149" s="19"/>
      <c r="IP149" s="19"/>
      <c r="IQ149" s="19"/>
      <c r="IR149" s="19"/>
      <c r="IS149" s="19"/>
      <c r="IT149" s="19"/>
      <c r="IU149" s="19"/>
      <c r="IV149" s="19"/>
      <c r="IW149" s="19"/>
    </row>
    <row r="150" customFormat="false" ht="14.25" hidden="false" customHeight="false" outlineLevel="0" collapsed="false">
      <c r="A150" s="19"/>
      <c r="B150" s="19"/>
      <c r="C150" s="20"/>
      <c r="D150" s="37"/>
      <c r="E150" s="19"/>
      <c r="F150" s="11"/>
      <c r="G150" s="19"/>
      <c r="H150" s="20"/>
      <c r="I150" s="20"/>
      <c r="J150" s="11"/>
      <c r="K150" s="19"/>
      <c r="L150" s="37"/>
      <c r="M150" s="11"/>
      <c r="N150" s="20"/>
      <c r="O150" s="20"/>
      <c r="P150" s="11"/>
      <c r="Q150" s="20"/>
      <c r="R150" s="11"/>
      <c r="S150" s="19"/>
      <c r="T150" s="13"/>
      <c r="U150" s="19"/>
      <c r="V150" s="42"/>
      <c r="W150" s="13"/>
      <c r="X150" s="19"/>
      <c r="Y150" s="13" t="n">
        <f aca="false">IF(E150="b",P150,I150)</f>
        <v>0</v>
      </c>
      <c r="Z150" s="39"/>
      <c r="AA150" s="11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  <c r="CR150" s="19"/>
      <c r="CS150" s="19"/>
      <c r="CT150" s="19"/>
      <c r="CU150" s="19"/>
      <c r="CV150" s="19"/>
      <c r="CW150" s="19"/>
      <c r="CX150" s="19"/>
      <c r="CY150" s="19"/>
      <c r="CZ150" s="19"/>
      <c r="DA150" s="19"/>
      <c r="DB150" s="19"/>
      <c r="DC150" s="19"/>
      <c r="DD150" s="19"/>
      <c r="DE150" s="19"/>
      <c r="DF150" s="19"/>
      <c r="DG150" s="19"/>
      <c r="DH150" s="19"/>
      <c r="DI150" s="19"/>
      <c r="DJ150" s="19"/>
      <c r="DK150" s="19"/>
      <c r="DL150" s="19"/>
      <c r="DM150" s="19"/>
      <c r="DN150" s="19"/>
      <c r="DO150" s="19"/>
      <c r="DP150" s="19"/>
      <c r="DQ150" s="19"/>
      <c r="DR150" s="19"/>
      <c r="DS150" s="19"/>
      <c r="DT150" s="19"/>
      <c r="DU150" s="19"/>
      <c r="DV150" s="19"/>
      <c r="DW150" s="19"/>
      <c r="DX150" s="19"/>
      <c r="DY150" s="19"/>
      <c r="DZ150" s="19"/>
      <c r="EA150" s="19"/>
      <c r="EB150" s="19"/>
      <c r="EC150" s="19"/>
      <c r="ED150" s="19"/>
      <c r="EE150" s="19"/>
      <c r="EF150" s="19"/>
      <c r="EG150" s="19"/>
      <c r="EH150" s="19"/>
      <c r="EI150" s="19"/>
      <c r="EJ150" s="19"/>
      <c r="EK150" s="19"/>
      <c r="EL150" s="19"/>
      <c r="EM150" s="19"/>
      <c r="EN150" s="19"/>
      <c r="EO150" s="19"/>
      <c r="EP150" s="19"/>
      <c r="EQ150" s="19"/>
      <c r="ER150" s="19"/>
      <c r="ES150" s="19"/>
      <c r="ET150" s="19"/>
      <c r="EU150" s="19"/>
      <c r="EV150" s="19"/>
      <c r="EW150" s="19"/>
      <c r="EX150" s="19"/>
      <c r="EY150" s="19"/>
      <c r="EZ150" s="19"/>
      <c r="FA150" s="19"/>
      <c r="FB150" s="19"/>
      <c r="FC150" s="19"/>
      <c r="FD150" s="19"/>
      <c r="FE150" s="19"/>
      <c r="FF150" s="19"/>
      <c r="FG150" s="19"/>
      <c r="FH150" s="19"/>
      <c r="FI150" s="19"/>
      <c r="FJ150" s="19"/>
      <c r="FK150" s="19"/>
      <c r="FL150" s="19"/>
      <c r="FM150" s="19"/>
      <c r="FN150" s="19"/>
      <c r="FO150" s="19"/>
      <c r="FP150" s="19"/>
      <c r="FQ150" s="19"/>
      <c r="FR150" s="19"/>
      <c r="FS150" s="19"/>
      <c r="FT150" s="19"/>
      <c r="FU150" s="19"/>
      <c r="FV150" s="19"/>
      <c r="FW150" s="19"/>
      <c r="FX150" s="19"/>
      <c r="FY150" s="19"/>
      <c r="FZ150" s="19"/>
      <c r="GA150" s="19"/>
      <c r="GB150" s="19"/>
      <c r="GC150" s="19"/>
      <c r="GD150" s="19"/>
      <c r="GE150" s="19"/>
      <c r="GF150" s="19"/>
      <c r="GG150" s="19"/>
      <c r="GH150" s="19"/>
      <c r="GI150" s="19"/>
      <c r="GJ150" s="19"/>
      <c r="GK150" s="19"/>
      <c r="GL150" s="19"/>
      <c r="GM150" s="19"/>
      <c r="GN150" s="19"/>
      <c r="GO150" s="19"/>
      <c r="GP150" s="19"/>
      <c r="GQ150" s="19"/>
      <c r="GR150" s="19"/>
      <c r="GS150" s="19"/>
      <c r="GT150" s="19"/>
      <c r="GU150" s="19"/>
      <c r="GV150" s="19"/>
      <c r="GW150" s="19"/>
      <c r="GX150" s="19"/>
      <c r="GY150" s="19"/>
      <c r="GZ150" s="19"/>
      <c r="HA150" s="19"/>
      <c r="HB150" s="19"/>
      <c r="HC150" s="19"/>
      <c r="HD150" s="19"/>
      <c r="HE150" s="19"/>
      <c r="HF150" s="19"/>
      <c r="HG150" s="19"/>
      <c r="HH150" s="19"/>
      <c r="HI150" s="19"/>
      <c r="HJ150" s="19"/>
      <c r="HK150" s="19"/>
      <c r="HL150" s="19"/>
      <c r="HM150" s="19"/>
      <c r="HN150" s="19"/>
      <c r="HO150" s="19"/>
      <c r="HP150" s="19"/>
      <c r="HQ150" s="19"/>
      <c r="HR150" s="19"/>
      <c r="HS150" s="19"/>
      <c r="HT150" s="19"/>
      <c r="HU150" s="19"/>
      <c r="HV150" s="19"/>
      <c r="HW150" s="19"/>
      <c r="HX150" s="19"/>
      <c r="HY150" s="19"/>
      <c r="HZ150" s="19"/>
      <c r="IA150" s="19"/>
      <c r="IB150" s="19"/>
      <c r="IC150" s="19"/>
      <c r="ID150" s="19"/>
      <c r="IE150" s="19"/>
      <c r="IF150" s="19"/>
      <c r="IG150" s="19"/>
      <c r="IH150" s="19"/>
      <c r="II150" s="19"/>
      <c r="IJ150" s="19"/>
      <c r="IK150" s="19"/>
      <c r="IL150" s="19"/>
      <c r="IM150" s="19"/>
      <c r="IN150" s="19"/>
      <c r="IO150" s="19"/>
      <c r="IP150" s="19"/>
      <c r="IQ150" s="19"/>
      <c r="IR150" s="19"/>
      <c r="IS150" s="19"/>
      <c r="IT150" s="19"/>
      <c r="IU150" s="19"/>
      <c r="IV150" s="19"/>
      <c r="IW150" s="19"/>
    </row>
    <row r="151" customFormat="false" ht="14.25" hidden="false" customHeight="false" outlineLevel="0" collapsed="false">
      <c r="A151" s="19"/>
      <c r="B151" s="19"/>
      <c r="C151" s="20"/>
      <c r="D151" s="37"/>
      <c r="E151" s="19"/>
      <c r="F151" s="11"/>
      <c r="G151" s="19"/>
      <c r="H151" s="20"/>
      <c r="I151" s="20"/>
      <c r="J151" s="11"/>
      <c r="K151" s="19"/>
      <c r="L151" s="37"/>
      <c r="M151" s="11"/>
      <c r="N151" s="20"/>
      <c r="O151" s="20"/>
      <c r="P151" s="11"/>
      <c r="Q151" s="20"/>
      <c r="R151" s="11"/>
      <c r="S151" s="19"/>
      <c r="T151" s="13"/>
      <c r="U151" s="19"/>
      <c r="V151" s="42"/>
      <c r="W151" s="13"/>
      <c r="X151" s="19"/>
      <c r="Y151" s="13"/>
      <c r="Z151" s="39"/>
      <c r="AA151" s="11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  <c r="CR151" s="19"/>
      <c r="CS151" s="19"/>
      <c r="CT151" s="19"/>
      <c r="CU151" s="19"/>
      <c r="CV151" s="19"/>
      <c r="CW151" s="19"/>
      <c r="CX151" s="19"/>
      <c r="CY151" s="19"/>
      <c r="CZ151" s="19"/>
      <c r="DA151" s="19"/>
      <c r="DB151" s="19"/>
      <c r="DC151" s="19"/>
      <c r="DD151" s="19"/>
      <c r="DE151" s="19"/>
      <c r="DF151" s="19"/>
      <c r="DG151" s="19"/>
      <c r="DH151" s="19"/>
      <c r="DI151" s="19"/>
      <c r="DJ151" s="19"/>
      <c r="DK151" s="19"/>
      <c r="DL151" s="19"/>
      <c r="DM151" s="19"/>
      <c r="DN151" s="19"/>
      <c r="DO151" s="19"/>
      <c r="DP151" s="19"/>
      <c r="DQ151" s="19"/>
      <c r="DR151" s="19"/>
      <c r="DS151" s="19"/>
      <c r="DT151" s="19"/>
      <c r="DU151" s="19"/>
      <c r="DV151" s="19"/>
      <c r="DW151" s="19"/>
      <c r="DX151" s="19"/>
      <c r="DY151" s="19"/>
      <c r="DZ151" s="19"/>
      <c r="EA151" s="19"/>
      <c r="EB151" s="19"/>
      <c r="EC151" s="19"/>
      <c r="ED151" s="19"/>
      <c r="EE151" s="19"/>
      <c r="EF151" s="19"/>
      <c r="EG151" s="19"/>
      <c r="EH151" s="19"/>
      <c r="EI151" s="19"/>
      <c r="EJ151" s="19"/>
      <c r="EK151" s="19"/>
      <c r="EL151" s="19"/>
      <c r="EM151" s="19"/>
      <c r="EN151" s="19"/>
      <c r="EO151" s="19"/>
      <c r="EP151" s="19"/>
      <c r="EQ151" s="19"/>
      <c r="ER151" s="19"/>
      <c r="ES151" s="19"/>
      <c r="ET151" s="19"/>
      <c r="EU151" s="19"/>
      <c r="EV151" s="19"/>
      <c r="EW151" s="19"/>
      <c r="EX151" s="19"/>
      <c r="EY151" s="19"/>
      <c r="EZ151" s="19"/>
      <c r="FA151" s="19"/>
      <c r="FB151" s="19"/>
      <c r="FC151" s="19"/>
      <c r="FD151" s="19"/>
      <c r="FE151" s="19"/>
      <c r="FF151" s="19"/>
      <c r="FG151" s="19"/>
      <c r="FH151" s="19"/>
      <c r="FI151" s="19"/>
      <c r="FJ151" s="19"/>
      <c r="FK151" s="19"/>
      <c r="FL151" s="19"/>
      <c r="FM151" s="19"/>
      <c r="FN151" s="19"/>
      <c r="FO151" s="19"/>
      <c r="FP151" s="19"/>
      <c r="FQ151" s="19"/>
      <c r="FR151" s="19"/>
      <c r="FS151" s="19"/>
      <c r="FT151" s="19"/>
      <c r="FU151" s="19"/>
      <c r="FV151" s="19"/>
      <c r="FW151" s="19"/>
      <c r="FX151" s="19"/>
      <c r="FY151" s="19"/>
      <c r="FZ151" s="19"/>
      <c r="GA151" s="19"/>
      <c r="GB151" s="19"/>
      <c r="GC151" s="19"/>
      <c r="GD151" s="19"/>
      <c r="GE151" s="19"/>
      <c r="GF151" s="19"/>
      <c r="GG151" s="19"/>
      <c r="GH151" s="19"/>
      <c r="GI151" s="19"/>
      <c r="GJ151" s="19"/>
      <c r="GK151" s="19"/>
      <c r="GL151" s="19"/>
      <c r="GM151" s="19"/>
      <c r="GN151" s="19"/>
      <c r="GO151" s="19"/>
      <c r="GP151" s="19"/>
      <c r="GQ151" s="19"/>
      <c r="GR151" s="19"/>
      <c r="GS151" s="19"/>
      <c r="GT151" s="19"/>
      <c r="GU151" s="19"/>
      <c r="GV151" s="19"/>
      <c r="GW151" s="19"/>
      <c r="GX151" s="19"/>
      <c r="GY151" s="19"/>
      <c r="GZ151" s="19"/>
      <c r="HA151" s="19"/>
      <c r="HB151" s="19"/>
      <c r="HC151" s="19"/>
      <c r="HD151" s="19"/>
      <c r="HE151" s="19"/>
      <c r="HF151" s="19"/>
      <c r="HG151" s="19"/>
      <c r="HH151" s="19"/>
      <c r="HI151" s="19"/>
      <c r="HJ151" s="19"/>
      <c r="HK151" s="19"/>
      <c r="HL151" s="19"/>
      <c r="HM151" s="19"/>
      <c r="HN151" s="19"/>
      <c r="HO151" s="19"/>
      <c r="HP151" s="19"/>
      <c r="HQ151" s="19"/>
      <c r="HR151" s="19"/>
      <c r="HS151" s="19"/>
      <c r="HT151" s="19"/>
      <c r="HU151" s="19"/>
      <c r="HV151" s="19"/>
      <c r="HW151" s="19"/>
      <c r="HX151" s="19"/>
      <c r="HY151" s="19"/>
      <c r="HZ151" s="19"/>
      <c r="IA151" s="19"/>
      <c r="IB151" s="19"/>
      <c r="IC151" s="19"/>
      <c r="ID151" s="19"/>
      <c r="IE151" s="19"/>
      <c r="IF151" s="19"/>
      <c r="IG151" s="19"/>
      <c r="IH151" s="19"/>
      <c r="II151" s="19"/>
      <c r="IJ151" s="19"/>
      <c r="IK151" s="19"/>
      <c r="IL151" s="19"/>
      <c r="IM151" s="19"/>
      <c r="IN151" s="19"/>
      <c r="IO151" s="19"/>
      <c r="IP151" s="19"/>
      <c r="IQ151" s="19"/>
      <c r="IR151" s="19"/>
      <c r="IS151" s="19"/>
      <c r="IT151" s="19"/>
      <c r="IU151" s="19"/>
      <c r="IV151" s="19"/>
      <c r="IW151" s="19"/>
    </row>
    <row r="152" customFormat="false" ht="14.25" hidden="false" customHeight="false" outlineLevel="0" collapsed="false">
      <c r="A152" s="19"/>
      <c r="B152" s="19"/>
      <c r="C152" s="20"/>
      <c r="D152" s="37"/>
      <c r="E152" s="19"/>
      <c r="F152" s="11"/>
      <c r="G152" s="19"/>
      <c r="H152" s="20"/>
      <c r="I152" s="20"/>
      <c r="J152" s="11"/>
      <c r="K152" s="19"/>
      <c r="L152" s="37"/>
      <c r="M152" s="11"/>
      <c r="N152" s="20"/>
      <c r="O152" s="20"/>
      <c r="P152" s="11"/>
      <c r="Q152" s="20"/>
      <c r="R152" s="11"/>
      <c r="S152" s="19"/>
      <c r="T152" s="13"/>
      <c r="U152" s="19"/>
      <c r="V152" s="42"/>
      <c r="W152" s="13"/>
      <c r="X152" s="19"/>
      <c r="Y152" s="13"/>
      <c r="Z152" s="39"/>
      <c r="AA152" s="11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19"/>
      <c r="CS152" s="19"/>
      <c r="CT152" s="19"/>
      <c r="CU152" s="19"/>
      <c r="CV152" s="19"/>
      <c r="CW152" s="19"/>
      <c r="CX152" s="19"/>
      <c r="CY152" s="19"/>
      <c r="CZ152" s="19"/>
      <c r="DA152" s="19"/>
      <c r="DB152" s="19"/>
      <c r="DC152" s="19"/>
      <c r="DD152" s="19"/>
      <c r="DE152" s="19"/>
      <c r="DF152" s="19"/>
      <c r="DG152" s="19"/>
      <c r="DH152" s="19"/>
      <c r="DI152" s="19"/>
      <c r="DJ152" s="19"/>
      <c r="DK152" s="19"/>
      <c r="DL152" s="19"/>
      <c r="DM152" s="19"/>
      <c r="DN152" s="19"/>
      <c r="DO152" s="19"/>
      <c r="DP152" s="19"/>
      <c r="DQ152" s="19"/>
      <c r="DR152" s="19"/>
      <c r="DS152" s="19"/>
      <c r="DT152" s="19"/>
      <c r="DU152" s="19"/>
      <c r="DV152" s="19"/>
      <c r="DW152" s="19"/>
      <c r="DX152" s="19"/>
      <c r="DY152" s="19"/>
      <c r="DZ152" s="19"/>
      <c r="EA152" s="19"/>
      <c r="EB152" s="19"/>
      <c r="EC152" s="19"/>
      <c r="ED152" s="19"/>
      <c r="EE152" s="19"/>
      <c r="EF152" s="19"/>
      <c r="EG152" s="19"/>
      <c r="EH152" s="19"/>
      <c r="EI152" s="19"/>
      <c r="EJ152" s="19"/>
      <c r="EK152" s="19"/>
      <c r="EL152" s="19"/>
      <c r="EM152" s="19"/>
      <c r="EN152" s="19"/>
      <c r="EO152" s="19"/>
      <c r="EP152" s="19"/>
      <c r="EQ152" s="19"/>
      <c r="ER152" s="19"/>
      <c r="ES152" s="19"/>
      <c r="ET152" s="19"/>
      <c r="EU152" s="19"/>
      <c r="EV152" s="19"/>
      <c r="EW152" s="19"/>
      <c r="EX152" s="19"/>
      <c r="EY152" s="19"/>
      <c r="EZ152" s="19"/>
      <c r="FA152" s="19"/>
      <c r="FB152" s="19"/>
      <c r="FC152" s="19"/>
      <c r="FD152" s="19"/>
      <c r="FE152" s="19"/>
      <c r="FF152" s="19"/>
      <c r="FG152" s="19"/>
      <c r="FH152" s="19"/>
      <c r="FI152" s="19"/>
      <c r="FJ152" s="19"/>
      <c r="FK152" s="19"/>
      <c r="FL152" s="19"/>
      <c r="FM152" s="19"/>
      <c r="FN152" s="19"/>
      <c r="FO152" s="19"/>
      <c r="FP152" s="19"/>
      <c r="FQ152" s="19"/>
      <c r="FR152" s="19"/>
      <c r="FS152" s="19"/>
      <c r="FT152" s="19"/>
      <c r="FU152" s="19"/>
      <c r="FV152" s="19"/>
      <c r="FW152" s="19"/>
      <c r="FX152" s="19"/>
      <c r="FY152" s="19"/>
      <c r="FZ152" s="19"/>
      <c r="GA152" s="19"/>
      <c r="GB152" s="19"/>
      <c r="GC152" s="19"/>
      <c r="GD152" s="19"/>
      <c r="GE152" s="19"/>
      <c r="GF152" s="19"/>
      <c r="GG152" s="19"/>
      <c r="GH152" s="19"/>
      <c r="GI152" s="19"/>
      <c r="GJ152" s="19"/>
      <c r="GK152" s="19"/>
      <c r="GL152" s="19"/>
      <c r="GM152" s="19"/>
      <c r="GN152" s="19"/>
      <c r="GO152" s="19"/>
      <c r="GP152" s="19"/>
      <c r="GQ152" s="19"/>
      <c r="GR152" s="19"/>
      <c r="GS152" s="19"/>
      <c r="GT152" s="19"/>
      <c r="GU152" s="19"/>
      <c r="GV152" s="19"/>
      <c r="GW152" s="19"/>
      <c r="GX152" s="19"/>
      <c r="GY152" s="19"/>
      <c r="GZ152" s="19"/>
      <c r="HA152" s="19"/>
      <c r="HB152" s="19"/>
      <c r="HC152" s="19"/>
      <c r="HD152" s="19"/>
      <c r="HE152" s="19"/>
      <c r="HF152" s="19"/>
      <c r="HG152" s="19"/>
      <c r="HH152" s="19"/>
      <c r="HI152" s="19"/>
      <c r="HJ152" s="19"/>
      <c r="HK152" s="19"/>
      <c r="HL152" s="19"/>
      <c r="HM152" s="19"/>
      <c r="HN152" s="19"/>
      <c r="HO152" s="19"/>
      <c r="HP152" s="19"/>
      <c r="HQ152" s="19"/>
      <c r="HR152" s="19"/>
      <c r="HS152" s="19"/>
      <c r="HT152" s="19"/>
      <c r="HU152" s="19"/>
      <c r="HV152" s="19"/>
      <c r="HW152" s="19"/>
      <c r="HX152" s="19"/>
      <c r="HY152" s="19"/>
      <c r="HZ152" s="19"/>
      <c r="IA152" s="19"/>
      <c r="IB152" s="19"/>
      <c r="IC152" s="19"/>
      <c r="ID152" s="19"/>
      <c r="IE152" s="19"/>
      <c r="IF152" s="19"/>
      <c r="IG152" s="19"/>
      <c r="IH152" s="19"/>
      <c r="II152" s="19"/>
      <c r="IJ152" s="19"/>
      <c r="IK152" s="19"/>
      <c r="IL152" s="19"/>
      <c r="IM152" s="19"/>
      <c r="IN152" s="19"/>
      <c r="IO152" s="19"/>
      <c r="IP152" s="19"/>
      <c r="IQ152" s="19"/>
      <c r="IR152" s="19"/>
      <c r="IS152" s="19"/>
      <c r="IT152" s="19"/>
      <c r="IU152" s="19"/>
      <c r="IV152" s="19"/>
      <c r="IW152" s="19"/>
    </row>
    <row r="153" customFormat="false" ht="14.25" hidden="false" customHeight="false" outlineLevel="0" collapsed="false">
      <c r="A153" s="19"/>
      <c r="B153" s="19"/>
      <c r="C153" s="20"/>
      <c r="D153" s="37"/>
      <c r="E153" s="19"/>
      <c r="F153" s="11"/>
      <c r="G153" s="19"/>
      <c r="H153" s="20"/>
      <c r="I153" s="20"/>
      <c r="J153" s="11"/>
      <c r="K153" s="19"/>
      <c r="L153" s="37"/>
      <c r="M153" s="11"/>
      <c r="N153" s="20"/>
      <c r="O153" s="20"/>
      <c r="P153" s="11"/>
      <c r="Q153" s="20"/>
      <c r="R153" s="11"/>
      <c r="S153" s="19"/>
      <c r="T153" s="13"/>
      <c r="U153" s="19"/>
      <c r="V153" s="42"/>
      <c r="W153" s="13"/>
      <c r="X153" s="19"/>
      <c r="Y153" s="13"/>
      <c r="Z153" s="39"/>
      <c r="AA153" s="11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19"/>
      <c r="CS153" s="19"/>
      <c r="CT153" s="19"/>
      <c r="CU153" s="19"/>
      <c r="CV153" s="19"/>
      <c r="CW153" s="19"/>
      <c r="CX153" s="19"/>
      <c r="CY153" s="19"/>
      <c r="CZ153" s="19"/>
      <c r="DA153" s="19"/>
      <c r="DB153" s="19"/>
      <c r="DC153" s="19"/>
      <c r="DD153" s="19"/>
      <c r="DE153" s="19"/>
      <c r="DF153" s="19"/>
      <c r="DG153" s="19"/>
      <c r="DH153" s="19"/>
      <c r="DI153" s="19"/>
      <c r="DJ153" s="19"/>
      <c r="DK153" s="19"/>
      <c r="DL153" s="19"/>
      <c r="DM153" s="19"/>
      <c r="DN153" s="19"/>
      <c r="DO153" s="19"/>
      <c r="DP153" s="19"/>
      <c r="DQ153" s="19"/>
      <c r="DR153" s="19"/>
      <c r="DS153" s="19"/>
      <c r="DT153" s="19"/>
      <c r="DU153" s="19"/>
      <c r="DV153" s="19"/>
      <c r="DW153" s="19"/>
      <c r="DX153" s="19"/>
      <c r="DY153" s="19"/>
      <c r="DZ153" s="19"/>
      <c r="EA153" s="19"/>
      <c r="EB153" s="19"/>
      <c r="EC153" s="19"/>
      <c r="ED153" s="19"/>
      <c r="EE153" s="19"/>
      <c r="EF153" s="19"/>
      <c r="EG153" s="19"/>
      <c r="EH153" s="19"/>
      <c r="EI153" s="19"/>
      <c r="EJ153" s="19"/>
      <c r="EK153" s="19"/>
      <c r="EL153" s="19"/>
      <c r="EM153" s="19"/>
      <c r="EN153" s="19"/>
      <c r="EO153" s="19"/>
      <c r="EP153" s="19"/>
      <c r="EQ153" s="19"/>
      <c r="ER153" s="19"/>
      <c r="ES153" s="19"/>
      <c r="ET153" s="19"/>
      <c r="EU153" s="19"/>
      <c r="EV153" s="19"/>
      <c r="EW153" s="19"/>
      <c r="EX153" s="19"/>
      <c r="EY153" s="19"/>
      <c r="EZ153" s="19"/>
      <c r="FA153" s="19"/>
      <c r="FB153" s="19"/>
      <c r="FC153" s="19"/>
      <c r="FD153" s="19"/>
      <c r="FE153" s="19"/>
      <c r="FF153" s="19"/>
      <c r="FG153" s="19"/>
      <c r="FH153" s="19"/>
      <c r="FI153" s="19"/>
      <c r="FJ153" s="19"/>
      <c r="FK153" s="19"/>
      <c r="FL153" s="19"/>
      <c r="FM153" s="19"/>
      <c r="FN153" s="19"/>
      <c r="FO153" s="19"/>
      <c r="FP153" s="19"/>
      <c r="FQ153" s="19"/>
      <c r="FR153" s="19"/>
      <c r="FS153" s="19"/>
      <c r="FT153" s="19"/>
      <c r="FU153" s="19"/>
      <c r="FV153" s="19"/>
      <c r="FW153" s="19"/>
      <c r="FX153" s="19"/>
      <c r="FY153" s="19"/>
      <c r="FZ153" s="19"/>
      <c r="GA153" s="19"/>
      <c r="GB153" s="19"/>
      <c r="GC153" s="19"/>
      <c r="GD153" s="19"/>
      <c r="GE153" s="19"/>
      <c r="GF153" s="19"/>
      <c r="GG153" s="19"/>
      <c r="GH153" s="19"/>
      <c r="GI153" s="19"/>
      <c r="GJ153" s="19"/>
      <c r="GK153" s="19"/>
      <c r="GL153" s="19"/>
      <c r="GM153" s="19"/>
      <c r="GN153" s="19"/>
      <c r="GO153" s="19"/>
      <c r="GP153" s="19"/>
      <c r="GQ153" s="19"/>
      <c r="GR153" s="19"/>
      <c r="GS153" s="19"/>
      <c r="GT153" s="19"/>
      <c r="GU153" s="19"/>
      <c r="GV153" s="19"/>
      <c r="GW153" s="19"/>
      <c r="GX153" s="19"/>
      <c r="GY153" s="19"/>
      <c r="GZ153" s="19"/>
      <c r="HA153" s="19"/>
      <c r="HB153" s="19"/>
      <c r="HC153" s="19"/>
      <c r="HD153" s="19"/>
      <c r="HE153" s="19"/>
      <c r="HF153" s="19"/>
      <c r="HG153" s="19"/>
      <c r="HH153" s="19"/>
      <c r="HI153" s="19"/>
      <c r="HJ153" s="19"/>
      <c r="HK153" s="19"/>
      <c r="HL153" s="19"/>
      <c r="HM153" s="19"/>
      <c r="HN153" s="19"/>
      <c r="HO153" s="19"/>
      <c r="HP153" s="19"/>
      <c r="HQ153" s="19"/>
      <c r="HR153" s="19"/>
      <c r="HS153" s="19"/>
      <c r="HT153" s="19"/>
      <c r="HU153" s="19"/>
      <c r="HV153" s="19"/>
      <c r="HW153" s="19"/>
      <c r="HX153" s="19"/>
      <c r="HY153" s="19"/>
      <c r="HZ153" s="19"/>
      <c r="IA153" s="19"/>
      <c r="IB153" s="19"/>
      <c r="IC153" s="19"/>
      <c r="ID153" s="19"/>
      <c r="IE153" s="19"/>
      <c r="IF153" s="19"/>
      <c r="IG153" s="19"/>
      <c r="IH153" s="19"/>
      <c r="II153" s="19"/>
      <c r="IJ153" s="19"/>
      <c r="IK153" s="19"/>
      <c r="IL153" s="19"/>
      <c r="IM153" s="19"/>
      <c r="IN153" s="19"/>
      <c r="IO153" s="19"/>
      <c r="IP153" s="19"/>
      <c r="IQ153" s="19"/>
      <c r="IR153" s="19"/>
      <c r="IS153" s="19"/>
      <c r="IT153" s="19"/>
      <c r="IU153" s="19"/>
      <c r="IV153" s="19"/>
      <c r="IW153" s="19"/>
    </row>
    <row r="154" customFormat="false" ht="14.25" hidden="false" customHeight="false" outlineLevel="0" collapsed="false">
      <c r="A154" s="19"/>
      <c r="B154" s="19"/>
      <c r="C154" s="20"/>
      <c r="D154" s="37"/>
      <c r="E154" s="19"/>
      <c r="F154" s="11"/>
      <c r="G154" s="19"/>
      <c r="H154" s="20"/>
      <c r="I154" s="20"/>
      <c r="J154" s="11"/>
      <c r="K154" s="19"/>
      <c r="L154" s="37"/>
      <c r="M154" s="11"/>
      <c r="N154" s="20"/>
      <c r="O154" s="20"/>
      <c r="P154" s="11"/>
      <c r="Q154" s="20"/>
      <c r="R154" s="11"/>
      <c r="S154" s="19"/>
      <c r="T154" s="13"/>
      <c r="U154" s="19"/>
      <c r="V154" s="42"/>
      <c r="W154" s="13"/>
      <c r="X154" s="19"/>
      <c r="Y154" s="13"/>
      <c r="Z154" s="39"/>
      <c r="AA154" s="11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DC154" s="19"/>
      <c r="DD154" s="19"/>
      <c r="DE154" s="19"/>
      <c r="DF154" s="19"/>
      <c r="DG154" s="19"/>
      <c r="DH154" s="19"/>
      <c r="DI154" s="19"/>
      <c r="DJ154" s="19"/>
      <c r="DK154" s="19"/>
      <c r="DL154" s="19"/>
      <c r="DM154" s="19"/>
      <c r="DN154" s="19"/>
      <c r="DO154" s="19"/>
      <c r="DP154" s="19"/>
      <c r="DQ154" s="19"/>
      <c r="DR154" s="19"/>
      <c r="DS154" s="19"/>
      <c r="DT154" s="19"/>
      <c r="DU154" s="19"/>
      <c r="DV154" s="19"/>
      <c r="DW154" s="19"/>
      <c r="DX154" s="19"/>
      <c r="DY154" s="19"/>
      <c r="DZ154" s="19"/>
      <c r="EA154" s="19"/>
      <c r="EB154" s="19"/>
      <c r="EC154" s="19"/>
      <c r="ED154" s="19"/>
      <c r="EE154" s="19"/>
      <c r="EF154" s="19"/>
      <c r="EG154" s="19"/>
      <c r="EH154" s="19"/>
      <c r="EI154" s="19"/>
      <c r="EJ154" s="19"/>
      <c r="EK154" s="19"/>
      <c r="EL154" s="19"/>
      <c r="EM154" s="19"/>
      <c r="EN154" s="19"/>
      <c r="EO154" s="19"/>
      <c r="EP154" s="19"/>
      <c r="EQ154" s="19"/>
      <c r="ER154" s="19"/>
      <c r="ES154" s="19"/>
      <c r="ET154" s="19"/>
      <c r="EU154" s="19"/>
      <c r="EV154" s="19"/>
      <c r="EW154" s="19"/>
      <c r="EX154" s="19"/>
      <c r="EY154" s="19"/>
      <c r="EZ154" s="19"/>
      <c r="FA154" s="19"/>
      <c r="FB154" s="19"/>
      <c r="FC154" s="19"/>
      <c r="FD154" s="19"/>
      <c r="FE154" s="19"/>
      <c r="FF154" s="19"/>
      <c r="FG154" s="19"/>
      <c r="FH154" s="19"/>
      <c r="FI154" s="19"/>
      <c r="FJ154" s="19"/>
      <c r="FK154" s="19"/>
      <c r="FL154" s="19"/>
      <c r="FM154" s="19"/>
      <c r="FN154" s="19"/>
      <c r="FO154" s="19"/>
      <c r="FP154" s="19"/>
      <c r="FQ154" s="19"/>
      <c r="FR154" s="19"/>
      <c r="FS154" s="19"/>
      <c r="FT154" s="19"/>
      <c r="FU154" s="19"/>
      <c r="FV154" s="19"/>
      <c r="FW154" s="19"/>
      <c r="FX154" s="19"/>
      <c r="FY154" s="19"/>
      <c r="FZ154" s="19"/>
      <c r="GA154" s="19"/>
      <c r="GB154" s="19"/>
      <c r="GC154" s="19"/>
      <c r="GD154" s="19"/>
      <c r="GE154" s="19"/>
      <c r="GF154" s="19"/>
      <c r="GG154" s="19"/>
      <c r="GH154" s="19"/>
      <c r="GI154" s="19"/>
      <c r="GJ154" s="19"/>
      <c r="GK154" s="19"/>
      <c r="GL154" s="19"/>
      <c r="GM154" s="19"/>
      <c r="GN154" s="19"/>
      <c r="GO154" s="19"/>
      <c r="GP154" s="19"/>
      <c r="GQ154" s="19"/>
      <c r="GR154" s="19"/>
      <c r="GS154" s="19"/>
      <c r="GT154" s="19"/>
      <c r="GU154" s="19"/>
      <c r="GV154" s="19"/>
      <c r="GW154" s="19"/>
      <c r="GX154" s="19"/>
      <c r="GY154" s="19"/>
      <c r="GZ154" s="19"/>
      <c r="HA154" s="19"/>
      <c r="HB154" s="19"/>
      <c r="HC154" s="19"/>
      <c r="HD154" s="19"/>
      <c r="HE154" s="19"/>
      <c r="HF154" s="19"/>
      <c r="HG154" s="19"/>
      <c r="HH154" s="19"/>
      <c r="HI154" s="19"/>
      <c r="HJ154" s="19"/>
      <c r="HK154" s="19"/>
      <c r="HL154" s="19"/>
      <c r="HM154" s="19"/>
      <c r="HN154" s="19"/>
      <c r="HO154" s="19"/>
      <c r="HP154" s="19"/>
      <c r="HQ154" s="19"/>
      <c r="HR154" s="19"/>
      <c r="HS154" s="19"/>
      <c r="HT154" s="19"/>
      <c r="HU154" s="19"/>
      <c r="HV154" s="19"/>
      <c r="HW154" s="19"/>
      <c r="HX154" s="19"/>
      <c r="HY154" s="19"/>
      <c r="HZ154" s="19"/>
      <c r="IA154" s="19"/>
      <c r="IB154" s="19"/>
      <c r="IC154" s="19"/>
      <c r="ID154" s="19"/>
      <c r="IE154" s="19"/>
      <c r="IF154" s="19"/>
      <c r="IG154" s="19"/>
      <c r="IH154" s="19"/>
      <c r="II154" s="19"/>
      <c r="IJ154" s="19"/>
      <c r="IK154" s="19"/>
      <c r="IL154" s="19"/>
      <c r="IM154" s="19"/>
      <c r="IN154" s="19"/>
      <c r="IO154" s="19"/>
      <c r="IP154" s="19"/>
      <c r="IQ154" s="19"/>
      <c r="IR154" s="19"/>
      <c r="IS154" s="19"/>
      <c r="IT154" s="19"/>
      <c r="IU154" s="19"/>
      <c r="IV154" s="19"/>
      <c r="IW154" s="19"/>
    </row>
    <row r="155" customFormat="false" ht="14.25" hidden="false" customHeight="false" outlineLevel="0" collapsed="false">
      <c r="A155" s="19"/>
      <c r="B155" s="19"/>
      <c r="C155" s="20"/>
      <c r="D155" s="37"/>
      <c r="E155" s="19"/>
      <c r="F155" s="11"/>
      <c r="G155" s="19"/>
      <c r="H155" s="20"/>
      <c r="I155" s="20"/>
      <c r="J155" s="11"/>
      <c r="K155" s="19"/>
      <c r="L155" s="37"/>
      <c r="M155" s="11"/>
      <c r="N155" s="20"/>
      <c r="O155" s="20"/>
      <c r="P155" s="11"/>
      <c r="Q155" s="20"/>
      <c r="R155" s="11"/>
      <c r="S155" s="19"/>
      <c r="T155" s="13"/>
      <c r="U155" s="19"/>
      <c r="V155" s="42"/>
      <c r="W155" s="13"/>
      <c r="X155" s="19"/>
      <c r="Y155" s="13"/>
      <c r="Z155" s="39"/>
      <c r="AA155" s="11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  <c r="CR155" s="19"/>
      <c r="CS155" s="19"/>
      <c r="CT155" s="19"/>
      <c r="CU155" s="19"/>
      <c r="CV155" s="19"/>
      <c r="CW155" s="19"/>
      <c r="CX155" s="19"/>
      <c r="CY155" s="19"/>
      <c r="CZ155" s="19"/>
      <c r="DA155" s="19"/>
      <c r="DB155" s="19"/>
      <c r="DC155" s="19"/>
      <c r="DD155" s="19"/>
      <c r="DE155" s="19"/>
      <c r="DF155" s="19"/>
      <c r="DG155" s="19"/>
      <c r="DH155" s="19"/>
      <c r="DI155" s="19"/>
      <c r="DJ155" s="19"/>
      <c r="DK155" s="19"/>
      <c r="DL155" s="19"/>
      <c r="DM155" s="19"/>
      <c r="DN155" s="19"/>
      <c r="DO155" s="19"/>
      <c r="DP155" s="19"/>
      <c r="DQ155" s="19"/>
      <c r="DR155" s="19"/>
      <c r="DS155" s="19"/>
      <c r="DT155" s="19"/>
      <c r="DU155" s="19"/>
      <c r="DV155" s="19"/>
      <c r="DW155" s="19"/>
      <c r="DX155" s="19"/>
      <c r="DY155" s="19"/>
      <c r="DZ155" s="19"/>
      <c r="EA155" s="19"/>
      <c r="EB155" s="19"/>
      <c r="EC155" s="19"/>
      <c r="ED155" s="19"/>
      <c r="EE155" s="19"/>
      <c r="EF155" s="19"/>
      <c r="EG155" s="19"/>
      <c r="EH155" s="19"/>
      <c r="EI155" s="19"/>
      <c r="EJ155" s="19"/>
      <c r="EK155" s="19"/>
      <c r="EL155" s="19"/>
      <c r="EM155" s="19"/>
      <c r="EN155" s="19"/>
      <c r="EO155" s="19"/>
      <c r="EP155" s="19"/>
      <c r="EQ155" s="19"/>
      <c r="ER155" s="19"/>
      <c r="ES155" s="19"/>
      <c r="ET155" s="19"/>
      <c r="EU155" s="19"/>
      <c r="EV155" s="19"/>
      <c r="EW155" s="19"/>
      <c r="EX155" s="19"/>
      <c r="EY155" s="19"/>
      <c r="EZ155" s="19"/>
      <c r="FA155" s="19"/>
      <c r="FB155" s="19"/>
      <c r="FC155" s="19"/>
      <c r="FD155" s="19"/>
      <c r="FE155" s="19"/>
      <c r="FF155" s="19"/>
      <c r="FG155" s="19"/>
      <c r="FH155" s="19"/>
      <c r="FI155" s="19"/>
      <c r="FJ155" s="19"/>
      <c r="FK155" s="19"/>
      <c r="FL155" s="19"/>
      <c r="FM155" s="19"/>
      <c r="FN155" s="19"/>
      <c r="FO155" s="19"/>
      <c r="FP155" s="19"/>
      <c r="FQ155" s="19"/>
      <c r="FR155" s="19"/>
      <c r="FS155" s="19"/>
      <c r="FT155" s="19"/>
      <c r="FU155" s="19"/>
      <c r="FV155" s="19"/>
      <c r="FW155" s="19"/>
      <c r="FX155" s="19"/>
      <c r="FY155" s="19"/>
      <c r="FZ155" s="19"/>
      <c r="GA155" s="19"/>
      <c r="GB155" s="19"/>
      <c r="GC155" s="19"/>
      <c r="GD155" s="19"/>
      <c r="GE155" s="19"/>
      <c r="GF155" s="19"/>
      <c r="GG155" s="19"/>
      <c r="GH155" s="19"/>
      <c r="GI155" s="19"/>
      <c r="GJ155" s="19"/>
      <c r="GK155" s="19"/>
      <c r="GL155" s="19"/>
      <c r="GM155" s="19"/>
      <c r="GN155" s="19"/>
      <c r="GO155" s="19"/>
      <c r="GP155" s="19"/>
      <c r="GQ155" s="19"/>
      <c r="GR155" s="19"/>
      <c r="GS155" s="19"/>
      <c r="GT155" s="19"/>
      <c r="GU155" s="19"/>
      <c r="GV155" s="19"/>
      <c r="GW155" s="19"/>
      <c r="GX155" s="19"/>
      <c r="GY155" s="19"/>
      <c r="GZ155" s="19"/>
      <c r="HA155" s="19"/>
      <c r="HB155" s="19"/>
      <c r="HC155" s="19"/>
      <c r="HD155" s="19"/>
      <c r="HE155" s="19"/>
      <c r="HF155" s="19"/>
      <c r="HG155" s="19"/>
      <c r="HH155" s="19"/>
      <c r="HI155" s="19"/>
      <c r="HJ155" s="19"/>
      <c r="HK155" s="19"/>
      <c r="HL155" s="19"/>
      <c r="HM155" s="19"/>
      <c r="HN155" s="19"/>
      <c r="HO155" s="19"/>
      <c r="HP155" s="19"/>
      <c r="HQ155" s="19"/>
      <c r="HR155" s="19"/>
      <c r="HS155" s="19"/>
      <c r="HT155" s="19"/>
      <c r="HU155" s="19"/>
      <c r="HV155" s="19"/>
      <c r="HW155" s="19"/>
      <c r="HX155" s="19"/>
      <c r="HY155" s="19"/>
      <c r="HZ155" s="19"/>
      <c r="IA155" s="19"/>
      <c r="IB155" s="19"/>
      <c r="IC155" s="19"/>
      <c r="ID155" s="19"/>
      <c r="IE155" s="19"/>
      <c r="IF155" s="19"/>
      <c r="IG155" s="19"/>
      <c r="IH155" s="19"/>
      <c r="II155" s="19"/>
      <c r="IJ155" s="19"/>
      <c r="IK155" s="19"/>
      <c r="IL155" s="19"/>
      <c r="IM155" s="19"/>
      <c r="IN155" s="19"/>
      <c r="IO155" s="19"/>
      <c r="IP155" s="19"/>
      <c r="IQ155" s="19"/>
      <c r="IR155" s="19"/>
      <c r="IS155" s="19"/>
      <c r="IT155" s="19"/>
      <c r="IU155" s="19"/>
      <c r="IV155" s="19"/>
      <c r="IW155" s="19"/>
    </row>
    <row r="156" customFormat="false" ht="14.25" hidden="false" customHeight="false" outlineLevel="0" collapsed="false">
      <c r="A156" s="19"/>
      <c r="B156" s="19"/>
      <c r="C156" s="20"/>
      <c r="D156" s="37"/>
      <c r="E156" s="19"/>
      <c r="F156" s="11"/>
      <c r="G156" s="19"/>
      <c r="H156" s="20"/>
      <c r="I156" s="20"/>
      <c r="J156" s="11"/>
      <c r="K156" s="19"/>
      <c r="L156" s="37"/>
      <c r="M156" s="11"/>
      <c r="N156" s="20"/>
      <c r="O156" s="20"/>
      <c r="P156" s="11"/>
      <c r="Q156" s="20"/>
      <c r="R156" s="11"/>
      <c r="S156" s="19"/>
      <c r="T156" s="13"/>
      <c r="U156" s="19"/>
      <c r="V156" s="42"/>
      <c r="W156" s="13"/>
      <c r="X156" s="19"/>
      <c r="Y156" s="13"/>
      <c r="Z156" s="39"/>
      <c r="AA156" s="11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19"/>
      <c r="CF156" s="19"/>
      <c r="CG156" s="19"/>
      <c r="CH156" s="19"/>
      <c r="CI156" s="19"/>
      <c r="CJ156" s="19"/>
      <c r="CK156" s="19"/>
      <c r="CL156" s="19"/>
      <c r="CM156" s="19"/>
      <c r="CN156" s="19"/>
      <c r="CO156" s="19"/>
      <c r="CP156" s="19"/>
      <c r="CQ156" s="19"/>
      <c r="CR156" s="19"/>
      <c r="CS156" s="19"/>
      <c r="CT156" s="19"/>
      <c r="CU156" s="19"/>
      <c r="CV156" s="19"/>
      <c r="CW156" s="19"/>
      <c r="CX156" s="19"/>
      <c r="CY156" s="19"/>
      <c r="CZ156" s="19"/>
      <c r="DA156" s="19"/>
      <c r="DB156" s="19"/>
      <c r="DC156" s="19"/>
      <c r="DD156" s="19"/>
      <c r="DE156" s="19"/>
      <c r="DF156" s="19"/>
      <c r="DG156" s="19"/>
      <c r="DH156" s="19"/>
      <c r="DI156" s="19"/>
      <c r="DJ156" s="19"/>
      <c r="DK156" s="19"/>
      <c r="DL156" s="19"/>
      <c r="DM156" s="19"/>
      <c r="DN156" s="19"/>
      <c r="DO156" s="19"/>
      <c r="DP156" s="19"/>
      <c r="DQ156" s="19"/>
      <c r="DR156" s="19"/>
      <c r="DS156" s="19"/>
      <c r="DT156" s="19"/>
      <c r="DU156" s="19"/>
      <c r="DV156" s="19"/>
      <c r="DW156" s="19"/>
      <c r="DX156" s="19"/>
      <c r="DY156" s="19"/>
      <c r="DZ156" s="19"/>
      <c r="EA156" s="19"/>
      <c r="EB156" s="19"/>
      <c r="EC156" s="19"/>
      <c r="ED156" s="19"/>
      <c r="EE156" s="19"/>
      <c r="EF156" s="19"/>
      <c r="EG156" s="19"/>
      <c r="EH156" s="19"/>
      <c r="EI156" s="19"/>
      <c r="EJ156" s="19"/>
      <c r="EK156" s="19"/>
      <c r="EL156" s="19"/>
      <c r="EM156" s="19"/>
      <c r="EN156" s="19"/>
      <c r="EO156" s="19"/>
      <c r="EP156" s="19"/>
      <c r="EQ156" s="19"/>
      <c r="ER156" s="19"/>
      <c r="ES156" s="19"/>
      <c r="ET156" s="19"/>
      <c r="EU156" s="19"/>
      <c r="EV156" s="19"/>
      <c r="EW156" s="19"/>
      <c r="EX156" s="19"/>
      <c r="EY156" s="19"/>
      <c r="EZ156" s="19"/>
      <c r="FA156" s="19"/>
      <c r="FB156" s="19"/>
      <c r="FC156" s="19"/>
      <c r="FD156" s="19"/>
      <c r="FE156" s="19"/>
      <c r="FF156" s="19"/>
      <c r="FG156" s="19"/>
      <c r="FH156" s="19"/>
      <c r="FI156" s="19"/>
      <c r="FJ156" s="19"/>
      <c r="FK156" s="19"/>
      <c r="FL156" s="19"/>
      <c r="FM156" s="19"/>
      <c r="FN156" s="19"/>
      <c r="FO156" s="19"/>
      <c r="FP156" s="19"/>
      <c r="FQ156" s="19"/>
      <c r="FR156" s="19"/>
      <c r="FS156" s="19"/>
      <c r="FT156" s="19"/>
      <c r="FU156" s="19"/>
      <c r="FV156" s="19"/>
      <c r="FW156" s="19"/>
      <c r="FX156" s="19"/>
      <c r="FY156" s="19"/>
      <c r="FZ156" s="19"/>
      <c r="GA156" s="19"/>
      <c r="GB156" s="19"/>
      <c r="GC156" s="19"/>
      <c r="GD156" s="19"/>
      <c r="GE156" s="19"/>
      <c r="GF156" s="19"/>
      <c r="GG156" s="19"/>
      <c r="GH156" s="19"/>
      <c r="GI156" s="19"/>
      <c r="GJ156" s="19"/>
      <c r="GK156" s="19"/>
      <c r="GL156" s="19"/>
      <c r="GM156" s="19"/>
      <c r="GN156" s="19"/>
      <c r="GO156" s="19"/>
      <c r="GP156" s="19"/>
      <c r="GQ156" s="19"/>
      <c r="GR156" s="19"/>
      <c r="GS156" s="19"/>
      <c r="GT156" s="19"/>
      <c r="GU156" s="19"/>
      <c r="GV156" s="19"/>
      <c r="GW156" s="19"/>
      <c r="GX156" s="19"/>
      <c r="GY156" s="19"/>
      <c r="GZ156" s="19"/>
      <c r="HA156" s="19"/>
      <c r="HB156" s="19"/>
      <c r="HC156" s="19"/>
      <c r="HD156" s="19"/>
      <c r="HE156" s="19"/>
      <c r="HF156" s="19"/>
      <c r="HG156" s="19"/>
      <c r="HH156" s="19"/>
      <c r="HI156" s="19"/>
      <c r="HJ156" s="19"/>
      <c r="HK156" s="19"/>
      <c r="HL156" s="19"/>
      <c r="HM156" s="19"/>
      <c r="HN156" s="19"/>
      <c r="HO156" s="19"/>
      <c r="HP156" s="19"/>
      <c r="HQ156" s="19"/>
      <c r="HR156" s="19"/>
      <c r="HS156" s="19"/>
      <c r="HT156" s="19"/>
      <c r="HU156" s="19"/>
      <c r="HV156" s="19"/>
      <c r="HW156" s="19"/>
      <c r="HX156" s="19"/>
      <c r="HY156" s="19"/>
      <c r="HZ156" s="19"/>
      <c r="IA156" s="19"/>
      <c r="IB156" s="19"/>
      <c r="IC156" s="19"/>
      <c r="ID156" s="19"/>
      <c r="IE156" s="19"/>
      <c r="IF156" s="19"/>
      <c r="IG156" s="19"/>
      <c r="IH156" s="19"/>
      <c r="II156" s="19"/>
      <c r="IJ156" s="19"/>
      <c r="IK156" s="19"/>
      <c r="IL156" s="19"/>
      <c r="IM156" s="19"/>
      <c r="IN156" s="19"/>
      <c r="IO156" s="19"/>
      <c r="IP156" s="19"/>
      <c r="IQ156" s="19"/>
      <c r="IR156" s="19"/>
      <c r="IS156" s="19"/>
      <c r="IT156" s="19"/>
      <c r="IU156" s="19"/>
      <c r="IV156" s="19"/>
      <c r="IW156" s="19"/>
    </row>
    <row r="157" customFormat="false" ht="14.25" hidden="false" customHeight="false" outlineLevel="0" collapsed="false">
      <c r="A157" s="19"/>
      <c r="B157" s="19"/>
      <c r="C157" s="20"/>
      <c r="D157" s="37"/>
      <c r="E157" s="19"/>
      <c r="F157" s="11"/>
      <c r="G157" s="19"/>
      <c r="H157" s="20"/>
      <c r="I157" s="20"/>
      <c r="J157" s="11"/>
      <c r="K157" s="19"/>
      <c r="L157" s="37"/>
      <c r="M157" s="11"/>
      <c r="N157" s="20"/>
      <c r="O157" s="20"/>
      <c r="P157" s="11"/>
      <c r="Q157" s="20"/>
      <c r="R157" s="11"/>
      <c r="S157" s="19"/>
      <c r="T157" s="13"/>
      <c r="U157" s="19"/>
      <c r="V157" s="42"/>
      <c r="W157" s="13"/>
      <c r="X157" s="19"/>
      <c r="Y157" s="13"/>
      <c r="Z157" s="39"/>
      <c r="AA157" s="11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19"/>
      <c r="CN157" s="19"/>
      <c r="CO157" s="19"/>
      <c r="CP157" s="19"/>
      <c r="CQ157" s="19"/>
      <c r="CR157" s="19"/>
      <c r="CS157" s="19"/>
      <c r="CT157" s="19"/>
      <c r="CU157" s="19"/>
      <c r="CV157" s="19"/>
      <c r="CW157" s="19"/>
      <c r="CX157" s="19"/>
      <c r="CY157" s="19"/>
      <c r="CZ157" s="19"/>
      <c r="DA157" s="19"/>
      <c r="DB157" s="19"/>
      <c r="DC157" s="19"/>
      <c r="DD157" s="19"/>
      <c r="DE157" s="19"/>
      <c r="DF157" s="19"/>
      <c r="DG157" s="19"/>
      <c r="DH157" s="19"/>
      <c r="DI157" s="19"/>
      <c r="DJ157" s="19"/>
      <c r="DK157" s="19"/>
      <c r="DL157" s="19"/>
      <c r="DM157" s="19"/>
      <c r="DN157" s="19"/>
      <c r="DO157" s="19"/>
      <c r="DP157" s="19"/>
      <c r="DQ157" s="19"/>
      <c r="DR157" s="19"/>
      <c r="DS157" s="19"/>
      <c r="DT157" s="19"/>
      <c r="DU157" s="19"/>
      <c r="DV157" s="19"/>
      <c r="DW157" s="19"/>
      <c r="DX157" s="19"/>
      <c r="DY157" s="19"/>
      <c r="DZ157" s="19"/>
      <c r="EA157" s="19"/>
      <c r="EB157" s="19"/>
      <c r="EC157" s="19"/>
      <c r="ED157" s="19"/>
      <c r="EE157" s="19"/>
      <c r="EF157" s="19"/>
      <c r="EG157" s="19"/>
      <c r="EH157" s="19"/>
      <c r="EI157" s="19"/>
      <c r="EJ157" s="19"/>
      <c r="EK157" s="19"/>
      <c r="EL157" s="19"/>
      <c r="EM157" s="19"/>
      <c r="EN157" s="19"/>
      <c r="EO157" s="19"/>
      <c r="EP157" s="19"/>
      <c r="EQ157" s="19"/>
      <c r="ER157" s="19"/>
      <c r="ES157" s="19"/>
      <c r="ET157" s="19"/>
      <c r="EU157" s="19"/>
      <c r="EV157" s="19"/>
      <c r="EW157" s="19"/>
      <c r="EX157" s="19"/>
      <c r="EY157" s="19"/>
      <c r="EZ157" s="19"/>
      <c r="FA157" s="19"/>
      <c r="FB157" s="19"/>
      <c r="FC157" s="19"/>
      <c r="FD157" s="19"/>
      <c r="FE157" s="19"/>
      <c r="FF157" s="19"/>
      <c r="FG157" s="19"/>
      <c r="FH157" s="19"/>
      <c r="FI157" s="19"/>
      <c r="FJ157" s="19"/>
      <c r="FK157" s="19"/>
      <c r="FL157" s="19"/>
      <c r="FM157" s="19"/>
      <c r="FN157" s="19"/>
      <c r="FO157" s="19"/>
      <c r="FP157" s="19"/>
      <c r="FQ157" s="19"/>
      <c r="FR157" s="19"/>
      <c r="FS157" s="19"/>
      <c r="FT157" s="19"/>
      <c r="FU157" s="19"/>
      <c r="FV157" s="19"/>
      <c r="FW157" s="19"/>
      <c r="FX157" s="19"/>
      <c r="FY157" s="19"/>
      <c r="FZ157" s="19"/>
      <c r="GA157" s="19"/>
      <c r="GB157" s="19"/>
      <c r="GC157" s="19"/>
      <c r="GD157" s="19"/>
      <c r="GE157" s="19"/>
      <c r="GF157" s="19"/>
      <c r="GG157" s="19"/>
      <c r="GH157" s="19"/>
      <c r="GI157" s="19"/>
      <c r="GJ157" s="19"/>
      <c r="GK157" s="19"/>
      <c r="GL157" s="19"/>
      <c r="GM157" s="19"/>
      <c r="GN157" s="19"/>
      <c r="GO157" s="19"/>
      <c r="GP157" s="19"/>
      <c r="GQ157" s="19"/>
      <c r="GR157" s="19"/>
      <c r="GS157" s="19"/>
      <c r="GT157" s="19"/>
      <c r="GU157" s="19"/>
      <c r="GV157" s="19"/>
      <c r="GW157" s="19"/>
      <c r="GX157" s="19"/>
      <c r="GY157" s="19"/>
      <c r="GZ157" s="19"/>
      <c r="HA157" s="19"/>
      <c r="HB157" s="19"/>
      <c r="HC157" s="19"/>
      <c r="HD157" s="19"/>
      <c r="HE157" s="19"/>
      <c r="HF157" s="19"/>
      <c r="HG157" s="19"/>
      <c r="HH157" s="19"/>
      <c r="HI157" s="19"/>
      <c r="HJ157" s="19"/>
      <c r="HK157" s="19"/>
      <c r="HL157" s="19"/>
      <c r="HM157" s="19"/>
      <c r="HN157" s="19"/>
      <c r="HO157" s="19"/>
      <c r="HP157" s="19"/>
      <c r="HQ157" s="19"/>
      <c r="HR157" s="19"/>
      <c r="HS157" s="19"/>
      <c r="HT157" s="19"/>
      <c r="HU157" s="19"/>
      <c r="HV157" s="19"/>
      <c r="HW157" s="19"/>
      <c r="HX157" s="19"/>
      <c r="HY157" s="19"/>
      <c r="HZ157" s="19"/>
      <c r="IA157" s="19"/>
      <c r="IB157" s="19"/>
      <c r="IC157" s="19"/>
      <c r="ID157" s="19"/>
      <c r="IE157" s="19"/>
      <c r="IF157" s="19"/>
      <c r="IG157" s="19"/>
      <c r="IH157" s="19"/>
      <c r="II157" s="19"/>
      <c r="IJ157" s="19"/>
      <c r="IK157" s="19"/>
      <c r="IL157" s="19"/>
      <c r="IM157" s="19"/>
      <c r="IN157" s="19"/>
      <c r="IO157" s="19"/>
      <c r="IP157" s="19"/>
      <c r="IQ157" s="19"/>
      <c r="IR157" s="19"/>
      <c r="IS157" s="19"/>
      <c r="IT157" s="19"/>
      <c r="IU157" s="19"/>
      <c r="IV157" s="19"/>
      <c r="IW157" s="19"/>
    </row>
    <row r="158" customFormat="false" ht="14.25" hidden="false" customHeight="false" outlineLevel="0" collapsed="false">
      <c r="A158" s="19"/>
      <c r="B158" s="19"/>
      <c r="C158" s="20"/>
      <c r="D158" s="37"/>
      <c r="E158" s="19"/>
      <c r="F158" s="11"/>
      <c r="G158" s="19"/>
      <c r="H158" s="20"/>
      <c r="I158" s="20"/>
      <c r="J158" s="11"/>
      <c r="K158" s="19"/>
      <c r="L158" s="37"/>
      <c r="M158" s="11"/>
      <c r="N158" s="20"/>
      <c r="O158" s="20"/>
      <c r="P158" s="11"/>
      <c r="Q158" s="20"/>
      <c r="R158" s="11"/>
      <c r="S158" s="19"/>
      <c r="T158" s="13"/>
      <c r="U158" s="19"/>
      <c r="V158" s="42"/>
      <c r="W158" s="13"/>
      <c r="X158" s="19"/>
      <c r="Y158" s="13"/>
      <c r="Z158" s="39"/>
      <c r="AA158" s="11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  <c r="CP158" s="19"/>
      <c r="CQ158" s="19"/>
      <c r="CR158" s="19"/>
      <c r="CS158" s="19"/>
      <c r="CT158" s="19"/>
      <c r="CU158" s="19"/>
      <c r="CV158" s="19"/>
      <c r="CW158" s="19"/>
      <c r="CX158" s="19"/>
      <c r="CY158" s="19"/>
      <c r="CZ158" s="19"/>
      <c r="DA158" s="19"/>
      <c r="DB158" s="19"/>
      <c r="DC158" s="19"/>
      <c r="DD158" s="19"/>
      <c r="DE158" s="19"/>
      <c r="DF158" s="19"/>
      <c r="DG158" s="19"/>
      <c r="DH158" s="19"/>
      <c r="DI158" s="19"/>
      <c r="DJ158" s="19"/>
      <c r="DK158" s="19"/>
      <c r="DL158" s="19"/>
      <c r="DM158" s="19"/>
      <c r="DN158" s="19"/>
      <c r="DO158" s="19"/>
      <c r="DP158" s="19"/>
      <c r="DQ158" s="19"/>
      <c r="DR158" s="19"/>
      <c r="DS158" s="19"/>
      <c r="DT158" s="19"/>
      <c r="DU158" s="19"/>
      <c r="DV158" s="19"/>
      <c r="DW158" s="19"/>
      <c r="DX158" s="19"/>
      <c r="DY158" s="19"/>
      <c r="DZ158" s="19"/>
      <c r="EA158" s="19"/>
      <c r="EB158" s="19"/>
      <c r="EC158" s="19"/>
      <c r="ED158" s="19"/>
      <c r="EE158" s="19"/>
      <c r="EF158" s="19"/>
      <c r="EG158" s="19"/>
      <c r="EH158" s="19"/>
      <c r="EI158" s="19"/>
      <c r="EJ158" s="19"/>
      <c r="EK158" s="19"/>
      <c r="EL158" s="19"/>
      <c r="EM158" s="19"/>
      <c r="EN158" s="19"/>
      <c r="EO158" s="19"/>
      <c r="EP158" s="19"/>
      <c r="EQ158" s="19"/>
      <c r="ER158" s="19"/>
      <c r="ES158" s="19"/>
      <c r="ET158" s="19"/>
      <c r="EU158" s="19"/>
      <c r="EV158" s="19"/>
      <c r="EW158" s="19"/>
      <c r="EX158" s="19"/>
      <c r="EY158" s="19"/>
      <c r="EZ158" s="19"/>
      <c r="FA158" s="19"/>
      <c r="FB158" s="19"/>
      <c r="FC158" s="19"/>
      <c r="FD158" s="19"/>
      <c r="FE158" s="19"/>
      <c r="FF158" s="19"/>
      <c r="FG158" s="19"/>
      <c r="FH158" s="19"/>
      <c r="FI158" s="19"/>
      <c r="FJ158" s="19"/>
      <c r="FK158" s="19"/>
      <c r="FL158" s="19"/>
      <c r="FM158" s="19"/>
      <c r="FN158" s="19"/>
      <c r="FO158" s="19"/>
      <c r="FP158" s="19"/>
      <c r="FQ158" s="19"/>
      <c r="FR158" s="19"/>
      <c r="FS158" s="19"/>
      <c r="FT158" s="19"/>
      <c r="FU158" s="19"/>
      <c r="FV158" s="19"/>
      <c r="FW158" s="19"/>
      <c r="FX158" s="19"/>
      <c r="FY158" s="19"/>
      <c r="FZ158" s="19"/>
      <c r="GA158" s="19"/>
      <c r="GB158" s="19"/>
      <c r="GC158" s="19"/>
      <c r="GD158" s="19"/>
      <c r="GE158" s="19"/>
      <c r="GF158" s="19"/>
      <c r="GG158" s="19"/>
      <c r="GH158" s="19"/>
      <c r="GI158" s="19"/>
      <c r="GJ158" s="19"/>
      <c r="GK158" s="19"/>
      <c r="GL158" s="19"/>
      <c r="GM158" s="19"/>
      <c r="GN158" s="19"/>
      <c r="GO158" s="19"/>
      <c r="GP158" s="19"/>
      <c r="GQ158" s="19"/>
      <c r="GR158" s="19"/>
      <c r="GS158" s="19"/>
      <c r="GT158" s="19"/>
      <c r="GU158" s="19"/>
      <c r="GV158" s="19"/>
      <c r="GW158" s="19"/>
      <c r="GX158" s="19"/>
      <c r="GY158" s="19"/>
      <c r="GZ158" s="19"/>
      <c r="HA158" s="19"/>
      <c r="HB158" s="19"/>
      <c r="HC158" s="19"/>
      <c r="HD158" s="19"/>
      <c r="HE158" s="19"/>
      <c r="HF158" s="19"/>
      <c r="HG158" s="19"/>
      <c r="HH158" s="19"/>
      <c r="HI158" s="19"/>
      <c r="HJ158" s="19"/>
      <c r="HK158" s="19"/>
      <c r="HL158" s="19"/>
      <c r="HM158" s="19"/>
      <c r="HN158" s="19"/>
      <c r="HO158" s="19"/>
      <c r="HP158" s="19"/>
      <c r="HQ158" s="19"/>
      <c r="HR158" s="19"/>
      <c r="HS158" s="19"/>
      <c r="HT158" s="19"/>
      <c r="HU158" s="19"/>
      <c r="HV158" s="19"/>
      <c r="HW158" s="19"/>
      <c r="HX158" s="19"/>
      <c r="HY158" s="19"/>
      <c r="HZ158" s="19"/>
      <c r="IA158" s="19"/>
      <c r="IB158" s="19"/>
      <c r="IC158" s="19"/>
      <c r="ID158" s="19"/>
      <c r="IE158" s="19"/>
      <c r="IF158" s="19"/>
      <c r="IG158" s="19"/>
      <c r="IH158" s="19"/>
      <c r="II158" s="19"/>
      <c r="IJ158" s="19"/>
      <c r="IK158" s="19"/>
      <c r="IL158" s="19"/>
      <c r="IM158" s="19"/>
      <c r="IN158" s="19"/>
      <c r="IO158" s="19"/>
      <c r="IP158" s="19"/>
      <c r="IQ158" s="19"/>
      <c r="IR158" s="19"/>
      <c r="IS158" s="19"/>
      <c r="IT158" s="19"/>
      <c r="IU158" s="19"/>
      <c r="IV158" s="19"/>
      <c r="IW158" s="19"/>
    </row>
    <row r="159" customFormat="false" ht="14.25" hidden="false" customHeight="false" outlineLevel="0" collapsed="false">
      <c r="A159" s="19"/>
      <c r="B159" s="19"/>
      <c r="C159" s="20"/>
      <c r="D159" s="37"/>
      <c r="E159" s="19"/>
      <c r="F159" s="11"/>
      <c r="G159" s="19"/>
      <c r="H159" s="20"/>
      <c r="I159" s="20"/>
      <c r="J159" s="11"/>
      <c r="K159" s="19"/>
      <c r="L159" s="37"/>
      <c r="M159" s="11"/>
      <c r="N159" s="20"/>
      <c r="O159" s="20"/>
      <c r="P159" s="11"/>
      <c r="Q159" s="20"/>
      <c r="R159" s="11"/>
      <c r="S159" s="19"/>
      <c r="T159" s="13"/>
      <c r="U159" s="19"/>
      <c r="V159" s="42"/>
      <c r="W159" s="13"/>
      <c r="X159" s="19"/>
      <c r="Y159" s="13"/>
      <c r="Z159" s="39"/>
      <c r="AA159" s="11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  <c r="CF159" s="19"/>
      <c r="CG159" s="19"/>
      <c r="CH159" s="19"/>
      <c r="CI159" s="19"/>
      <c r="CJ159" s="19"/>
      <c r="CK159" s="19"/>
      <c r="CL159" s="19"/>
      <c r="CM159" s="19"/>
      <c r="CN159" s="19"/>
      <c r="CO159" s="19"/>
      <c r="CP159" s="19"/>
      <c r="CQ159" s="19"/>
      <c r="CR159" s="19"/>
      <c r="CS159" s="19"/>
      <c r="CT159" s="19"/>
      <c r="CU159" s="19"/>
      <c r="CV159" s="19"/>
      <c r="CW159" s="19"/>
      <c r="CX159" s="19"/>
      <c r="CY159" s="19"/>
      <c r="CZ159" s="19"/>
      <c r="DA159" s="19"/>
      <c r="DB159" s="19"/>
      <c r="DC159" s="19"/>
      <c r="DD159" s="19"/>
      <c r="DE159" s="19"/>
      <c r="DF159" s="19"/>
      <c r="DG159" s="19"/>
      <c r="DH159" s="19"/>
      <c r="DI159" s="19"/>
      <c r="DJ159" s="19"/>
      <c r="DK159" s="19"/>
      <c r="DL159" s="19"/>
      <c r="DM159" s="19"/>
      <c r="DN159" s="19"/>
      <c r="DO159" s="19"/>
      <c r="DP159" s="19"/>
      <c r="DQ159" s="19"/>
      <c r="DR159" s="19"/>
      <c r="DS159" s="19"/>
      <c r="DT159" s="19"/>
      <c r="DU159" s="19"/>
      <c r="DV159" s="19"/>
      <c r="DW159" s="19"/>
      <c r="DX159" s="19"/>
      <c r="DY159" s="19"/>
      <c r="DZ159" s="19"/>
      <c r="EA159" s="19"/>
      <c r="EB159" s="19"/>
      <c r="EC159" s="19"/>
      <c r="ED159" s="19"/>
      <c r="EE159" s="19"/>
      <c r="EF159" s="19"/>
      <c r="EG159" s="19"/>
      <c r="EH159" s="19"/>
      <c r="EI159" s="19"/>
      <c r="EJ159" s="19"/>
      <c r="EK159" s="19"/>
      <c r="EL159" s="19"/>
      <c r="EM159" s="19"/>
      <c r="EN159" s="19"/>
      <c r="EO159" s="19"/>
      <c r="EP159" s="19"/>
      <c r="EQ159" s="19"/>
      <c r="ER159" s="19"/>
      <c r="ES159" s="19"/>
      <c r="ET159" s="19"/>
      <c r="EU159" s="19"/>
      <c r="EV159" s="19"/>
      <c r="EW159" s="19"/>
      <c r="EX159" s="19"/>
      <c r="EY159" s="19"/>
      <c r="EZ159" s="19"/>
      <c r="FA159" s="19"/>
      <c r="FB159" s="19"/>
      <c r="FC159" s="19"/>
      <c r="FD159" s="19"/>
      <c r="FE159" s="19"/>
      <c r="FF159" s="19"/>
      <c r="FG159" s="19"/>
      <c r="FH159" s="19"/>
      <c r="FI159" s="19"/>
      <c r="FJ159" s="19"/>
      <c r="FK159" s="19"/>
      <c r="FL159" s="19"/>
      <c r="FM159" s="19"/>
      <c r="FN159" s="19"/>
      <c r="FO159" s="19"/>
      <c r="FP159" s="19"/>
      <c r="FQ159" s="19"/>
      <c r="FR159" s="19"/>
      <c r="FS159" s="19"/>
      <c r="FT159" s="19"/>
      <c r="FU159" s="19"/>
      <c r="FV159" s="19"/>
      <c r="FW159" s="19"/>
      <c r="FX159" s="19"/>
      <c r="FY159" s="19"/>
      <c r="FZ159" s="19"/>
      <c r="GA159" s="19"/>
      <c r="GB159" s="19"/>
      <c r="GC159" s="19"/>
      <c r="GD159" s="19"/>
      <c r="GE159" s="19"/>
      <c r="GF159" s="19"/>
      <c r="GG159" s="19"/>
      <c r="GH159" s="19"/>
      <c r="GI159" s="19"/>
      <c r="GJ159" s="19"/>
      <c r="GK159" s="19"/>
      <c r="GL159" s="19"/>
      <c r="GM159" s="19"/>
      <c r="GN159" s="19"/>
      <c r="GO159" s="19"/>
      <c r="GP159" s="19"/>
      <c r="GQ159" s="19"/>
      <c r="GR159" s="19"/>
      <c r="GS159" s="19"/>
      <c r="GT159" s="19"/>
      <c r="GU159" s="19"/>
      <c r="GV159" s="19"/>
      <c r="GW159" s="19"/>
      <c r="GX159" s="19"/>
      <c r="GY159" s="19"/>
      <c r="GZ159" s="19"/>
      <c r="HA159" s="19"/>
      <c r="HB159" s="19"/>
      <c r="HC159" s="19"/>
      <c r="HD159" s="19"/>
      <c r="HE159" s="19"/>
      <c r="HF159" s="19"/>
      <c r="HG159" s="19"/>
      <c r="HH159" s="19"/>
      <c r="HI159" s="19"/>
      <c r="HJ159" s="19"/>
      <c r="HK159" s="19"/>
      <c r="HL159" s="19"/>
      <c r="HM159" s="19"/>
      <c r="HN159" s="19"/>
      <c r="HO159" s="19"/>
      <c r="HP159" s="19"/>
      <c r="HQ159" s="19"/>
      <c r="HR159" s="19"/>
      <c r="HS159" s="19"/>
      <c r="HT159" s="19"/>
      <c r="HU159" s="19"/>
      <c r="HV159" s="19"/>
      <c r="HW159" s="19"/>
      <c r="HX159" s="19"/>
      <c r="HY159" s="19"/>
      <c r="HZ159" s="19"/>
      <c r="IA159" s="19"/>
      <c r="IB159" s="19"/>
      <c r="IC159" s="19"/>
      <c r="ID159" s="19"/>
      <c r="IE159" s="19"/>
      <c r="IF159" s="19"/>
      <c r="IG159" s="19"/>
      <c r="IH159" s="19"/>
      <c r="II159" s="19"/>
      <c r="IJ159" s="19"/>
      <c r="IK159" s="19"/>
      <c r="IL159" s="19"/>
      <c r="IM159" s="19"/>
      <c r="IN159" s="19"/>
      <c r="IO159" s="19"/>
      <c r="IP159" s="19"/>
      <c r="IQ159" s="19"/>
      <c r="IR159" s="19"/>
      <c r="IS159" s="19"/>
      <c r="IT159" s="19"/>
      <c r="IU159" s="19"/>
      <c r="IV159" s="19"/>
      <c r="IW159" s="19"/>
    </row>
    <row r="160" customFormat="false" ht="14.25" hidden="false" customHeight="false" outlineLevel="0" collapsed="false">
      <c r="A160" s="19"/>
      <c r="B160" s="19"/>
      <c r="C160" s="20"/>
      <c r="D160" s="37"/>
      <c r="E160" s="19"/>
      <c r="F160" s="11"/>
      <c r="G160" s="19"/>
      <c r="H160" s="20"/>
      <c r="I160" s="20"/>
      <c r="J160" s="11"/>
      <c r="K160" s="19"/>
      <c r="L160" s="37"/>
      <c r="M160" s="11"/>
      <c r="N160" s="20"/>
      <c r="O160" s="20"/>
      <c r="P160" s="11"/>
      <c r="Q160" s="20"/>
      <c r="R160" s="11"/>
      <c r="S160" s="19"/>
      <c r="T160" s="13"/>
      <c r="U160" s="19"/>
      <c r="V160" s="42"/>
      <c r="W160" s="13"/>
      <c r="X160" s="19"/>
      <c r="Y160" s="13"/>
      <c r="Z160" s="39"/>
      <c r="AA160" s="11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  <c r="CE160" s="19"/>
      <c r="CF160" s="19"/>
      <c r="CG160" s="19"/>
      <c r="CH160" s="19"/>
      <c r="CI160" s="19"/>
      <c r="CJ160" s="19"/>
      <c r="CK160" s="19"/>
      <c r="CL160" s="19"/>
      <c r="CM160" s="19"/>
      <c r="CN160" s="19"/>
      <c r="CO160" s="19"/>
      <c r="CP160" s="19"/>
      <c r="CQ160" s="19"/>
      <c r="CR160" s="19"/>
      <c r="CS160" s="19"/>
      <c r="CT160" s="19"/>
      <c r="CU160" s="19"/>
      <c r="CV160" s="19"/>
      <c r="CW160" s="19"/>
      <c r="CX160" s="19"/>
      <c r="CY160" s="19"/>
      <c r="CZ160" s="19"/>
      <c r="DA160" s="19"/>
      <c r="DB160" s="19"/>
      <c r="DC160" s="19"/>
      <c r="DD160" s="19"/>
      <c r="DE160" s="19"/>
      <c r="DF160" s="19"/>
      <c r="DG160" s="19"/>
      <c r="DH160" s="19"/>
      <c r="DI160" s="19"/>
      <c r="DJ160" s="19"/>
      <c r="DK160" s="19"/>
      <c r="DL160" s="19"/>
      <c r="DM160" s="19"/>
      <c r="DN160" s="19"/>
      <c r="DO160" s="19"/>
      <c r="DP160" s="19"/>
      <c r="DQ160" s="19"/>
      <c r="DR160" s="19"/>
      <c r="DS160" s="19"/>
      <c r="DT160" s="19"/>
      <c r="DU160" s="19"/>
      <c r="DV160" s="19"/>
      <c r="DW160" s="19"/>
      <c r="DX160" s="19"/>
      <c r="DY160" s="19"/>
      <c r="DZ160" s="19"/>
      <c r="EA160" s="19"/>
      <c r="EB160" s="19"/>
      <c r="EC160" s="19"/>
      <c r="ED160" s="19"/>
      <c r="EE160" s="19"/>
      <c r="EF160" s="19"/>
      <c r="EG160" s="19"/>
      <c r="EH160" s="19"/>
      <c r="EI160" s="19"/>
      <c r="EJ160" s="19"/>
      <c r="EK160" s="19"/>
      <c r="EL160" s="19"/>
      <c r="EM160" s="19"/>
      <c r="EN160" s="19"/>
      <c r="EO160" s="19"/>
      <c r="EP160" s="19"/>
      <c r="EQ160" s="19"/>
      <c r="ER160" s="19"/>
      <c r="ES160" s="19"/>
      <c r="ET160" s="19"/>
      <c r="EU160" s="19"/>
      <c r="EV160" s="19"/>
      <c r="EW160" s="19"/>
      <c r="EX160" s="19"/>
      <c r="EY160" s="19"/>
      <c r="EZ160" s="19"/>
      <c r="FA160" s="19"/>
      <c r="FB160" s="19"/>
      <c r="FC160" s="19"/>
      <c r="FD160" s="19"/>
      <c r="FE160" s="19"/>
      <c r="FF160" s="19"/>
      <c r="FG160" s="19"/>
      <c r="FH160" s="19"/>
      <c r="FI160" s="19"/>
      <c r="FJ160" s="19"/>
      <c r="FK160" s="19"/>
      <c r="FL160" s="19"/>
      <c r="FM160" s="19"/>
      <c r="FN160" s="19"/>
      <c r="FO160" s="19"/>
      <c r="FP160" s="19"/>
      <c r="FQ160" s="19"/>
      <c r="FR160" s="19"/>
      <c r="FS160" s="19"/>
      <c r="FT160" s="19"/>
      <c r="FU160" s="19"/>
      <c r="FV160" s="19"/>
      <c r="FW160" s="19"/>
      <c r="FX160" s="19"/>
      <c r="FY160" s="19"/>
      <c r="FZ160" s="19"/>
      <c r="GA160" s="19"/>
      <c r="GB160" s="19"/>
      <c r="GC160" s="19"/>
      <c r="GD160" s="19"/>
      <c r="GE160" s="19"/>
      <c r="GF160" s="19"/>
      <c r="GG160" s="19"/>
      <c r="GH160" s="19"/>
      <c r="GI160" s="19"/>
      <c r="GJ160" s="19"/>
      <c r="GK160" s="19"/>
      <c r="GL160" s="19"/>
      <c r="GM160" s="19"/>
      <c r="GN160" s="19"/>
      <c r="GO160" s="19"/>
      <c r="GP160" s="19"/>
      <c r="GQ160" s="19"/>
      <c r="GR160" s="19"/>
      <c r="GS160" s="19"/>
      <c r="GT160" s="19"/>
      <c r="GU160" s="19"/>
      <c r="GV160" s="19"/>
      <c r="GW160" s="19"/>
      <c r="GX160" s="19"/>
      <c r="GY160" s="19"/>
      <c r="GZ160" s="19"/>
      <c r="HA160" s="19"/>
      <c r="HB160" s="19"/>
      <c r="HC160" s="19"/>
      <c r="HD160" s="19"/>
      <c r="HE160" s="19"/>
      <c r="HF160" s="19"/>
      <c r="HG160" s="19"/>
      <c r="HH160" s="19"/>
      <c r="HI160" s="19"/>
      <c r="HJ160" s="19"/>
      <c r="HK160" s="19"/>
      <c r="HL160" s="19"/>
      <c r="HM160" s="19"/>
      <c r="HN160" s="19"/>
      <c r="HO160" s="19"/>
      <c r="HP160" s="19"/>
      <c r="HQ160" s="19"/>
      <c r="HR160" s="19"/>
      <c r="HS160" s="19"/>
      <c r="HT160" s="19"/>
      <c r="HU160" s="19"/>
      <c r="HV160" s="19"/>
      <c r="HW160" s="19"/>
      <c r="HX160" s="19"/>
      <c r="HY160" s="19"/>
      <c r="HZ160" s="19"/>
      <c r="IA160" s="19"/>
      <c r="IB160" s="19"/>
      <c r="IC160" s="19"/>
      <c r="ID160" s="19"/>
      <c r="IE160" s="19"/>
      <c r="IF160" s="19"/>
      <c r="IG160" s="19"/>
      <c r="IH160" s="19"/>
      <c r="II160" s="19"/>
      <c r="IJ160" s="19"/>
      <c r="IK160" s="19"/>
      <c r="IL160" s="19"/>
      <c r="IM160" s="19"/>
      <c r="IN160" s="19"/>
      <c r="IO160" s="19"/>
      <c r="IP160" s="19"/>
      <c r="IQ160" s="19"/>
      <c r="IR160" s="19"/>
      <c r="IS160" s="19"/>
      <c r="IT160" s="19"/>
      <c r="IU160" s="19"/>
      <c r="IV160" s="19"/>
      <c r="IW160" s="19"/>
    </row>
    <row r="161" customFormat="false" ht="14.25" hidden="false" customHeight="false" outlineLevel="0" collapsed="false">
      <c r="A161" s="19"/>
      <c r="B161" s="19"/>
      <c r="C161" s="20"/>
      <c r="D161" s="37"/>
      <c r="E161" s="19"/>
      <c r="F161" s="11"/>
      <c r="G161" s="19"/>
      <c r="H161" s="20"/>
      <c r="I161" s="20"/>
      <c r="J161" s="11"/>
      <c r="K161" s="19"/>
      <c r="L161" s="37"/>
      <c r="M161" s="11"/>
      <c r="N161" s="20"/>
      <c r="O161" s="20"/>
      <c r="P161" s="11"/>
      <c r="Q161" s="20"/>
      <c r="R161" s="11"/>
      <c r="S161" s="19"/>
      <c r="T161" s="13"/>
      <c r="U161" s="19"/>
      <c r="V161" s="42"/>
      <c r="W161" s="13"/>
      <c r="X161" s="19"/>
      <c r="Y161" s="13"/>
      <c r="Z161" s="39"/>
      <c r="AA161" s="11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19"/>
      <c r="CN161" s="19"/>
      <c r="CO161" s="19"/>
      <c r="CP161" s="19"/>
      <c r="CQ161" s="19"/>
      <c r="CR161" s="19"/>
      <c r="CS161" s="19"/>
      <c r="CT161" s="19"/>
      <c r="CU161" s="19"/>
      <c r="CV161" s="19"/>
      <c r="CW161" s="19"/>
      <c r="CX161" s="19"/>
      <c r="CY161" s="19"/>
      <c r="CZ161" s="19"/>
      <c r="DA161" s="19"/>
      <c r="DB161" s="19"/>
      <c r="DC161" s="19"/>
      <c r="DD161" s="19"/>
      <c r="DE161" s="19"/>
      <c r="DF161" s="19"/>
      <c r="DG161" s="19"/>
      <c r="DH161" s="19"/>
      <c r="DI161" s="19"/>
      <c r="DJ161" s="19"/>
      <c r="DK161" s="19"/>
      <c r="DL161" s="19"/>
      <c r="DM161" s="19"/>
      <c r="DN161" s="19"/>
      <c r="DO161" s="19"/>
      <c r="DP161" s="19"/>
      <c r="DQ161" s="19"/>
      <c r="DR161" s="19"/>
      <c r="DS161" s="19"/>
      <c r="DT161" s="19"/>
      <c r="DU161" s="19"/>
      <c r="DV161" s="19"/>
      <c r="DW161" s="19"/>
      <c r="DX161" s="19"/>
      <c r="DY161" s="19"/>
      <c r="DZ161" s="19"/>
      <c r="EA161" s="19"/>
      <c r="EB161" s="19"/>
      <c r="EC161" s="19"/>
      <c r="ED161" s="19"/>
      <c r="EE161" s="19"/>
      <c r="EF161" s="19"/>
      <c r="EG161" s="19"/>
      <c r="EH161" s="19"/>
      <c r="EI161" s="19"/>
      <c r="EJ161" s="19"/>
      <c r="EK161" s="19"/>
      <c r="EL161" s="19"/>
      <c r="EM161" s="19"/>
      <c r="EN161" s="19"/>
      <c r="EO161" s="19"/>
      <c r="EP161" s="19"/>
      <c r="EQ161" s="19"/>
      <c r="ER161" s="19"/>
      <c r="ES161" s="19"/>
      <c r="ET161" s="19"/>
      <c r="EU161" s="19"/>
      <c r="EV161" s="19"/>
      <c r="EW161" s="19"/>
      <c r="EX161" s="19"/>
      <c r="EY161" s="19"/>
      <c r="EZ161" s="19"/>
      <c r="FA161" s="19"/>
      <c r="FB161" s="19"/>
      <c r="FC161" s="19"/>
      <c r="FD161" s="19"/>
      <c r="FE161" s="19"/>
      <c r="FF161" s="19"/>
      <c r="FG161" s="19"/>
      <c r="FH161" s="19"/>
      <c r="FI161" s="19"/>
      <c r="FJ161" s="19"/>
      <c r="FK161" s="19"/>
      <c r="FL161" s="19"/>
      <c r="FM161" s="19"/>
      <c r="FN161" s="19"/>
      <c r="FO161" s="19"/>
      <c r="FP161" s="19"/>
      <c r="FQ161" s="19"/>
      <c r="FR161" s="19"/>
      <c r="FS161" s="19"/>
      <c r="FT161" s="19"/>
      <c r="FU161" s="19"/>
      <c r="FV161" s="19"/>
      <c r="FW161" s="19"/>
      <c r="FX161" s="19"/>
      <c r="FY161" s="19"/>
      <c r="FZ161" s="19"/>
      <c r="GA161" s="19"/>
      <c r="GB161" s="19"/>
      <c r="GC161" s="19"/>
      <c r="GD161" s="19"/>
      <c r="GE161" s="19"/>
      <c r="GF161" s="19"/>
      <c r="GG161" s="19"/>
      <c r="GH161" s="19"/>
      <c r="GI161" s="19"/>
      <c r="GJ161" s="19"/>
      <c r="GK161" s="19"/>
      <c r="GL161" s="19"/>
      <c r="GM161" s="19"/>
      <c r="GN161" s="19"/>
      <c r="GO161" s="19"/>
      <c r="GP161" s="19"/>
      <c r="GQ161" s="19"/>
      <c r="GR161" s="19"/>
      <c r="GS161" s="19"/>
      <c r="GT161" s="19"/>
      <c r="GU161" s="19"/>
      <c r="GV161" s="19"/>
      <c r="GW161" s="19"/>
      <c r="GX161" s="19"/>
      <c r="GY161" s="19"/>
      <c r="GZ161" s="19"/>
      <c r="HA161" s="19"/>
      <c r="HB161" s="19"/>
      <c r="HC161" s="19"/>
      <c r="HD161" s="19"/>
      <c r="HE161" s="19"/>
      <c r="HF161" s="19"/>
      <c r="HG161" s="19"/>
      <c r="HH161" s="19"/>
      <c r="HI161" s="19"/>
      <c r="HJ161" s="19"/>
      <c r="HK161" s="19"/>
      <c r="HL161" s="19"/>
      <c r="HM161" s="19"/>
      <c r="HN161" s="19"/>
      <c r="HO161" s="19"/>
      <c r="HP161" s="19"/>
      <c r="HQ161" s="19"/>
      <c r="HR161" s="19"/>
      <c r="HS161" s="19"/>
      <c r="HT161" s="19"/>
      <c r="HU161" s="19"/>
      <c r="HV161" s="19"/>
      <c r="HW161" s="19"/>
      <c r="HX161" s="19"/>
      <c r="HY161" s="19"/>
      <c r="HZ161" s="19"/>
      <c r="IA161" s="19"/>
      <c r="IB161" s="19"/>
      <c r="IC161" s="19"/>
      <c r="ID161" s="19"/>
      <c r="IE161" s="19"/>
      <c r="IF161" s="19"/>
      <c r="IG161" s="19"/>
      <c r="IH161" s="19"/>
      <c r="II161" s="19"/>
      <c r="IJ161" s="19"/>
      <c r="IK161" s="19"/>
      <c r="IL161" s="19"/>
      <c r="IM161" s="19"/>
      <c r="IN161" s="19"/>
      <c r="IO161" s="19"/>
      <c r="IP161" s="19"/>
      <c r="IQ161" s="19"/>
      <c r="IR161" s="19"/>
      <c r="IS161" s="19"/>
      <c r="IT161" s="19"/>
      <c r="IU161" s="19"/>
      <c r="IV161" s="19"/>
      <c r="IW161" s="19"/>
    </row>
    <row r="162" customFormat="false" ht="14.25" hidden="false" customHeight="false" outlineLevel="0" collapsed="false">
      <c r="A162" s="19"/>
      <c r="B162" s="19"/>
      <c r="C162" s="20"/>
      <c r="D162" s="37"/>
      <c r="E162" s="19"/>
      <c r="F162" s="11"/>
      <c r="G162" s="19"/>
      <c r="H162" s="20"/>
      <c r="I162" s="20"/>
      <c r="J162" s="11"/>
      <c r="K162" s="19"/>
      <c r="L162" s="37"/>
      <c r="M162" s="11"/>
      <c r="N162" s="20"/>
      <c r="O162" s="20"/>
      <c r="P162" s="11"/>
      <c r="Q162" s="20"/>
      <c r="R162" s="11"/>
      <c r="S162" s="19"/>
      <c r="T162" s="13"/>
      <c r="U162" s="19"/>
      <c r="V162" s="42"/>
      <c r="W162" s="13"/>
      <c r="X162" s="19"/>
      <c r="Y162" s="13"/>
      <c r="Z162" s="39"/>
      <c r="AA162" s="11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  <c r="CP162" s="19"/>
      <c r="CQ162" s="19"/>
      <c r="CR162" s="19"/>
      <c r="CS162" s="19"/>
      <c r="CT162" s="19"/>
      <c r="CU162" s="19"/>
      <c r="CV162" s="19"/>
      <c r="CW162" s="19"/>
      <c r="CX162" s="19"/>
      <c r="CY162" s="19"/>
      <c r="CZ162" s="19"/>
      <c r="DA162" s="19"/>
      <c r="DB162" s="19"/>
      <c r="DC162" s="19"/>
      <c r="DD162" s="19"/>
      <c r="DE162" s="19"/>
      <c r="DF162" s="19"/>
      <c r="DG162" s="19"/>
      <c r="DH162" s="19"/>
      <c r="DI162" s="19"/>
      <c r="DJ162" s="19"/>
      <c r="DK162" s="19"/>
      <c r="DL162" s="19"/>
      <c r="DM162" s="19"/>
      <c r="DN162" s="19"/>
      <c r="DO162" s="19"/>
      <c r="DP162" s="19"/>
      <c r="DQ162" s="19"/>
      <c r="DR162" s="19"/>
      <c r="DS162" s="19"/>
      <c r="DT162" s="19"/>
      <c r="DU162" s="19"/>
      <c r="DV162" s="19"/>
      <c r="DW162" s="19"/>
      <c r="DX162" s="19"/>
      <c r="DY162" s="19"/>
      <c r="DZ162" s="19"/>
      <c r="EA162" s="19"/>
      <c r="EB162" s="19"/>
      <c r="EC162" s="19"/>
      <c r="ED162" s="19"/>
      <c r="EE162" s="19"/>
      <c r="EF162" s="19"/>
      <c r="EG162" s="19"/>
      <c r="EH162" s="19"/>
      <c r="EI162" s="19"/>
      <c r="EJ162" s="19"/>
      <c r="EK162" s="19"/>
      <c r="EL162" s="19"/>
      <c r="EM162" s="19"/>
      <c r="EN162" s="19"/>
      <c r="EO162" s="19"/>
      <c r="EP162" s="19"/>
      <c r="EQ162" s="19"/>
      <c r="ER162" s="19"/>
      <c r="ES162" s="19"/>
      <c r="ET162" s="19"/>
      <c r="EU162" s="19"/>
      <c r="EV162" s="19"/>
      <c r="EW162" s="19"/>
      <c r="EX162" s="19"/>
      <c r="EY162" s="19"/>
      <c r="EZ162" s="19"/>
      <c r="FA162" s="19"/>
      <c r="FB162" s="19"/>
      <c r="FC162" s="19"/>
      <c r="FD162" s="19"/>
      <c r="FE162" s="19"/>
      <c r="FF162" s="19"/>
      <c r="FG162" s="19"/>
      <c r="FH162" s="19"/>
      <c r="FI162" s="19"/>
      <c r="FJ162" s="19"/>
      <c r="FK162" s="19"/>
      <c r="FL162" s="19"/>
      <c r="FM162" s="19"/>
      <c r="FN162" s="19"/>
      <c r="FO162" s="19"/>
      <c r="FP162" s="19"/>
      <c r="FQ162" s="19"/>
      <c r="FR162" s="19"/>
      <c r="FS162" s="19"/>
      <c r="FT162" s="19"/>
      <c r="FU162" s="19"/>
      <c r="FV162" s="19"/>
      <c r="FW162" s="19"/>
      <c r="FX162" s="19"/>
      <c r="FY162" s="19"/>
      <c r="FZ162" s="19"/>
      <c r="GA162" s="19"/>
      <c r="GB162" s="19"/>
      <c r="GC162" s="19"/>
      <c r="GD162" s="19"/>
      <c r="GE162" s="19"/>
      <c r="GF162" s="19"/>
      <c r="GG162" s="19"/>
      <c r="GH162" s="19"/>
      <c r="GI162" s="19"/>
      <c r="GJ162" s="19"/>
      <c r="GK162" s="19"/>
      <c r="GL162" s="19"/>
      <c r="GM162" s="19"/>
      <c r="GN162" s="19"/>
      <c r="GO162" s="19"/>
      <c r="GP162" s="19"/>
      <c r="GQ162" s="19"/>
      <c r="GR162" s="19"/>
      <c r="GS162" s="19"/>
      <c r="GT162" s="19"/>
      <c r="GU162" s="19"/>
      <c r="GV162" s="19"/>
      <c r="GW162" s="19"/>
      <c r="GX162" s="19"/>
      <c r="GY162" s="19"/>
      <c r="GZ162" s="19"/>
      <c r="HA162" s="19"/>
      <c r="HB162" s="19"/>
      <c r="HC162" s="19"/>
      <c r="HD162" s="19"/>
      <c r="HE162" s="19"/>
      <c r="HF162" s="19"/>
      <c r="HG162" s="19"/>
      <c r="HH162" s="19"/>
      <c r="HI162" s="19"/>
      <c r="HJ162" s="19"/>
      <c r="HK162" s="19"/>
      <c r="HL162" s="19"/>
      <c r="HM162" s="19"/>
      <c r="HN162" s="19"/>
      <c r="HO162" s="19"/>
      <c r="HP162" s="19"/>
      <c r="HQ162" s="19"/>
      <c r="HR162" s="19"/>
      <c r="HS162" s="19"/>
      <c r="HT162" s="19"/>
      <c r="HU162" s="19"/>
      <c r="HV162" s="19"/>
      <c r="HW162" s="19"/>
      <c r="HX162" s="19"/>
      <c r="HY162" s="19"/>
      <c r="HZ162" s="19"/>
      <c r="IA162" s="19"/>
      <c r="IB162" s="19"/>
      <c r="IC162" s="19"/>
      <c r="ID162" s="19"/>
      <c r="IE162" s="19"/>
      <c r="IF162" s="19"/>
      <c r="IG162" s="19"/>
      <c r="IH162" s="19"/>
      <c r="II162" s="19"/>
      <c r="IJ162" s="19"/>
      <c r="IK162" s="19"/>
      <c r="IL162" s="19"/>
      <c r="IM162" s="19"/>
      <c r="IN162" s="19"/>
      <c r="IO162" s="19"/>
      <c r="IP162" s="19"/>
      <c r="IQ162" s="19"/>
      <c r="IR162" s="19"/>
      <c r="IS162" s="19"/>
      <c r="IT162" s="19"/>
      <c r="IU162" s="19"/>
      <c r="IV162" s="19"/>
      <c r="IW162" s="19"/>
    </row>
    <row r="163" customFormat="false" ht="14.25" hidden="false" customHeight="false" outlineLevel="0" collapsed="false">
      <c r="A163" s="19"/>
      <c r="B163" s="19"/>
      <c r="C163" s="13"/>
      <c r="D163" s="37"/>
      <c r="E163" s="19"/>
      <c r="F163" s="11"/>
      <c r="G163" s="19"/>
      <c r="H163" s="20"/>
      <c r="I163" s="20"/>
      <c r="J163" s="11"/>
      <c r="K163" s="19"/>
      <c r="L163" s="20"/>
      <c r="M163" s="11"/>
      <c r="N163" s="20"/>
      <c r="O163" s="20"/>
      <c r="P163" s="11"/>
      <c r="Q163" s="20"/>
      <c r="R163" s="11"/>
      <c r="S163" s="19"/>
      <c r="T163" s="19"/>
      <c r="U163" s="19"/>
      <c r="V163" s="13"/>
      <c r="W163" s="19"/>
      <c r="X163" s="19"/>
      <c r="Y163" s="19"/>
      <c r="Z163" s="39"/>
      <c r="AA163" s="11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19"/>
      <c r="CN163" s="19"/>
      <c r="CO163" s="19"/>
      <c r="CP163" s="19"/>
      <c r="CQ163" s="19"/>
      <c r="CR163" s="19"/>
      <c r="CS163" s="19"/>
      <c r="CT163" s="19"/>
      <c r="CU163" s="19"/>
      <c r="CV163" s="19"/>
      <c r="CW163" s="19"/>
      <c r="CX163" s="19"/>
      <c r="CY163" s="19"/>
      <c r="CZ163" s="19"/>
      <c r="DA163" s="19"/>
      <c r="DB163" s="19"/>
      <c r="DC163" s="19"/>
      <c r="DD163" s="19"/>
      <c r="DE163" s="19"/>
      <c r="DF163" s="19"/>
      <c r="DG163" s="19"/>
      <c r="DH163" s="19"/>
      <c r="DI163" s="19"/>
      <c r="DJ163" s="19"/>
      <c r="DK163" s="19"/>
      <c r="DL163" s="19"/>
      <c r="DM163" s="19"/>
      <c r="DN163" s="19"/>
      <c r="DO163" s="19"/>
      <c r="DP163" s="19"/>
      <c r="DQ163" s="19"/>
      <c r="DR163" s="19"/>
      <c r="DS163" s="19"/>
      <c r="DT163" s="19"/>
      <c r="DU163" s="19"/>
      <c r="DV163" s="19"/>
      <c r="DW163" s="19"/>
      <c r="DX163" s="19"/>
      <c r="DY163" s="19"/>
      <c r="DZ163" s="19"/>
      <c r="EA163" s="19"/>
      <c r="EB163" s="19"/>
      <c r="EC163" s="19"/>
      <c r="ED163" s="19"/>
      <c r="EE163" s="19"/>
      <c r="EF163" s="19"/>
      <c r="EG163" s="19"/>
      <c r="EH163" s="19"/>
      <c r="EI163" s="19"/>
      <c r="EJ163" s="19"/>
      <c r="EK163" s="19"/>
      <c r="EL163" s="19"/>
      <c r="EM163" s="19"/>
      <c r="EN163" s="19"/>
      <c r="EO163" s="19"/>
      <c r="EP163" s="19"/>
      <c r="EQ163" s="19"/>
      <c r="ER163" s="19"/>
      <c r="ES163" s="19"/>
      <c r="ET163" s="19"/>
      <c r="EU163" s="19"/>
      <c r="EV163" s="19"/>
      <c r="EW163" s="19"/>
      <c r="EX163" s="19"/>
      <c r="EY163" s="19"/>
      <c r="EZ163" s="19"/>
      <c r="FA163" s="19"/>
      <c r="FB163" s="19"/>
      <c r="FC163" s="19"/>
      <c r="FD163" s="19"/>
      <c r="FE163" s="19"/>
      <c r="FF163" s="19"/>
      <c r="FG163" s="19"/>
      <c r="FH163" s="19"/>
      <c r="FI163" s="19"/>
      <c r="FJ163" s="19"/>
      <c r="FK163" s="19"/>
      <c r="FL163" s="19"/>
      <c r="FM163" s="19"/>
      <c r="FN163" s="19"/>
      <c r="FO163" s="19"/>
      <c r="FP163" s="19"/>
      <c r="FQ163" s="19"/>
      <c r="FR163" s="19"/>
      <c r="FS163" s="19"/>
      <c r="FT163" s="19"/>
      <c r="FU163" s="19"/>
      <c r="FV163" s="19"/>
      <c r="FW163" s="19"/>
      <c r="FX163" s="19"/>
      <c r="FY163" s="19"/>
      <c r="FZ163" s="19"/>
      <c r="GA163" s="19"/>
      <c r="GB163" s="19"/>
      <c r="GC163" s="19"/>
      <c r="GD163" s="19"/>
      <c r="GE163" s="19"/>
      <c r="GF163" s="19"/>
      <c r="GG163" s="19"/>
      <c r="GH163" s="19"/>
      <c r="GI163" s="19"/>
      <c r="GJ163" s="19"/>
      <c r="GK163" s="19"/>
      <c r="GL163" s="19"/>
      <c r="GM163" s="19"/>
      <c r="GN163" s="19"/>
      <c r="GO163" s="19"/>
      <c r="GP163" s="19"/>
      <c r="GQ163" s="19"/>
      <c r="GR163" s="19"/>
      <c r="GS163" s="19"/>
      <c r="GT163" s="19"/>
      <c r="GU163" s="19"/>
      <c r="GV163" s="19"/>
      <c r="GW163" s="19"/>
      <c r="GX163" s="19"/>
      <c r="GY163" s="19"/>
      <c r="GZ163" s="19"/>
      <c r="HA163" s="19"/>
      <c r="HB163" s="19"/>
      <c r="HC163" s="19"/>
      <c r="HD163" s="19"/>
      <c r="HE163" s="19"/>
      <c r="HF163" s="19"/>
      <c r="HG163" s="19"/>
      <c r="HH163" s="19"/>
      <c r="HI163" s="19"/>
      <c r="HJ163" s="19"/>
      <c r="HK163" s="19"/>
      <c r="HL163" s="19"/>
      <c r="HM163" s="19"/>
      <c r="HN163" s="19"/>
      <c r="HO163" s="19"/>
      <c r="HP163" s="19"/>
      <c r="HQ163" s="19"/>
      <c r="HR163" s="19"/>
      <c r="HS163" s="19"/>
      <c r="HT163" s="19"/>
      <c r="HU163" s="19"/>
      <c r="HV163" s="19"/>
      <c r="HW163" s="19"/>
      <c r="HX163" s="19"/>
      <c r="HY163" s="19"/>
      <c r="HZ163" s="19"/>
      <c r="IA163" s="19"/>
      <c r="IB163" s="19"/>
      <c r="IC163" s="19"/>
      <c r="ID163" s="19"/>
      <c r="IE163" s="19"/>
      <c r="IF163" s="19"/>
      <c r="IG163" s="19"/>
      <c r="IH163" s="19"/>
      <c r="II163" s="19"/>
      <c r="IJ163" s="19"/>
      <c r="IK163" s="19"/>
      <c r="IL163" s="19"/>
      <c r="IM163" s="19"/>
      <c r="IN163" s="19"/>
      <c r="IO163" s="19"/>
      <c r="IP163" s="19"/>
      <c r="IQ163" s="19"/>
      <c r="IR163" s="19"/>
      <c r="IS163" s="19"/>
      <c r="IT163" s="19"/>
      <c r="IU163" s="19"/>
      <c r="IV163" s="19"/>
      <c r="IW163" s="19"/>
    </row>
    <row r="164" customFormat="false" ht="18.75" hidden="false" customHeight="false" outlineLevel="0" collapsed="false">
      <c r="A164" s="19"/>
      <c r="B164" s="19"/>
      <c r="C164" s="13"/>
      <c r="D164" s="37"/>
      <c r="E164" s="19" t="s">
        <v>82</v>
      </c>
      <c r="F164" s="20"/>
      <c r="G164" s="19"/>
      <c r="H164" s="20" t="s">
        <v>0</v>
      </c>
      <c r="I164" s="19"/>
      <c r="J164" s="19"/>
      <c r="K164" s="20"/>
      <c r="L164" s="19"/>
      <c r="M164" s="19"/>
      <c r="N164" s="11" t="s">
        <v>0</v>
      </c>
      <c r="O164" s="19"/>
      <c r="P164" s="19"/>
      <c r="Q164" s="19"/>
      <c r="R164" s="20"/>
      <c r="S164" s="11"/>
      <c r="T164" s="20"/>
      <c r="U164" s="20" t="n">
        <f aca="false">S164*T164</f>
        <v>0</v>
      </c>
      <c r="V164" s="19"/>
      <c r="W164" s="19"/>
      <c r="X164" s="11"/>
      <c r="Y164" s="19"/>
      <c r="Z164" s="39"/>
      <c r="AA164" s="11" t="n">
        <f aca="false">IF(Q164="s",U164-X164,U164+X164)</f>
        <v>0</v>
      </c>
      <c r="AB164" s="11" t="s">
        <v>0</v>
      </c>
      <c r="AC164" s="19"/>
      <c r="AD164" s="19"/>
      <c r="AE164" s="55" t="s">
        <v>83</v>
      </c>
      <c r="AF164" s="55"/>
      <c r="AG164" s="55"/>
      <c r="AH164" s="55"/>
      <c r="AI164" s="55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19"/>
      <c r="CN164" s="19"/>
      <c r="CO164" s="19"/>
      <c r="CP164" s="19"/>
      <c r="CQ164" s="19"/>
      <c r="CR164" s="19"/>
      <c r="CS164" s="19"/>
      <c r="CT164" s="19"/>
      <c r="CU164" s="19"/>
      <c r="CV164" s="19"/>
      <c r="CW164" s="19"/>
      <c r="CX164" s="19"/>
      <c r="CY164" s="19"/>
      <c r="CZ164" s="19"/>
      <c r="DA164" s="19"/>
      <c r="DB164" s="19"/>
      <c r="DC164" s="19"/>
      <c r="DD164" s="19"/>
      <c r="DE164" s="19"/>
      <c r="DF164" s="19"/>
      <c r="DG164" s="19"/>
      <c r="DH164" s="19"/>
      <c r="DI164" s="19"/>
      <c r="DJ164" s="19"/>
      <c r="DK164" s="19"/>
      <c r="DL164" s="19"/>
      <c r="DM164" s="19"/>
      <c r="DN164" s="19"/>
      <c r="DO164" s="19"/>
      <c r="DP164" s="19"/>
      <c r="DQ164" s="19"/>
      <c r="DR164" s="19"/>
      <c r="DS164" s="19"/>
      <c r="DT164" s="19"/>
      <c r="DU164" s="19"/>
      <c r="DV164" s="19"/>
      <c r="DW164" s="19"/>
      <c r="DX164" s="19"/>
      <c r="DY164" s="19"/>
      <c r="DZ164" s="19"/>
      <c r="EA164" s="19"/>
      <c r="EB164" s="19"/>
      <c r="EC164" s="19"/>
      <c r="ED164" s="19"/>
      <c r="EE164" s="19"/>
      <c r="EF164" s="19"/>
      <c r="EG164" s="19"/>
      <c r="EH164" s="19"/>
      <c r="EI164" s="19"/>
      <c r="EJ164" s="19"/>
      <c r="EK164" s="19"/>
      <c r="EL164" s="19"/>
      <c r="EM164" s="19"/>
      <c r="EN164" s="19"/>
      <c r="EO164" s="19"/>
      <c r="EP164" s="19"/>
      <c r="EQ164" s="19"/>
      <c r="ER164" s="19"/>
      <c r="ES164" s="19"/>
      <c r="ET164" s="19"/>
      <c r="EU164" s="19"/>
      <c r="EV164" s="19"/>
      <c r="EW164" s="19"/>
      <c r="EX164" s="19"/>
      <c r="EY164" s="19"/>
      <c r="EZ164" s="19"/>
      <c r="FA164" s="19"/>
      <c r="FB164" s="19"/>
      <c r="FC164" s="19"/>
      <c r="FD164" s="19"/>
      <c r="FE164" s="19"/>
      <c r="FF164" s="19"/>
      <c r="FG164" s="19"/>
      <c r="FH164" s="19"/>
      <c r="FI164" s="19"/>
      <c r="FJ164" s="19"/>
      <c r="FK164" s="19"/>
      <c r="FL164" s="19"/>
      <c r="FM164" s="19"/>
      <c r="FN164" s="19"/>
      <c r="FO164" s="19"/>
      <c r="FP164" s="19"/>
      <c r="FQ164" s="19"/>
      <c r="FR164" s="19"/>
      <c r="FS164" s="19"/>
      <c r="FT164" s="19"/>
      <c r="FU164" s="19"/>
      <c r="FV164" s="19"/>
      <c r="FW164" s="19"/>
      <c r="FX164" s="19"/>
      <c r="FY164" s="19"/>
      <c r="FZ164" s="19"/>
      <c r="GA164" s="19"/>
      <c r="GB164" s="19"/>
      <c r="GC164" s="19"/>
      <c r="GD164" s="19"/>
      <c r="GE164" s="19"/>
      <c r="GF164" s="19"/>
      <c r="GG164" s="19"/>
      <c r="GH164" s="19"/>
      <c r="GI164" s="19"/>
      <c r="GJ164" s="19"/>
      <c r="GK164" s="19"/>
      <c r="GL164" s="19"/>
      <c r="GM164" s="19"/>
      <c r="GN164" s="19"/>
      <c r="GO164" s="19"/>
      <c r="GP164" s="19"/>
      <c r="GQ164" s="19"/>
      <c r="GR164" s="19"/>
      <c r="GS164" s="19"/>
      <c r="GT164" s="19"/>
      <c r="GU164" s="19"/>
      <c r="GV164" s="19"/>
      <c r="GW164" s="19"/>
      <c r="GX164" s="19"/>
      <c r="GY164" s="19"/>
      <c r="GZ164" s="19"/>
      <c r="HA164" s="19"/>
      <c r="HB164" s="19"/>
      <c r="HC164" s="19"/>
      <c r="HD164" s="19"/>
      <c r="HE164" s="19"/>
      <c r="HF164" s="19"/>
      <c r="HG164" s="19"/>
      <c r="HH164" s="19"/>
      <c r="HI164" s="19"/>
      <c r="HJ164" s="19"/>
      <c r="HK164" s="19"/>
      <c r="HL164" s="19"/>
      <c r="HM164" s="19"/>
      <c r="HN164" s="19"/>
      <c r="HO164" s="19"/>
      <c r="HP164" s="19"/>
      <c r="HQ164" s="19"/>
      <c r="HR164" s="19"/>
      <c r="HS164" s="19"/>
      <c r="HT164" s="19"/>
      <c r="HU164" s="19"/>
      <c r="HV164" s="19"/>
      <c r="HW164" s="19"/>
      <c r="HX164" s="19"/>
      <c r="HY164" s="19"/>
      <c r="HZ164" s="19"/>
      <c r="IA164" s="19"/>
      <c r="IB164" s="19"/>
      <c r="IC164" s="19"/>
      <c r="ID164" s="19"/>
      <c r="IE164" s="19"/>
      <c r="IF164" s="19"/>
      <c r="IG164" s="19"/>
      <c r="IH164" s="19"/>
      <c r="II164" s="19"/>
      <c r="IJ164" s="19"/>
      <c r="IK164" s="19"/>
      <c r="IL164" s="19"/>
      <c r="IM164" s="19"/>
      <c r="IN164" s="19"/>
      <c r="IO164" s="19"/>
      <c r="IP164" s="19"/>
      <c r="IQ164" s="19"/>
      <c r="IR164" s="19"/>
      <c r="IS164" s="19"/>
      <c r="IT164" s="19"/>
      <c r="IU164" s="19"/>
      <c r="IV164" s="19"/>
      <c r="IW164" s="19"/>
    </row>
    <row r="165" customFormat="false" ht="42.75" hidden="false" customHeight="false" outlineLevel="0" collapsed="false">
      <c r="A165" s="38"/>
      <c r="B165" s="56"/>
      <c r="C165" s="57"/>
      <c r="D165" s="58" t="s">
        <v>84</v>
      </c>
      <c r="E165" s="59" t="s">
        <v>85</v>
      </c>
      <c r="F165" s="60" t="s">
        <v>86</v>
      </c>
      <c r="G165" s="38" t="s">
        <v>87</v>
      </c>
      <c r="H165" s="61" t="s">
        <v>88</v>
      </c>
      <c r="I165" s="38" t="s">
        <v>89</v>
      </c>
      <c r="J165" s="38" t="s">
        <v>90</v>
      </c>
      <c r="K165" s="62" t="s">
        <v>91</v>
      </c>
      <c r="L165" s="38" t="s">
        <v>89</v>
      </c>
      <c r="M165" s="38" t="s">
        <v>92</v>
      </c>
      <c r="N165" s="62" t="s">
        <v>93</v>
      </c>
      <c r="O165" s="38"/>
      <c r="P165" s="38"/>
      <c r="Q165" s="59" t="s">
        <v>85</v>
      </c>
      <c r="R165" s="58" t="s">
        <v>94</v>
      </c>
      <c r="S165" s="60" t="s">
        <v>95</v>
      </c>
      <c r="T165" s="38" t="s">
        <v>96</v>
      </c>
      <c r="U165" s="61" t="s">
        <v>97</v>
      </c>
      <c r="V165" s="38" t="s">
        <v>89</v>
      </c>
      <c r="W165" s="38" t="s">
        <v>98</v>
      </c>
      <c r="X165" s="62" t="s">
        <v>91</v>
      </c>
      <c r="Y165" s="38" t="s">
        <v>89</v>
      </c>
      <c r="Z165" s="63" t="s">
        <v>92</v>
      </c>
      <c r="AA165" s="62" t="s">
        <v>99</v>
      </c>
      <c r="AB165" s="62" t="s">
        <v>100</v>
      </c>
      <c r="AC165" s="38" t="s">
        <v>0</v>
      </c>
      <c r="AD165" s="38" t="s">
        <v>41</v>
      </c>
      <c r="AE165" s="19" t="s">
        <v>42</v>
      </c>
      <c r="AF165" s="38" t="s">
        <v>43</v>
      </c>
      <c r="AG165" s="19" t="s">
        <v>44</v>
      </c>
      <c r="AH165" s="19" t="s">
        <v>45</v>
      </c>
      <c r="AI165" s="38" t="s">
        <v>46</v>
      </c>
      <c r="AJ165" s="39" t="s">
        <v>47</v>
      </c>
      <c r="AK165" s="64" t="s">
        <v>0</v>
      </c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8"/>
      <c r="CE165" s="38"/>
      <c r="CF165" s="38"/>
      <c r="CG165" s="38"/>
      <c r="CH165" s="38"/>
      <c r="CI165" s="38"/>
      <c r="CJ165" s="38"/>
      <c r="CK165" s="38"/>
      <c r="CL165" s="38"/>
      <c r="CM165" s="38"/>
      <c r="CN165" s="38"/>
      <c r="CO165" s="38"/>
      <c r="CP165" s="38"/>
      <c r="CQ165" s="38"/>
      <c r="CR165" s="38"/>
      <c r="CS165" s="38"/>
      <c r="CT165" s="38"/>
      <c r="CU165" s="38"/>
      <c r="CV165" s="38"/>
      <c r="CW165" s="38"/>
      <c r="CX165" s="38"/>
      <c r="CY165" s="38"/>
      <c r="CZ165" s="38"/>
      <c r="DA165" s="38"/>
      <c r="DB165" s="38"/>
      <c r="DC165" s="38"/>
      <c r="DD165" s="38"/>
      <c r="DE165" s="38"/>
      <c r="DF165" s="38"/>
      <c r="DG165" s="38"/>
      <c r="DH165" s="38"/>
      <c r="DI165" s="38"/>
      <c r="DJ165" s="38"/>
      <c r="DK165" s="38"/>
      <c r="DL165" s="38"/>
      <c r="DM165" s="38"/>
      <c r="DN165" s="38"/>
      <c r="DO165" s="38"/>
      <c r="DP165" s="38"/>
      <c r="DQ165" s="38"/>
      <c r="DR165" s="38"/>
      <c r="DS165" s="38"/>
      <c r="DT165" s="38"/>
      <c r="DU165" s="38"/>
      <c r="DV165" s="38"/>
      <c r="DW165" s="38"/>
      <c r="DX165" s="38"/>
      <c r="DY165" s="38"/>
      <c r="DZ165" s="38"/>
      <c r="EA165" s="38"/>
      <c r="EB165" s="38"/>
      <c r="EC165" s="38"/>
      <c r="ED165" s="38"/>
      <c r="EE165" s="38"/>
      <c r="EF165" s="38"/>
      <c r="EG165" s="38"/>
      <c r="EH165" s="38"/>
      <c r="EI165" s="38"/>
      <c r="EJ165" s="38"/>
      <c r="EK165" s="38"/>
      <c r="EL165" s="38"/>
      <c r="EM165" s="38"/>
      <c r="EN165" s="38"/>
      <c r="EO165" s="38"/>
      <c r="EP165" s="38"/>
      <c r="EQ165" s="38"/>
      <c r="ER165" s="38"/>
      <c r="ES165" s="38"/>
      <c r="ET165" s="38"/>
      <c r="EU165" s="38"/>
      <c r="EV165" s="38"/>
      <c r="EW165" s="38"/>
      <c r="EX165" s="38"/>
      <c r="EY165" s="38"/>
      <c r="EZ165" s="38"/>
      <c r="FA165" s="38"/>
      <c r="FB165" s="38"/>
      <c r="FC165" s="38"/>
      <c r="FD165" s="38"/>
      <c r="FE165" s="38"/>
      <c r="FF165" s="38"/>
      <c r="FG165" s="38"/>
      <c r="FH165" s="38"/>
      <c r="FI165" s="38"/>
      <c r="FJ165" s="38"/>
      <c r="FK165" s="38"/>
      <c r="FL165" s="38"/>
      <c r="FM165" s="38"/>
      <c r="FN165" s="38"/>
      <c r="FO165" s="38"/>
      <c r="FP165" s="38"/>
      <c r="FQ165" s="38"/>
      <c r="FR165" s="38"/>
      <c r="FS165" s="38"/>
      <c r="FT165" s="38"/>
      <c r="FU165" s="38"/>
      <c r="FV165" s="38"/>
      <c r="FW165" s="38"/>
      <c r="FX165" s="38"/>
      <c r="FY165" s="38"/>
      <c r="FZ165" s="38"/>
      <c r="GA165" s="38"/>
      <c r="GB165" s="38"/>
      <c r="GC165" s="38"/>
      <c r="GD165" s="38"/>
      <c r="GE165" s="38"/>
      <c r="GF165" s="38"/>
      <c r="GG165" s="38"/>
      <c r="GH165" s="38"/>
      <c r="GI165" s="38"/>
      <c r="GJ165" s="38"/>
      <c r="GK165" s="38"/>
      <c r="GL165" s="38"/>
      <c r="GM165" s="38"/>
      <c r="GN165" s="38"/>
      <c r="GO165" s="38"/>
      <c r="GP165" s="38"/>
      <c r="GQ165" s="38"/>
      <c r="GR165" s="38"/>
      <c r="GS165" s="38"/>
      <c r="GT165" s="38"/>
      <c r="GU165" s="38"/>
      <c r="GV165" s="38"/>
      <c r="GW165" s="38"/>
      <c r="GX165" s="38"/>
      <c r="GY165" s="38"/>
      <c r="GZ165" s="38"/>
      <c r="HA165" s="38"/>
      <c r="HB165" s="38"/>
      <c r="HC165" s="38"/>
      <c r="HD165" s="38"/>
      <c r="HE165" s="38"/>
      <c r="HF165" s="38"/>
      <c r="HG165" s="38"/>
      <c r="HH165" s="38"/>
      <c r="HI165" s="38"/>
      <c r="HJ165" s="38"/>
      <c r="HK165" s="38"/>
      <c r="HL165" s="38"/>
      <c r="HM165" s="38"/>
      <c r="HN165" s="38"/>
      <c r="HO165" s="38"/>
      <c r="HP165" s="38"/>
      <c r="HQ165" s="38"/>
      <c r="HR165" s="38"/>
      <c r="HS165" s="38"/>
      <c r="HT165" s="38"/>
      <c r="HU165" s="38"/>
      <c r="HV165" s="38"/>
      <c r="HW165" s="38"/>
      <c r="HX165" s="38"/>
      <c r="HY165" s="38"/>
      <c r="HZ165" s="38"/>
      <c r="IA165" s="38"/>
      <c r="IB165" s="38"/>
      <c r="IC165" s="38"/>
      <c r="ID165" s="38"/>
      <c r="IE165" s="38"/>
      <c r="IF165" s="38"/>
      <c r="IG165" s="38"/>
      <c r="IH165" s="38"/>
      <c r="II165" s="38"/>
      <c r="IJ165" s="38"/>
      <c r="IK165" s="38"/>
      <c r="IL165" s="38"/>
      <c r="IM165" s="38"/>
      <c r="IN165" s="38"/>
      <c r="IO165" s="38"/>
      <c r="IP165" s="38"/>
      <c r="IQ165" s="38"/>
      <c r="IR165" s="38"/>
      <c r="IS165" s="38"/>
      <c r="IT165" s="38"/>
      <c r="IU165" s="38"/>
      <c r="IV165" s="38"/>
      <c r="IW165" s="38"/>
    </row>
    <row r="166" customFormat="false" ht="14.25" hidden="false" customHeight="false" outlineLevel="0" collapsed="false">
      <c r="A166" s="19"/>
      <c r="B166" s="19" t="s">
        <v>48</v>
      </c>
      <c r="C166" s="19" t="s">
        <v>0</v>
      </c>
      <c r="D166" s="37" t="s">
        <v>0</v>
      </c>
      <c r="E166" s="19" t="s">
        <v>0</v>
      </c>
      <c r="F166" s="65" t="s">
        <v>0</v>
      </c>
      <c r="G166" s="19" t="s">
        <v>0</v>
      </c>
      <c r="H166" s="20" t="s">
        <v>0</v>
      </c>
      <c r="I166" s="66" t="s">
        <v>0</v>
      </c>
      <c r="J166" s="67" t="s">
        <v>0</v>
      </c>
      <c r="K166" s="11" t="s">
        <v>2</v>
      </c>
      <c r="L166" s="66" t="s">
        <v>0</v>
      </c>
      <c r="M166" s="67" t="s">
        <v>0</v>
      </c>
      <c r="N166" s="11" t="s">
        <v>0</v>
      </c>
      <c r="O166" s="66"/>
      <c r="P166" s="67"/>
      <c r="Q166" s="19" t="s">
        <v>50</v>
      </c>
      <c r="R166" s="68" t="n">
        <v>36069</v>
      </c>
      <c r="S166" s="65" t="n">
        <v>51.125</v>
      </c>
      <c r="T166" s="20" t="n">
        <v>3000</v>
      </c>
      <c r="U166" s="20" t="n">
        <f aca="false">S166*T166</f>
        <v>153375</v>
      </c>
      <c r="V166" s="66" t="n">
        <v>1.536</v>
      </c>
      <c r="W166" s="67" t="n">
        <f aca="false">U166*V166</f>
        <v>235584</v>
      </c>
      <c r="X166" s="11" t="n">
        <v>237.87</v>
      </c>
      <c r="Y166" s="66" t="n">
        <f aca="false">V166</f>
        <v>1.536</v>
      </c>
      <c r="Z166" s="39" t="n">
        <f aca="false">X166*Y166</f>
        <v>365.36832</v>
      </c>
      <c r="AA166" s="11" t="n">
        <f aca="false">IF(Q166="s",W166-Z166,W166+Z166)</f>
        <v>235218.63168</v>
      </c>
      <c r="AB166" s="11" t="n">
        <v>0</v>
      </c>
      <c r="AC166" s="19"/>
      <c r="AD166" s="13" t="s">
        <v>0</v>
      </c>
      <c r="AE166" s="19" t="s">
        <v>0</v>
      </c>
      <c r="AF166" s="42" t="s">
        <v>0</v>
      </c>
      <c r="AG166" s="13" t="s">
        <v>0</v>
      </c>
      <c r="AH166" s="11" t="s">
        <v>0</v>
      </c>
      <c r="AI166" s="13" t="s">
        <v>0</v>
      </c>
      <c r="AJ166" s="11" t="s">
        <v>0</v>
      </c>
      <c r="AK166" s="69" t="s">
        <v>0</v>
      </c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  <c r="CO166" s="19"/>
      <c r="CP166" s="19"/>
      <c r="CQ166" s="19"/>
      <c r="CR166" s="19"/>
      <c r="CS166" s="19"/>
      <c r="CT166" s="19"/>
      <c r="CU166" s="19"/>
      <c r="CV166" s="19"/>
      <c r="CW166" s="19"/>
      <c r="CX166" s="19"/>
      <c r="CY166" s="19"/>
      <c r="CZ166" s="19"/>
      <c r="DA166" s="19"/>
      <c r="DB166" s="19"/>
      <c r="DC166" s="19"/>
      <c r="DD166" s="19"/>
      <c r="DE166" s="19"/>
      <c r="DF166" s="19"/>
      <c r="DG166" s="19"/>
      <c r="DH166" s="19"/>
      <c r="DI166" s="19"/>
      <c r="DJ166" s="19"/>
      <c r="DK166" s="19"/>
      <c r="DL166" s="19"/>
      <c r="DM166" s="19"/>
      <c r="DN166" s="19"/>
      <c r="DO166" s="19"/>
      <c r="DP166" s="19"/>
      <c r="DQ166" s="19"/>
      <c r="DR166" s="19"/>
      <c r="DS166" s="19"/>
      <c r="DT166" s="19"/>
      <c r="DU166" s="19"/>
      <c r="DV166" s="19"/>
      <c r="DW166" s="19"/>
      <c r="DX166" s="19"/>
      <c r="DY166" s="19"/>
      <c r="DZ166" s="19"/>
      <c r="EA166" s="19"/>
      <c r="EB166" s="19"/>
      <c r="EC166" s="19"/>
      <c r="ED166" s="19"/>
      <c r="EE166" s="19"/>
      <c r="EF166" s="19"/>
      <c r="EG166" s="19"/>
      <c r="EH166" s="19"/>
      <c r="EI166" s="19"/>
      <c r="EJ166" s="19"/>
      <c r="EK166" s="19"/>
      <c r="EL166" s="19"/>
      <c r="EM166" s="19"/>
      <c r="EN166" s="19"/>
      <c r="EO166" s="19"/>
      <c r="EP166" s="19"/>
      <c r="EQ166" s="19"/>
      <c r="ER166" s="19"/>
      <c r="ES166" s="19"/>
      <c r="ET166" s="19"/>
      <c r="EU166" s="19"/>
      <c r="EV166" s="19"/>
      <c r="EW166" s="19"/>
      <c r="EX166" s="19"/>
      <c r="EY166" s="19"/>
      <c r="EZ166" s="19"/>
      <c r="FA166" s="19"/>
      <c r="FB166" s="19"/>
      <c r="FC166" s="19"/>
      <c r="FD166" s="19"/>
      <c r="FE166" s="19"/>
      <c r="FF166" s="19"/>
      <c r="FG166" s="19"/>
      <c r="FH166" s="19"/>
      <c r="FI166" s="19"/>
      <c r="FJ166" s="19"/>
      <c r="FK166" s="19"/>
      <c r="FL166" s="19"/>
      <c r="FM166" s="19"/>
      <c r="FN166" s="19"/>
      <c r="FO166" s="19"/>
      <c r="FP166" s="19"/>
      <c r="FQ166" s="19"/>
      <c r="FR166" s="19"/>
      <c r="FS166" s="19"/>
      <c r="FT166" s="19"/>
      <c r="FU166" s="19"/>
      <c r="FV166" s="19"/>
      <c r="FW166" s="19"/>
      <c r="FX166" s="19"/>
      <c r="FY166" s="19"/>
      <c r="FZ166" s="19"/>
      <c r="GA166" s="19"/>
      <c r="GB166" s="19"/>
      <c r="GC166" s="19"/>
      <c r="GD166" s="19"/>
      <c r="GE166" s="19"/>
      <c r="GF166" s="19"/>
      <c r="GG166" s="19"/>
      <c r="GH166" s="19"/>
      <c r="GI166" s="19"/>
      <c r="GJ166" s="19"/>
      <c r="GK166" s="19"/>
      <c r="GL166" s="19"/>
      <c r="GM166" s="19"/>
      <c r="GN166" s="19"/>
      <c r="GO166" s="19"/>
      <c r="GP166" s="19"/>
      <c r="GQ166" s="19"/>
      <c r="GR166" s="19"/>
      <c r="GS166" s="19"/>
      <c r="GT166" s="19"/>
      <c r="GU166" s="19"/>
      <c r="GV166" s="19"/>
      <c r="GW166" s="19"/>
      <c r="GX166" s="19"/>
      <c r="GY166" s="19"/>
      <c r="GZ166" s="19"/>
      <c r="HA166" s="19"/>
      <c r="HB166" s="19"/>
      <c r="HC166" s="19"/>
      <c r="HD166" s="19"/>
      <c r="HE166" s="19"/>
      <c r="HF166" s="19"/>
      <c r="HG166" s="19"/>
      <c r="HH166" s="19"/>
      <c r="HI166" s="19"/>
      <c r="HJ166" s="19"/>
      <c r="HK166" s="19"/>
      <c r="HL166" s="19"/>
      <c r="HM166" s="19"/>
      <c r="HN166" s="19"/>
      <c r="HO166" s="19"/>
      <c r="HP166" s="19"/>
      <c r="HQ166" s="19"/>
      <c r="HR166" s="19"/>
      <c r="HS166" s="19"/>
      <c r="HT166" s="19"/>
      <c r="HU166" s="19"/>
      <c r="HV166" s="19"/>
      <c r="HW166" s="19"/>
      <c r="HX166" s="19"/>
      <c r="HY166" s="19"/>
      <c r="HZ166" s="19"/>
      <c r="IA166" s="19"/>
      <c r="IB166" s="19"/>
      <c r="IC166" s="19"/>
      <c r="ID166" s="19"/>
      <c r="IE166" s="19"/>
      <c r="IF166" s="19"/>
      <c r="IG166" s="19"/>
      <c r="IH166" s="19"/>
      <c r="II166" s="19"/>
      <c r="IJ166" s="19"/>
      <c r="IK166" s="19"/>
      <c r="IL166" s="19"/>
      <c r="IM166" s="19"/>
      <c r="IN166" s="19"/>
      <c r="IO166" s="19"/>
      <c r="IP166" s="19"/>
      <c r="IQ166" s="19"/>
      <c r="IR166" s="19"/>
      <c r="IS166" s="19"/>
      <c r="IT166" s="19"/>
      <c r="IU166" s="19"/>
      <c r="IV166" s="19"/>
      <c r="IW166" s="19"/>
    </row>
    <row r="167" customFormat="false" ht="14.25" hidden="false" customHeight="false" outlineLevel="0" collapsed="false">
      <c r="A167" s="19"/>
      <c r="B167" s="19" t="s">
        <v>48</v>
      </c>
      <c r="C167" s="19" t="s">
        <v>0</v>
      </c>
      <c r="D167" s="37" t="s">
        <v>0</v>
      </c>
      <c r="E167" s="19" t="s">
        <v>0</v>
      </c>
      <c r="F167" s="65" t="s">
        <v>0</v>
      </c>
      <c r="G167" s="19" t="s">
        <v>0</v>
      </c>
      <c r="H167" s="20" t="s">
        <v>0</v>
      </c>
      <c r="I167" s="66" t="s">
        <v>0</v>
      </c>
      <c r="J167" s="67" t="s">
        <v>0</v>
      </c>
      <c r="K167" s="11" t="s">
        <v>0</v>
      </c>
      <c r="L167" s="66" t="s">
        <v>0</v>
      </c>
      <c r="M167" s="67" t="s">
        <v>0</v>
      </c>
      <c r="N167" s="11" t="s">
        <v>0</v>
      </c>
      <c r="O167" s="66"/>
      <c r="P167" s="67"/>
      <c r="Q167" s="19" t="s">
        <v>50</v>
      </c>
      <c r="R167" s="68" t="n">
        <v>36076</v>
      </c>
      <c r="S167" s="65" t="n">
        <v>52.25</v>
      </c>
      <c r="T167" s="20" t="n">
        <v>3000</v>
      </c>
      <c r="U167" s="20" t="n">
        <f aca="false">S167*T167</f>
        <v>156750</v>
      </c>
      <c r="V167" s="66" t="n">
        <v>1.5428</v>
      </c>
      <c r="W167" s="67" t="n">
        <f aca="false">U167*V167</f>
        <v>241833.9</v>
      </c>
      <c r="X167" s="11" t="n">
        <v>237.98</v>
      </c>
      <c r="Y167" s="66" t="n">
        <f aca="false">V167</f>
        <v>1.5428</v>
      </c>
      <c r="Z167" s="39" t="n">
        <f aca="false">X167*Y167</f>
        <v>367.155544</v>
      </c>
      <c r="AA167" s="11" t="n">
        <f aca="false">IF(Q167="s",W167-Z167,W167+Z167)</f>
        <v>241466.744456</v>
      </c>
      <c r="AB167" s="11" t="n">
        <v>0</v>
      </c>
      <c r="AC167" s="19"/>
      <c r="AD167" s="13" t="s">
        <v>0</v>
      </c>
      <c r="AE167" s="19" t="s">
        <v>0</v>
      </c>
      <c r="AF167" s="42" t="s">
        <v>0</v>
      </c>
      <c r="AG167" s="13" t="s">
        <v>0</v>
      </c>
      <c r="AH167" s="11" t="s">
        <v>0</v>
      </c>
      <c r="AI167" s="13" t="s">
        <v>0</v>
      </c>
      <c r="AJ167" s="11" t="s">
        <v>0</v>
      </c>
      <c r="AK167" s="69" t="s">
        <v>0</v>
      </c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  <c r="CK167" s="19"/>
      <c r="CL167" s="19"/>
      <c r="CM167" s="19"/>
      <c r="CN167" s="19"/>
      <c r="CO167" s="19"/>
      <c r="CP167" s="19"/>
      <c r="CQ167" s="19"/>
      <c r="CR167" s="19"/>
      <c r="CS167" s="19"/>
      <c r="CT167" s="19"/>
      <c r="CU167" s="19"/>
      <c r="CV167" s="19"/>
      <c r="CW167" s="19"/>
      <c r="CX167" s="19"/>
      <c r="CY167" s="19"/>
      <c r="CZ167" s="19"/>
      <c r="DA167" s="19"/>
      <c r="DB167" s="19"/>
      <c r="DC167" s="19"/>
      <c r="DD167" s="19"/>
      <c r="DE167" s="19"/>
      <c r="DF167" s="19"/>
      <c r="DG167" s="19"/>
      <c r="DH167" s="19"/>
      <c r="DI167" s="19"/>
      <c r="DJ167" s="19"/>
      <c r="DK167" s="19"/>
      <c r="DL167" s="19"/>
      <c r="DM167" s="19"/>
      <c r="DN167" s="19"/>
      <c r="DO167" s="19"/>
      <c r="DP167" s="19"/>
      <c r="DQ167" s="19"/>
      <c r="DR167" s="19"/>
      <c r="DS167" s="19"/>
      <c r="DT167" s="19"/>
      <c r="DU167" s="19"/>
      <c r="DV167" s="19"/>
      <c r="DW167" s="19"/>
      <c r="DX167" s="19"/>
      <c r="DY167" s="19"/>
      <c r="DZ167" s="19"/>
      <c r="EA167" s="19"/>
      <c r="EB167" s="19"/>
      <c r="EC167" s="19"/>
      <c r="ED167" s="19"/>
      <c r="EE167" s="19"/>
      <c r="EF167" s="19"/>
      <c r="EG167" s="19"/>
      <c r="EH167" s="19"/>
      <c r="EI167" s="19"/>
      <c r="EJ167" s="19"/>
      <c r="EK167" s="19"/>
      <c r="EL167" s="19"/>
      <c r="EM167" s="19"/>
      <c r="EN167" s="19"/>
      <c r="EO167" s="19"/>
      <c r="EP167" s="19"/>
      <c r="EQ167" s="19"/>
      <c r="ER167" s="19"/>
      <c r="ES167" s="19"/>
      <c r="ET167" s="19"/>
      <c r="EU167" s="19"/>
      <c r="EV167" s="19"/>
      <c r="EW167" s="19"/>
      <c r="EX167" s="19"/>
      <c r="EY167" s="19"/>
      <c r="EZ167" s="19"/>
      <c r="FA167" s="19"/>
      <c r="FB167" s="19"/>
      <c r="FC167" s="19"/>
      <c r="FD167" s="19"/>
      <c r="FE167" s="19"/>
      <c r="FF167" s="19"/>
      <c r="FG167" s="19"/>
      <c r="FH167" s="19"/>
      <c r="FI167" s="19"/>
      <c r="FJ167" s="19"/>
      <c r="FK167" s="19"/>
      <c r="FL167" s="19"/>
      <c r="FM167" s="19"/>
      <c r="FN167" s="19"/>
      <c r="FO167" s="19"/>
      <c r="FP167" s="19"/>
      <c r="FQ167" s="19"/>
      <c r="FR167" s="19"/>
      <c r="FS167" s="19"/>
      <c r="FT167" s="19"/>
      <c r="FU167" s="19"/>
      <c r="FV167" s="19"/>
      <c r="FW167" s="19"/>
      <c r="FX167" s="19"/>
      <c r="FY167" s="19"/>
      <c r="FZ167" s="19"/>
      <c r="GA167" s="19"/>
      <c r="GB167" s="19"/>
      <c r="GC167" s="19"/>
      <c r="GD167" s="19"/>
      <c r="GE167" s="19"/>
      <c r="GF167" s="19"/>
      <c r="GG167" s="19"/>
      <c r="GH167" s="19"/>
      <c r="GI167" s="19"/>
      <c r="GJ167" s="19"/>
      <c r="GK167" s="19"/>
      <c r="GL167" s="19"/>
      <c r="GM167" s="19"/>
      <c r="GN167" s="19"/>
      <c r="GO167" s="19"/>
      <c r="GP167" s="19"/>
      <c r="GQ167" s="19"/>
      <c r="GR167" s="19"/>
      <c r="GS167" s="19"/>
      <c r="GT167" s="19"/>
      <c r="GU167" s="19"/>
      <c r="GV167" s="19"/>
      <c r="GW167" s="19"/>
      <c r="GX167" s="19"/>
      <c r="GY167" s="19"/>
      <c r="GZ167" s="19"/>
      <c r="HA167" s="19"/>
      <c r="HB167" s="19"/>
      <c r="HC167" s="19"/>
      <c r="HD167" s="19"/>
      <c r="HE167" s="19"/>
      <c r="HF167" s="19"/>
      <c r="HG167" s="19"/>
      <c r="HH167" s="19"/>
      <c r="HI167" s="19"/>
      <c r="HJ167" s="19"/>
      <c r="HK167" s="19"/>
      <c r="HL167" s="19"/>
      <c r="HM167" s="19"/>
      <c r="HN167" s="19"/>
      <c r="HO167" s="19"/>
      <c r="HP167" s="19"/>
      <c r="HQ167" s="19"/>
      <c r="HR167" s="19"/>
      <c r="HS167" s="19"/>
      <c r="HT167" s="19"/>
      <c r="HU167" s="19"/>
      <c r="HV167" s="19"/>
      <c r="HW167" s="19"/>
      <c r="HX167" s="19"/>
      <c r="HY167" s="19"/>
      <c r="HZ167" s="19"/>
      <c r="IA167" s="19"/>
      <c r="IB167" s="19"/>
      <c r="IC167" s="19"/>
      <c r="ID167" s="19"/>
      <c r="IE167" s="19"/>
      <c r="IF167" s="19"/>
      <c r="IG167" s="19"/>
      <c r="IH167" s="19"/>
      <c r="II167" s="19"/>
      <c r="IJ167" s="19"/>
      <c r="IK167" s="19"/>
      <c r="IL167" s="19"/>
      <c r="IM167" s="19"/>
      <c r="IN167" s="19"/>
      <c r="IO167" s="19"/>
      <c r="IP167" s="19"/>
      <c r="IQ167" s="19"/>
      <c r="IR167" s="19"/>
      <c r="IS167" s="19"/>
      <c r="IT167" s="19"/>
      <c r="IU167" s="19"/>
      <c r="IV167" s="19"/>
      <c r="IW167" s="19"/>
    </row>
    <row r="168" customFormat="false" ht="14.25" hidden="false" customHeight="false" outlineLevel="0" collapsed="false">
      <c r="A168" s="19"/>
      <c r="B168" s="19" t="s">
        <v>48</v>
      </c>
      <c r="C168" s="43" t="s">
        <v>101</v>
      </c>
      <c r="D168" s="44" t="n">
        <v>36173</v>
      </c>
      <c r="E168" s="45" t="s">
        <v>51</v>
      </c>
      <c r="F168" s="70" t="n">
        <v>65</v>
      </c>
      <c r="G168" s="45" t="n">
        <v>6000</v>
      </c>
      <c r="H168" s="47" t="n">
        <f aca="false">F168*G168</f>
        <v>390000</v>
      </c>
      <c r="I168" s="71" t="n">
        <v>1.5288</v>
      </c>
      <c r="J168" s="72" t="n">
        <f aca="false">H168*I168</f>
        <v>596232</v>
      </c>
      <c r="K168" s="48" t="n">
        <v>432.25</v>
      </c>
      <c r="L168" s="71" t="n">
        <f aca="false">I168</f>
        <v>1.5288</v>
      </c>
      <c r="M168" s="72" t="n">
        <f aca="false">K168*L168</f>
        <v>660.8238</v>
      </c>
      <c r="N168" s="48" t="n">
        <f aca="false">IF(E168="b",J168+M168,J168-M168)</f>
        <v>596892.8238</v>
      </c>
      <c r="O168" s="71"/>
      <c r="P168" s="72"/>
      <c r="Q168" s="45" t="s">
        <v>50</v>
      </c>
      <c r="R168" s="73" t="s">
        <v>0</v>
      </c>
      <c r="S168" s="70" t="s">
        <v>102</v>
      </c>
      <c r="T168" s="47" t="n">
        <v>6000</v>
      </c>
      <c r="U168" s="47" t="s">
        <v>0</v>
      </c>
      <c r="V168" s="71" t="s">
        <v>0</v>
      </c>
      <c r="W168" s="72" t="n">
        <f aca="false">W166+W167</f>
        <v>477417.9</v>
      </c>
      <c r="X168" s="48" t="s">
        <v>0</v>
      </c>
      <c r="Y168" s="71" t="str">
        <f aca="false">V168</f>
        <v> </v>
      </c>
      <c r="Z168" s="74" t="n">
        <f aca="false">Z166+Z167</f>
        <v>732.523864</v>
      </c>
      <c r="AA168" s="48" t="n">
        <f aca="false">IF(Q168="s",W168-Z168,Z168+W168)</f>
        <v>476685.376136</v>
      </c>
      <c r="AB168" s="49" t="n">
        <f aca="false">IF(E168="b",AA168-N168,N168-AA168)</f>
        <v>-120207.447664</v>
      </c>
      <c r="AC168" s="19"/>
      <c r="AD168" s="13" t="n">
        <f aca="false">T168</f>
        <v>6000</v>
      </c>
      <c r="AE168" s="19" t="str">
        <f aca="false">C168</f>
        <v>Enron Corp. </v>
      </c>
      <c r="AF168" s="42" t="n">
        <v>1999</v>
      </c>
      <c r="AG168" s="11" t="n">
        <f aca="false">IF(E168="b",W168,J168)</f>
        <v>477417.9</v>
      </c>
      <c r="AH168" s="11" t="n">
        <f aca="false">IF(E168="b",N168,AA168)</f>
        <v>596892.8238</v>
      </c>
      <c r="AI168" s="11" t="n">
        <f aca="false">IF(E168="b",Z168,M168)</f>
        <v>732.523864</v>
      </c>
      <c r="AJ168" s="39" t="n">
        <f aca="false">AG168-AI168-AH168</f>
        <v>-120207.447664</v>
      </c>
      <c r="AK168" s="69" t="n">
        <f aca="false">AB168-AJ168</f>
        <v>0</v>
      </c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19"/>
      <c r="CF168" s="19"/>
      <c r="CG168" s="19"/>
      <c r="CH168" s="19"/>
      <c r="CI168" s="19"/>
      <c r="CJ168" s="19"/>
      <c r="CK168" s="19"/>
      <c r="CL168" s="19"/>
      <c r="CM168" s="19"/>
      <c r="CN168" s="19"/>
      <c r="CO168" s="19"/>
      <c r="CP168" s="19"/>
      <c r="CQ168" s="19"/>
      <c r="CR168" s="19"/>
      <c r="CS168" s="19"/>
      <c r="CT168" s="19"/>
      <c r="CU168" s="19"/>
      <c r="CV168" s="19"/>
      <c r="CW168" s="19"/>
      <c r="CX168" s="19"/>
      <c r="CY168" s="19"/>
      <c r="CZ168" s="19"/>
      <c r="DA168" s="19"/>
      <c r="DB168" s="19"/>
      <c r="DC168" s="19"/>
      <c r="DD168" s="19"/>
      <c r="DE168" s="19"/>
      <c r="DF168" s="19"/>
      <c r="DG168" s="19"/>
      <c r="DH168" s="19"/>
      <c r="DI168" s="19"/>
      <c r="DJ168" s="19"/>
      <c r="DK168" s="19"/>
      <c r="DL168" s="19"/>
      <c r="DM168" s="19"/>
      <c r="DN168" s="19"/>
      <c r="DO168" s="19"/>
      <c r="DP168" s="19"/>
      <c r="DQ168" s="19"/>
      <c r="DR168" s="19"/>
      <c r="DS168" s="19"/>
      <c r="DT168" s="19"/>
      <c r="DU168" s="19"/>
      <c r="DV168" s="19"/>
      <c r="DW168" s="19"/>
      <c r="DX168" s="19"/>
      <c r="DY168" s="19"/>
      <c r="DZ168" s="19"/>
      <c r="EA168" s="19"/>
      <c r="EB168" s="19"/>
      <c r="EC168" s="19"/>
      <c r="ED168" s="19"/>
      <c r="EE168" s="19"/>
      <c r="EF168" s="19"/>
      <c r="EG168" s="19"/>
      <c r="EH168" s="19"/>
      <c r="EI168" s="19"/>
      <c r="EJ168" s="19"/>
      <c r="EK168" s="19"/>
      <c r="EL168" s="19"/>
      <c r="EM168" s="19"/>
      <c r="EN168" s="19"/>
      <c r="EO168" s="19"/>
      <c r="EP168" s="19"/>
      <c r="EQ168" s="19"/>
      <c r="ER168" s="19"/>
      <c r="ES168" s="19"/>
      <c r="ET168" s="19"/>
      <c r="EU168" s="19"/>
      <c r="EV168" s="19"/>
      <c r="EW168" s="19"/>
      <c r="EX168" s="19"/>
      <c r="EY168" s="19"/>
      <c r="EZ168" s="19"/>
      <c r="FA168" s="19"/>
      <c r="FB168" s="19"/>
      <c r="FC168" s="19"/>
      <c r="FD168" s="19"/>
      <c r="FE168" s="19"/>
      <c r="FF168" s="19"/>
      <c r="FG168" s="19"/>
      <c r="FH168" s="19"/>
      <c r="FI168" s="19"/>
      <c r="FJ168" s="19"/>
      <c r="FK168" s="19"/>
      <c r="FL168" s="19"/>
      <c r="FM168" s="19"/>
      <c r="FN168" s="19"/>
      <c r="FO168" s="19"/>
      <c r="FP168" s="19"/>
      <c r="FQ168" s="19"/>
      <c r="FR168" s="19"/>
      <c r="FS168" s="19"/>
      <c r="FT168" s="19"/>
      <c r="FU168" s="19"/>
      <c r="FV168" s="19"/>
      <c r="FW168" s="19"/>
      <c r="FX168" s="19"/>
      <c r="FY168" s="19"/>
      <c r="FZ168" s="19"/>
      <c r="GA168" s="19"/>
      <c r="GB168" s="19"/>
      <c r="GC168" s="19"/>
      <c r="GD168" s="19"/>
      <c r="GE168" s="19"/>
      <c r="GF168" s="19"/>
      <c r="GG168" s="19"/>
      <c r="GH168" s="19"/>
      <c r="GI168" s="19"/>
      <c r="GJ168" s="19"/>
      <c r="GK168" s="19"/>
      <c r="GL168" s="19"/>
      <c r="GM168" s="19"/>
      <c r="GN168" s="19"/>
      <c r="GO168" s="19"/>
      <c r="GP168" s="19"/>
      <c r="GQ168" s="19"/>
      <c r="GR168" s="19"/>
      <c r="GS168" s="19"/>
      <c r="GT168" s="19"/>
      <c r="GU168" s="19"/>
      <c r="GV168" s="19"/>
      <c r="GW168" s="19"/>
      <c r="GX168" s="19"/>
      <c r="GY168" s="19"/>
      <c r="GZ168" s="19"/>
      <c r="HA168" s="19"/>
      <c r="HB168" s="19"/>
      <c r="HC168" s="19"/>
      <c r="HD168" s="19"/>
      <c r="HE168" s="19"/>
      <c r="HF168" s="19"/>
      <c r="HG168" s="19"/>
      <c r="HH168" s="19"/>
      <c r="HI168" s="19"/>
      <c r="HJ168" s="19"/>
      <c r="HK168" s="19"/>
      <c r="HL168" s="19"/>
      <c r="HM168" s="19"/>
      <c r="HN168" s="19"/>
      <c r="HO168" s="19"/>
      <c r="HP168" s="19"/>
      <c r="HQ168" s="19"/>
      <c r="HR168" s="19"/>
      <c r="HS168" s="19"/>
      <c r="HT168" s="19"/>
      <c r="HU168" s="19"/>
      <c r="HV168" s="19"/>
      <c r="HW168" s="19"/>
      <c r="HX168" s="19"/>
      <c r="HY168" s="19"/>
      <c r="HZ168" s="19"/>
      <c r="IA168" s="19"/>
      <c r="IB168" s="19"/>
      <c r="IC168" s="19"/>
      <c r="ID168" s="19"/>
      <c r="IE168" s="19"/>
      <c r="IF168" s="19"/>
      <c r="IG168" s="19"/>
      <c r="IH168" s="19"/>
      <c r="II168" s="19"/>
      <c r="IJ168" s="19"/>
      <c r="IK168" s="19"/>
      <c r="IL168" s="19"/>
      <c r="IM168" s="19"/>
      <c r="IN168" s="19"/>
      <c r="IO168" s="19"/>
      <c r="IP168" s="19"/>
      <c r="IQ168" s="19"/>
      <c r="IR168" s="19"/>
      <c r="IS168" s="19"/>
      <c r="IT168" s="19"/>
      <c r="IU168" s="19"/>
      <c r="IV168" s="19"/>
      <c r="IW168" s="19"/>
    </row>
    <row r="169" customFormat="false" ht="14.25" hidden="false" customHeight="false" outlineLevel="0" collapsed="false">
      <c r="A169" s="19"/>
      <c r="B169" s="19" t="s">
        <v>48</v>
      </c>
      <c r="C169" s="75" t="s">
        <v>103</v>
      </c>
      <c r="D169" s="37" t="n">
        <v>36250</v>
      </c>
      <c r="E169" s="19" t="s">
        <v>51</v>
      </c>
      <c r="F169" s="65" t="n">
        <v>125.8125</v>
      </c>
      <c r="G169" s="19" t="n">
        <v>200</v>
      </c>
      <c r="H169" s="20" t="n">
        <f aca="false">F169*G169</f>
        <v>25162.5</v>
      </c>
      <c r="I169" s="19" t="n">
        <v>1.5092</v>
      </c>
      <c r="J169" s="67" t="n">
        <f aca="false">H169*I169</f>
        <v>37975.245</v>
      </c>
      <c r="K169" s="11" t="n">
        <v>33.25</v>
      </c>
      <c r="L169" s="66" t="n">
        <f aca="false">I169</f>
        <v>1.5092</v>
      </c>
      <c r="M169" s="67" t="n">
        <f aca="false">K169*L169</f>
        <v>50.1809</v>
      </c>
      <c r="N169" s="11" t="n">
        <f aca="false">IF(E169="b",J169+M169,J169-M169)</f>
        <v>38025.4259</v>
      </c>
      <c r="O169" s="19"/>
      <c r="P169" s="67"/>
      <c r="Q169" s="19" t="s">
        <v>50</v>
      </c>
      <c r="R169" s="68" t="n">
        <v>36270</v>
      </c>
      <c r="S169" s="65" t="n">
        <v>143.5</v>
      </c>
      <c r="T169" s="20" t="n">
        <v>200</v>
      </c>
      <c r="U169" s="20" t="n">
        <f aca="false">S169*T169</f>
        <v>28700</v>
      </c>
      <c r="V169" s="19" t="n">
        <v>1.4895</v>
      </c>
      <c r="W169" s="67" t="n">
        <f aca="false">U169*V169</f>
        <v>42748.65</v>
      </c>
      <c r="X169" s="11" t="n">
        <v>35.96</v>
      </c>
      <c r="Y169" s="19" t="n">
        <f aca="false">V169</f>
        <v>1.4895</v>
      </c>
      <c r="Z169" s="39" t="n">
        <f aca="false">X169*Y169</f>
        <v>53.56242</v>
      </c>
      <c r="AA169" s="11" t="n">
        <f aca="false">IF(Q169="s",W169-Z169,Z169+W169)</f>
        <v>42695.08758</v>
      </c>
      <c r="AB169" s="11" t="n">
        <f aca="false">IF(E169="b",AA169-N169,N169-AA169)</f>
        <v>4669.66168</v>
      </c>
      <c r="AC169" s="19"/>
      <c r="AD169" s="13" t="n">
        <f aca="false">T169</f>
        <v>200</v>
      </c>
      <c r="AE169" s="19" t="str">
        <f aca="false">C169</f>
        <v>America Online</v>
      </c>
      <c r="AF169" s="42" t="n">
        <v>1999</v>
      </c>
      <c r="AG169" s="11" t="n">
        <f aca="false">IF(E169="b",W169,J169)</f>
        <v>42748.65</v>
      </c>
      <c r="AH169" s="11" t="n">
        <f aca="false">IF(E169="b",N169,AA169)</f>
        <v>38025.4259</v>
      </c>
      <c r="AI169" s="11" t="n">
        <f aca="false">IF(E169="b",Z169,M169)</f>
        <v>53.56242</v>
      </c>
      <c r="AJ169" s="39" t="n">
        <f aca="false">AG169-AI169-AH169</f>
        <v>4669.66168</v>
      </c>
      <c r="AK169" s="69" t="n">
        <f aca="false">AB169-AJ169</f>
        <v>0</v>
      </c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  <c r="CL169" s="19"/>
      <c r="CM169" s="19"/>
      <c r="CN169" s="19"/>
      <c r="CO169" s="19"/>
      <c r="CP169" s="19"/>
      <c r="CQ169" s="19"/>
      <c r="CR169" s="19"/>
      <c r="CS169" s="19"/>
      <c r="CT169" s="19"/>
      <c r="CU169" s="19"/>
      <c r="CV169" s="19"/>
      <c r="CW169" s="19"/>
      <c r="CX169" s="19"/>
      <c r="CY169" s="19"/>
      <c r="CZ169" s="19"/>
      <c r="DA169" s="19"/>
      <c r="DB169" s="19"/>
      <c r="DC169" s="19"/>
      <c r="DD169" s="19"/>
      <c r="DE169" s="19"/>
      <c r="DF169" s="19"/>
      <c r="DG169" s="19"/>
      <c r="DH169" s="19"/>
      <c r="DI169" s="19"/>
      <c r="DJ169" s="19"/>
      <c r="DK169" s="19"/>
      <c r="DL169" s="19"/>
      <c r="DM169" s="19"/>
      <c r="DN169" s="19"/>
      <c r="DO169" s="19"/>
      <c r="DP169" s="19"/>
      <c r="DQ169" s="19"/>
      <c r="DR169" s="19"/>
      <c r="DS169" s="19"/>
      <c r="DT169" s="19"/>
      <c r="DU169" s="19"/>
      <c r="DV169" s="19"/>
      <c r="DW169" s="19"/>
      <c r="DX169" s="19"/>
      <c r="DY169" s="19"/>
      <c r="DZ169" s="19"/>
      <c r="EA169" s="19"/>
      <c r="EB169" s="19"/>
      <c r="EC169" s="19"/>
      <c r="ED169" s="19"/>
      <c r="EE169" s="19"/>
      <c r="EF169" s="19"/>
      <c r="EG169" s="19"/>
      <c r="EH169" s="19"/>
      <c r="EI169" s="19"/>
      <c r="EJ169" s="19"/>
      <c r="EK169" s="19"/>
      <c r="EL169" s="19"/>
      <c r="EM169" s="19"/>
      <c r="EN169" s="19"/>
      <c r="EO169" s="19"/>
      <c r="EP169" s="19"/>
      <c r="EQ169" s="19"/>
      <c r="ER169" s="19"/>
      <c r="ES169" s="19"/>
      <c r="ET169" s="19"/>
      <c r="EU169" s="19"/>
      <c r="EV169" s="19"/>
      <c r="EW169" s="19"/>
      <c r="EX169" s="19"/>
      <c r="EY169" s="19"/>
      <c r="EZ169" s="19"/>
      <c r="FA169" s="19"/>
      <c r="FB169" s="19"/>
      <c r="FC169" s="19"/>
      <c r="FD169" s="19"/>
      <c r="FE169" s="19"/>
      <c r="FF169" s="19"/>
      <c r="FG169" s="19"/>
      <c r="FH169" s="19"/>
      <c r="FI169" s="19"/>
      <c r="FJ169" s="19"/>
      <c r="FK169" s="19"/>
      <c r="FL169" s="19"/>
      <c r="FM169" s="19"/>
      <c r="FN169" s="19"/>
      <c r="FO169" s="19"/>
      <c r="FP169" s="19"/>
      <c r="FQ169" s="19"/>
      <c r="FR169" s="19"/>
      <c r="FS169" s="19"/>
      <c r="FT169" s="19"/>
      <c r="FU169" s="19"/>
      <c r="FV169" s="19"/>
      <c r="FW169" s="19"/>
      <c r="FX169" s="19"/>
      <c r="FY169" s="19"/>
      <c r="FZ169" s="19"/>
      <c r="GA169" s="19"/>
      <c r="GB169" s="19"/>
      <c r="GC169" s="19"/>
      <c r="GD169" s="19"/>
      <c r="GE169" s="19"/>
      <c r="GF169" s="19"/>
      <c r="GG169" s="19"/>
      <c r="GH169" s="19"/>
      <c r="GI169" s="19"/>
      <c r="GJ169" s="19"/>
      <c r="GK169" s="19"/>
      <c r="GL169" s="19"/>
      <c r="GM169" s="19"/>
      <c r="GN169" s="19"/>
      <c r="GO169" s="19"/>
      <c r="GP169" s="19"/>
      <c r="GQ169" s="19"/>
      <c r="GR169" s="19"/>
      <c r="GS169" s="19"/>
      <c r="GT169" s="19"/>
      <c r="GU169" s="19"/>
      <c r="GV169" s="19"/>
      <c r="GW169" s="19"/>
      <c r="GX169" s="19"/>
      <c r="GY169" s="19"/>
      <c r="GZ169" s="19"/>
      <c r="HA169" s="19"/>
      <c r="HB169" s="19"/>
      <c r="HC169" s="19"/>
      <c r="HD169" s="19"/>
      <c r="HE169" s="19"/>
      <c r="HF169" s="19"/>
      <c r="HG169" s="19"/>
      <c r="HH169" s="19"/>
      <c r="HI169" s="19"/>
      <c r="HJ169" s="19"/>
      <c r="HK169" s="19"/>
      <c r="HL169" s="19"/>
      <c r="HM169" s="19"/>
      <c r="HN169" s="19"/>
      <c r="HO169" s="19"/>
      <c r="HP169" s="19"/>
      <c r="HQ169" s="19"/>
      <c r="HR169" s="19"/>
      <c r="HS169" s="19"/>
      <c r="HT169" s="19"/>
      <c r="HU169" s="19"/>
      <c r="HV169" s="19"/>
      <c r="HW169" s="19"/>
      <c r="HX169" s="19"/>
      <c r="HY169" s="19"/>
      <c r="HZ169" s="19"/>
      <c r="IA169" s="19"/>
      <c r="IB169" s="19"/>
      <c r="IC169" s="19"/>
      <c r="ID169" s="19"/>
      <c r="IE169" s="19"/>
      <c r="IF169" s="19"/>
      <c r="IG169" s="19"/>
      <c r="IH169" s="19"/>
      <c r="II169" s="19"/>
      <c r="IJ169" s="19"/>
      <c r="IK169" s="19"/>
      <c r="IL169" s="19"/>
      <c r="IM169" s="19"/>
      <c r="IN169" s="19"/>
      <c r="IO169" s="19"/>
      <c r="IP169" s="19"/>
      <c r="IQ169" s="19"/>
      <c r="IR169" s="19"/>
      <c r="IS169" s="19"/>
      <c r="IT169" s="19"/>
      <c r="IU169" s="19"/>
      <c r="IV169" s="19"/>
      <c r="IW169" s="19"/>
    </row>
    <row r="170" customFormat="false" ht="14.25" hidden="false" customHeight="false" outlineLevel="0" collapsed="false">
      <c r="A170" s="19"/>
      <c r="B170" s="19" t="s">
        <v>48</v>
      </c>
      <c r="C170" s="19" t="s">
        <v>104</v>
      </c>
      <c r="D170" s="37" t="n">
        <v>36329</v>
      </c>
      <c r="E170" s="19" t="s">
        <v>51</v>
      </c>
      <c r="F170" s="65" t="n">
        <v>55.625</v>
      </c>
      <c r="G170" s="19" t="n">
        <v>1000</v>
      </c>
      <c r="H170" s="20" t="n">
        <f aca="false">F170*G170</f>
        <v>55625</v>
      </c>
      <c r="I170" s="19" t="n">
        <v>1.4643</v>
      </c>
      <c r="J170" s="67" t="n">
        <f aca="false">H170*I170</f>
        <v>81451.6875</v>
      </c>
      <c r="K170" s="11" t="n">
        <v>33.25</v>
      </c>
      <c r="L170" s="66" t="n">
        <f aca="false">I170</f>
        <v>1.4643</v>
      </c>
      <c r="M170" s="67" t="n">
        <f aca="false">K170*L170</f>
        <v>48.687975</v>
      </c>
      <c r="N170" s="11" t="n">
        <f aca="false">IF(E170="b",J170+M170,J170-M170)</f>
        <v>81500.375475</v>
      </c>
      <c r="O170" s="19"/>
      <c r="P170" s="67"/>
      <c r="Q170" s="19" t="s">
        <v>50</v>
      </c>
      <c r="R170" s="68" t="n">
        <v>36385</v>
      </c>
      <c r="S170" s="65" t="n">
        <v>72.125</v>
      </c>
      <c r="T170" s="20" t="n">
        <v>1000</v>
      </c>
      <c r="U170" s="20" t="n">
        <f aca="false">S170*T170</f>
        <v>72125</v>
      </c>
      <c r="V170" s="19" t="n">
        <v>1.4777</v>
      </c>
      <c r="W170" s="67" t="n">
        <f aca="false">U170*V170</f>
        <v>106579.1125</v>
      </c>
      <c r="X170" s="11" t="n">
        <f aca="false">33.25+2.41</f>
        <v>35.66</v>
      </c>
      <c r="Y170" s="41" t="n">
        <f aca="false">V170</f>
        <v>1.4777</v>
      </c>
      <c r="Z170" s="39" t="n">
        <f aca="false">X170*Y170</f>
        <v>52.694782</v>
      </c>
      <c r="AA170" s="11" t="n">
        <f aca="false">IF(Q170="s",W170-Z170,Z170+W170)</f>
        <v>106526.417718</v>
      </c>
      <c r="AB170" s="11" t="n">
        <f aca="false">IF(E170="b",AA170-N170,N170-AA170)</f>
        <v>25026.042243</v>
      </c>
      <c r="AC170" s="19"/>
      <c r="AD170" s="13" t="n">
        <f aca="false">T170</f>
        <v>1000</v>
      </c>
      <c r="AE170" s="19" t="str">
        <f aca="false">C170</f>
        <v>Intel</v>
      </c>
      <c r="AF170" s="42" t="n">
        <v>1999</v>
      </c>
      <c r="AG170" s="11" t="n">
        <f aca="false">IF(E170="b",W170,J170)</f>
        <v>106579.1125</v>
      </c>
      <c r="AH170" s="11" t="n">
        <f aca="false">IF(E170="b",N170,AA170)</f>
        <v>81500.375475</v>
      </c>
      <c r="AI170" s="11" t="n">
        <f aca="false">IF(E170="b",Z170,M170)</f>
        <v>52.694782</v>
      </c>
      <c r="AJ170" s="39" t="n">
        <f aca="false">AG170-AI170-AH170</f>
        <v>25026.042243</v>
      </c>
      <c r="AK170" s="69" t="n">
        <f aca="false">AB170-AJ170</f>
        <v>0</v>
      </c>
      <c r="AL170" s="19"/>
      <c r="AM170" s="42"/>
      <c r="AN170" s="13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19"/>
      <c r="CF170" s="19"/>
      <c r="CG170" s="19"/>
      <c r="CH170" s="19"/>
      <c r="CI170" s="19"/>
      <c r="CJ170" s="19"/>
      <c r="CK170" s="19"/>
      <c r="CL170" s="19"/>
      <c r="CM170" s="19"/>
      <c r="CN170" s="19"/>
      <c r="CO170" s="19"/>
      <c r="CP170" s="19"/>
      <c r="CQ170" s="19"/>
      <c r="CR170" s="19"/>
      <c r="CS170" s="19"/>
      <c r="CT170" s="19"/>
      <c r="CU170" s="19"/>
      <c r="CV170" s="19"/>
      <c r="CW170" s="19"/>
      <c r="CX170" s="19"/>
      <c r="CY170" s="19"/>
      <c r="CZ170" s="19"/>
      <c r="DA170" s="19"/>
      <c r="DB170" s="19"/>
      <c r="DC170" s="19"/>
      <c r="DD170" s="19"/>
      <c r="DE170" s="19"/>
      <c r="DF170" s="19"/>
      <c r="DG170" s="19"/>
      <c r="DH170" s="19"/>
      <c r="DI170" s="19"/>
      <c r="DJ170" s="19"/>
      <c r="DK170" s="19"/>
      <c r="DL170" s="19"/>
      <c r="DM170" s="19"/>
      <c r="DN170" s="19"/>
      <c r="DO170" s="19"/>
      <c r="DP170" s="19"/>
      <c r="DQ170" s="19"/>
      <c r="DR170" s="19"/>
      <c r="DS170" s="19"/>
      <c r="DT170" s="19"/>
      <c r="DU170" s="19"/>
      <c r="DV170" s="19"/>
      <c r="DW170" s="19"/>
      <c r="DX170" s="19"/>
      <c r="DY170" s="19"/>
      <c r="DZ170" s="19"/>
      <c r="EA170" s="19"/>
      <c r="EB170" s="19"/>
      <c r="EC170" s="19"/>
      <c r="ED170" s="19"/>
      <c r="EE170" s="19"/>
      <c r="EF170" s="19"/>
      <c r="EG170" s="19"/>
      <c r="EH170" s="19"/>
      <c r="EI170" s="19"/>
      <c r="EJ170" s="19"/>
      <c r="EK170" s="19"/>
      <c r="EL170" s="19"/>
      <c r="EM170" s="19"/>
      <c r="EN170" s="19"/>
      <c r="EO170" s="19"/>
      <c r="EP170" s="19"/>
      <c r="EQ170" s="19"/>
      <c r="ER170" s="19"/>
      <c r="ES170" s="19"/>
      <c r="ET170" s="19"/>
      <c r="EU170" s="19"/>
      <c r="EV170" s="19"/>
      <c r="EW170" s="19"/>
      <c r="EX170" s="19"/>
      <c r="EY170" s="19"/>
      <c r="EZ170" s="19"/>
      <c r="FA170" s="19"/>
      <c r="FB170" s="19"/>
      <c r="FC170" s="19"/>
      <c r="FD170" s="19"/>
      <c r="FE170" s="19"/>
      <c r="FF170" s="19"/>
      <c r="FG170" s="19"/>
      <c r="FH170" s="19"/>
      <c r="FI170" s="19"/>
      <c r="FJ170" s="19"/>
      <c r="FK170" s="19"/>
      <c r="FL170" s="19"/>
      <c r="FM170" s="19"/>
      <c r="FN170" s="19"/>
      <c r="FO170" s="19"/>
      <c r="FP170" s="19"/>
      <c r="FQ170" s="19"/>
      <c r="FR170" s="19"/>
      <c r="FS170" s="19"/>
      <c r="FT170" s="19"/>
      <c r="FU170" s="19"/>
      <c r="FV170" s="19"/>
      <c r="FW170" s="19"/>
      <c r="FX170" s="19"/>
      <c r="FY170" s="19"/>
      <c r="FZ170" s="19"/>
      <c r="GA170" s="19"/>
      <c r="GB170" s="19"/>
      <c r="GC170" s="19"/>
      <c r="GD170" s="19"/>
      <c r="GE170" s="19"/>
      <c r="GF170" s="19"/>
      <c r="GG170" s="19"/>
      <c r="GH170" s="19"/>
      <c r="GI170" s="19"/>
      <c r="GJ170" s="19"/>
      <c r="GK170" s="19"/>
      <c r="GL170" s="19"/>
      <c r="GM170" s="19"/>
      <c r="GN170" s="19"/>
      <c r="GO170" s="19"/>
      <c r="GP170" s="19"/>
      <c r="GQ170" s="19"/>
      <c r="GR170" s="19"/>
      <c r="GS170" s="19"/>
      <c r="GT170" s="19"/>
      <c r="GU170" s="19"/>
      <c r="GV170" s="19"/>
      <c r="GW170" s="19"/>
      <c r="GX170" s="19"/>
      <c r="GY170" s="19"/>
      <c r="GZ170" s="19"/>
      <c r="HA170" s="19"/>
      <c r="HB170" s="19"/>
      <c r="HC170" s="19"/>
      <c r="HD170" s="19"/>
      <c r="HE170" s="19"/>
      <c r="HF170" s="19"/>
      <c r="HG170" s="19"/>
      <c r="HH170" s="19"/>
      <c r="HI170" s="19"/>
      <c r="HJ170" s="19"/>
      <c r="HK170" s="19"/>
      <c r="HL170" s="19"/>
      <c r="HM170" s="19"/>
      <c r="HN170" s="19"/>
      <c r="HO170" s="19"/>
      <c r="HP170" s="19"/>
      <c r="HQ170" s="19"/>
      <c r="HR170" s="19"/>
      <c r="HS170" s="19"/>
      <c r="HT170" s="19"/>
      <c r="HU170" s="19"/>
      <c r="HV170" s="19"/>
      <c r="HW170" s="19"/>
      <c r="HX170" s="19"/>
      <c r="HY170" s="19"/>
      <c r="HZ170" s="19"/>
      <c r="IA170" s="19"/>
      <c r="IB170" s="19"/>
      <c r="IC170" s="19"/>
      <c r="ID170" s="19"/>
      <c r="IE170" s="19"/>
      <c r="IF170" s="19"/>
      <c r="IG170" s="19"/>
      <c r="IH170" s="19"/>
      <c r="II170" s="19"/>
      <c r="IJ170" s="19"/>
      <c r="IK170" s="19"/>
      <c r="IL170" s="19"/>
      <c r="IM170" s="19"/>
      <c r="IN170" s="19"/>
      <c r="IO170" s="19"/>
      <c r="IP170" s="19"/>
      <c r="IQ170" s="19"/>
      <c r="IR170" s="19"/>
      <c r="IS170" s="19"/>
      <c r="IT170" s="19"/>
      <c r="IU170" s="19"/>
      <c r="IV170" s="19"/>
      <c r="IW170" s="19"/>
    </row>
    <row r="171" customFormat="false" ht="14.25" hidden="false" customHeight="false" outlineLevel="0" collapsed="false">
      <c r="A171" s="19"/>
      <c r="B171" s="19" t="s">
        <v>52</v>
      </c>
      <c r="C171" s="19" t="s">
        <v>104</v>
      </c>
      <c r="D171" s="37" t="n">
        <v>36355</v>
      </c>
      <c r="E171" s="19" t="s">
        <v>51</v>
      </c>
      <c r="F171" s="65" t="n">
        <v>64.9375</v>
      </c>
      <c r="G171" s="19" t="n">
        <v>1000</v>
      </c>
      <c r="H171" s="20" t="n">
        <f aca="false">F171*G171</f>
        <v>64937.5</v>
      </c>
      <c r="I171" s="19" t="n">
        <v>1.4807</v>
      </c>
      <c r="J171" s="67" t="n">
        <f aca="false">H171*I171</f>
        <v>96152.95625</v>
      </c>
      <c r="K171" s="11" t="n">
        <v>29</v>
      </c>
      <c r="L171" s="66" t="n">
        <f aca="false">I171</f>
        <v>1.4807</v>
      </c>
      <c r="M171" s="67" t="n">
        <f aca="false">K171*L171</f>
        <v>42.9403</v>
      </c>
      <c r="N171" s="11" t="n">
        <f aca="false">IF(E171="b",J171+M171,J171-M171)</f>
        <v>96195.89655</v>
      </c>
      <c r="O171" s="19"/>
      <c r="P171" s="67"/>
      <c r="Q171" s="19" t="s">
        <v>50</v>
      </c>
      <c r="R171" s="68" t="n">
        <v>36020</v>
      </c>
      <c r="S171" s="65" t="n">
        <v>72.4375</v>
      </c>
      <c r="T171" s="20" t="n">
        <v>1000</v>
      </c>
      <c r="U171" s="20" t="n">
        <f aca="false">S171*T171</f>
        <v>72437.5</v>
      </c>
      <c r="V171" s="19" t="n">
        <v>1.4777</v>
      </c>
      <c r="W171" s="67" t="n">
        <f aca="false">U171*V171</f>
        <v>107040.89375</v>
      </c>
      <c r="X171" s="11" t="n">
        <v>29</v>
      </c>
      <c r="Y171" s="19" t="n">
        <f aca="false">V171</f>
        <v>1.4777</v>
      </c>
      <c r="Z171" s="39" t="n">
        <f aca="false">X171*Y171</f>
        <v>42.8533</v>
      </c>
      <c r="AA171" s="11" t="n">
        <f aca="false">IF(Q171="s",W171-Z171,Z171+W171)</f>
        <v>106998.04045</v>
      </c>
      <c r="AB171" s="11" t="n">
        <f aca="false">IF(E171="b",AA171-N171,N171-AA171)</f>
        <v>10802.1439</v>
      </c>
      <c r="AC171" s="19"/>
      <c r="AD171" s="13" t="n">
        <f aca="false">T171</f>
        <v>1000</v>
      </c>
      <c r="AE171" s="19" t="str">
        <f aca="false">C171</f>
        <v>Intel</v>
      </c>
      <c r="AF171" s="42" t="n">
        <v>1999</v>
      </c>
      <c r="AG171" s="11" t="n">
        <f aca="false">IF(E171="b",W171,J171)</f>
        <v>107040.89375</v>
      </c>
      <c r="AH171" s="11" t="n">
        <f aca="false">IF(E171="b",N171,AA171)</f>
        <v>96195.89655</v>
      </c>
      <c r="AI171" s="11" t="n">
        <f aca="false">IF(E171="b",Z171,M171)</f>
        <v>42.8533</v>
      </c>
      <c r="AJ171" s="39" t="n">
        <f aca="false">AG171-AI171-AH171</f>
        <v>10802.1439</v>
      </c>
      <c r="AK171" s="69" t="n">
        <f aca="false">AB171-AJ171</f>
        <v>0</v>
      </c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  <c r="CE171" s="19"/>
      <c r="CF171" s="19"/>
      <c r="CG171" s="19"/>
      <c r="CH171" s="19"/>
      <c r="CI171" s="19"/>
      <c r="CJ171" s="19"/>
      <c r="CK171" s="19"/>
      <c r="CL171" s="19"/>
      <c r="CM171" s="19"/>
      <c r="CN171" s="19"/>
      <c r="CO171" s="19"/>
      <c r="CP171" s="19"/>
      <c r="CQ171" s="19"/>
      <c r="CR171" s="19"/>
      <c r="CS171" s="19"/>
      <c r="CT171" s="19"/>
      <c r="CU171" s="19"/>
      <c r="CV171" s="19"/>
      <c r="CW171" s="19"/>
      <c r="CX171" s="19"/>
      <c r="CY171" s="19"/>
      <c r="CZ171" s="19"/>
      <c r="DA171" s="19"/>
      <c r="DB171" s="19"/>
      <c r="DC171" s="19"/>
      <c r="DD171" s="19"/>
      <c r="DE171" s="19"/>
      <c r="DF171" s="19"/>
      <c r="DG171" s="19"/>
      <c r="DH171" s="19"/>
      <c r="DI171" s="19"/>
      <c r="DJ171" s="19"/>
      <c r="DK171" s="19"/>
      <c r="DL171" s="19"/>
      <c r="DM171" s="19"/>
      <c r="DN171" s="19"/>
      <c r="DO171" s="19"/>
      <c r="DP171" s="19"/>
      <c r="DQ171" s="19"/>
      <c r="DR171" s="19"/>
      <c r="DS171" s="19"/>
      <c r="DT171" s="19"/>
      <c r="DU171" s="19"/>
      <c r="DV171" s="19"/>
      <c r="DW171" s="19"/>
      <c r="DX171" s="19"/>
      <c r="DY171" s="19"/>
      <c r="DZ171" s="19"/>
      <c r="EA171" s="19"/>
      <c r="EB171" s="19"/>
      <c r="EC171" s="19"/>
      <c r="ED171" s="19"/>
      <c r="EE171" s="19"/>
      <c r="EF171" s="19"/>
      <c r="EG171" s="19"/>
      <c r="EH171" s="19"/>
      <c r="EI171" s="19"/>
      <c r="EJ171" s="19"/>
      <c r="EK171" s="19"/>
      <c r="EL171" s="19"/>
      <c r="EM171" s="19"/>
      <c r="EN171" s="19"/>
      <c r="EO171" s="19"/>
      <c r="EP171" s="19"/>
      <c r="EQ171" s="19"/>
      <c r="ER171" s="19"/>
      <c r="ES171" s="19"/>
      <c r="ET171" s="19"/>
      <c r="EU171" s="19"/>
      <c r="EV171" s="19"/>
      <c r="EW171" s="19"/>
      <c r="EX171" s="19"/>
      <c r="EY171" s="19"/>
      <c r="EZ171" s="19"/>
      <c r="FA171" s="19"/>
      <c r="FB171" s="19"/>
      <c r="FC171" s="19"/>
      <c r="FD171" s="19"/>
      <c r="FE171" s="19"/>
      <c r="FF171" s="19"/>
      <c r="FG171" s="19"/>
      <c r="FH171" s="19"/>
      <c r="FI171" s="19"/>
      <c r="FJ171" s="19"/>
      <c r="FK171" s="19"/>
      <c r="FL171" s="19"/>
      <c r="FM171" s="19"/>
      <c r="FN171" s="19"/>
      <c r="FO171" s="19"/>
      <c r="FP171" s="19"/>
      <c r="FQ171" s="19"/>
      <c r="FR171" s="19"/>
      <c r="FS171" s="19"/>
      <c r="FT171" s="19"/>
      <c r="FU171" s="19"/>
      <c r="FV171" s="19"/>
      <c r="FW171" s="19"/>
      <c r="FX171" s="19"/>
      <c r="FY171" s="19"/>
      <c r="FZ171" s="19"/>
      <c r="GA171" s="19"/>
      <c r="GB171" s="19"/>
      <c r="GC171" s="19"/>
      <c r="GD171" s="19"/>
      <c r="GE171" s="19"/>
      <c r="GF171" s="19"/>
      <c r="GG171" s="19"/>
      <c r="GH171" s="19"/>
      <c r="GI171" s="19"/>
      <c r="GJ171" s="19"/>
      <c r="GK171" s="19"/>
      <c r="GL171" s="19"/>
      <c r="GM171" s="19"/>
      <c r="GN171" s="19"/>
      <c r="GO171" s="19"/>
      <c r="GP171" s="19"/>
      <c r="GQ171" s="19"/>
      <c r="GR171" s="19"/>
      <c r="GS171" s="19"/>
      <c r="GT171" s="19"/>
      <c r="GU171" s="19"/>
      <c r="GV171" s="19"/>
      <c r="GW171" s="19"/>
      <c r="GX171" s="19"/>
      <c r="GY171" s="19"/>
      <c r="GZ171" s="19"/>
      <c r="HA171" s="19"/>
      <c r="HB171" s="19"/>
      <c r="HC171" s="19"/>
      <c r="HD171" s="19"/>
      <c r="HE171" s="19"/>
      <c r="HF171" s="19"/>
      <c r="HG171" s="19"/>
      <c r="HH171" s="19"/>
      <c r="HI171" s="19"/>
      <c r="HJ171" s="19"/>
      <c r="HK171" s="19"/>
      <c r="HL171" s="19"/>
      <c r="HM171" s="19"/>
      <c r="HN171" s="19"/>
      <c r="HO171" s="19"/>
      <c r="HP171" s="19"/>
      <c r="HQ171" s="19"/>
      <c r="HR171" s="19"/>
      <c r="HS171" s="19"/>
      <c r="HT171" s="19"/>
      <c r="HU171" s="19"/>
      <c r="HV171" s="19"/>
      <c r="HW171" s="19"/>
      <c r="HX171" s="19"/>
      <c r="HY171" s="19"/>
      <c r="HZ171" s="19"/>
      <c r="IA171" s="19"/>
      <c r="IB171" s="19"/>
      <c r="IC171" s="19"/>
      <c r="ID171" s="19"/>
      <c r="IE171" s="19"/>
      <c r="IF171" s="19"/>
      <c r="IG171" s="19"/>
      <c r="IH171" s="19"/>
      <c r="II171" s="19"/>
      <c r="IJ171" s="19"/>
      <c r="IK171" s="19"/>
      <c r="IL171" s="19"/>
      <c r="IM171" s="19"/>
      <c r="IN171" s="19"/>
      <c r="IO171" s="19"/>
      <c r="IP171" s="19"/>
      <c r="IQ171" s="19"/>
      <c r="IR171" s="19"/>
      <c r="IS171" s="19"/>
      <c r="IT171" s="19"/>
      <c r="IU171" s="19"/>
      <c r="IV171" s="19"/>
      <c r="IW171" s="19"/>
    </row>
    <row r="172" customFormat="false" ht="14.25" hidden="false" customHeight="false" outlineLevel="0" collapsed="false">
      <c r="A172" s="19"/>
      <c r="B172" s="19" t="s">
        <v>48</v>
      </c>
      <c r="C172" s="19" t="s">
        <v>105</v>
      </c>
      <c r="D172" s="37" t="n">
        <v>36335</v>
      </c>
      <c r="E172" s="19" t="s">
        <v>51</v>
      </c>
      <c r="F172" s="65" t="n">
        <v>122.5</v>
      </c>
      <c r="G172" s="19" t="n">
        <v>500</v>
      </c>
      <c r="H172" s="20" t="n">
        <f aca="false">F172*G172</f>
        <v>61250</v>
      </c>
      <c r="I172" s="19" t="n">
        <v>1.4707</v>
      </c>
      <c r="J172" s="67" t="n">
        <f aca="false">H172*I172</f>
        <v>90080.375</v>
      </c>
      <c r="K172" s="11" t="n">
        <v>66.5</v>
      </c>
      <c r="L172" s="66" t="n">
        <f aca="false">I172</f>
        <v>1.4707</v>
      </c>
      <c r="M172" s="67" t="n">
        <f aca="false">K172*L172</f>
        <v>97.80155</v>
      </c>
      <c r="N172" s="11" t="n">
        <f aca="false">IF(E172="b",J172+M172,J172-M172)</f>
        <v>90178.17655</v>
      </c>
      <c r="O172" s="19"/>
      <c r="P172" s="67"/>
      <c r="Q172" s="19" t="s">
        <v>50</v>
      </c>
      <c r="R172" s="68" t="n">
        <v>36321</v>
      </c>
      <c r="S172" s="65" t="n">
        <v>110.4375</v>
      </c>
      <c r="T172" s="20" t="n">
        <v>500</v>
      </c>
      <c r="U172" s="20" t="n">
        <f aca="false">S172*T172</f>
        <v>55218.75</v>
      </c>
      <c r="V172" s="19" t="n">
        <v>1.4602</v>
      </c>
      <c r="W172" s="67" t="n">
        <f aca="false">U172*V172</f>
        <v>80630.41875</v>
      </c>
      <c r="X172" s="11" t="n">
        <f aca="false">66.5+1.85</f>
        <v>68.35</v>
      </c>
      <c r="Y172" s="19" t="n">
        <f aca="false">V172</f>
        <v>1.4602</v>
      </c>
      <c r="Z172" s="39" t="n">
        <f aca="false">X172*Y172</f>
        <v>99.80467</v>
      </c>
      <c r="AA172" s="11" t="n">
        <f aca="false">IF(Q172="s",W172-Z172,Z172+W172)</f>
        <v>80530.61408</v>
      </c>
      <c r="AB172" s="11" t="n">
        <f aca="false">IF(E172="b",AA172-N172,N172-AA172)</f>
        <v>-9647.56247</v>
      </c>
      <c r="AC172" s="19"/>
      <c r="AD172" s="13" t="n">
        <f aca="false">T172</f>
        <v>500</v>
      </c>
      <c r="AE172" s="19" t="str">
        <f aca="false">C172</f>
        <v>Amazon.com Inc</v>
      </c>
      <c r="AF172" s="42" t="n">
        <v>1999</v>
      </c>
      <c r="AG172" s="11" t="n">
        <f aca="false">IF(E172="b",W172,J172)</f>
        <v>80630.41875</v>
      </c>
      <c r="AH172" s="11" t="n">
        <f aca="false">IF(E172="b",N172,AA172)</f>
        <v>90178.17655</v>
      </c>
      <c r="AI172" s="11" t="n">
        <f aca="false">IF(E172="b",Z172,M172)</f>
        <v>99.80467</v>
      </c>
      <c r="AJ172" s="39" t="n">
        <f aca="false">AG172-AI172-AH172</f>
        <v>-9647.56247</v>
      </c>
      <c r="AK172" s="69" t="n">
        <f aca="false">AB172-AJ172</f>
        <v>0</v>
      </c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19"/>
      <c r="CF172" s="19"/>
      <c r="CG172" s="19"/>
      <c r="CH172" s="19"/>
      <c r="CI172" s="19"/>
      <c r="CJ172" s="19"/>
      <c r="CK172" s="19"/>
      <c r="CL172" s="19"/>
      <c r="CM172" s="19"/>
      <c r="CN172" s="19"/>
      <c r="CO172" s="19"/>
      <c r="CP172" s="19"/>
      <c r="CQ172" s="19"/>
      <c r="CR172" s="19"/>
      <c r="CS172" s="19"/>
      <c r="CT172" s="19"/>
      <c r="CU172" s="19"/>
      <c r="CV172" s="19"/>
      <c r="CW172" s="19"/>
      <c r="CX172" s="19"/>
      <c r="CY172" s="19"/>
      <c r="CZ172" s="19"/>
      <c r="DA172" s="19"/>
      <c r="DB172" s="19"/>
      <c r="DC172" s="19"/>
      <c r="DD172" s="19"/>
      <c r="DE172" s="19"/>
      <c r="DF172" s="19"/>
      <c r="DG172" s="19"/>
      <c r="DH172" s="19"/>
      <c r="DI172" s="19"/>
      <c r="DJ172" s="19"/>
      <c r="DK172" s="19"/>
      <c r="DL172" s="19"/>
      <c r="DM172" s="19"/>
      <c r="DN172" s="19"/>
      <c r="DO172" s="19"/>
      <c r="DP172" s="19"/>
      <c r="DQ172" s="19"/>
      <c r="DR172" s="19"/>
      <c r="DS172" s="19"/>
      <c r="DT172" s="19"/>
      <c r="DU172" s="19"/>
      <c r="DV172" s="19"/>
      <c r="DW172" s="19"/>
      <c r="DX172" s="19"/>
      <c r="DY172" s="19"/>
      <c r="DZ172" s="19"/>
      <c r="EA172" s="19"/>
      <c r="EB172" s="19"/>
      <c r="EC172" s="19"/>
      <c r="ED172" s="19"/>
      <c r="EE172" s="19"/>
      <c r="EF172" s="19"/>
      <c r="EG172" s="19"/>
      <c r="EH172" s="19"/>
      <c r="EI172" s="19"/>
      <c r="EJ172" s="19"/>
      <c r="EK172" s="19"/>
      <c r="EL172" s="19"/>
      <c r="EM172" s="19"/>
      <c r="EN172" s="19"/>
      <c r="EO172" s="19"/>
      <c r="EP172" s="19"/>
      <c r="EQ172" s="19"/>
      <c r="ER172" s="19"/>
      <c r="ES172" s="19"/>
      <c r="ET172" s="19"/>
      <c r="EU172" s="19"/>
      <c r="EV172" s="19"/>
      <c r="EW172" s="19"/>
      <c r="EX172" s="19"/>
      <c r="EY172" s="19"/>
      <c r="EZ172" s="19"/>
      <c r="FA172" s="19"/>
      <c r="FB172" s="19"/>
      <c r="FC172" s="19"/>
      <c r="FD172" s="19"/>
      <c r="FE172" s="19"/>
      <c r="FF172" s="19"/>
      <c r="FG172" s="19"/>
      <c r="FH172" s="19"/>
      <c r="FI172" s="19"/>
      <c r="FJ172" s="19"/>
      <c r="FK172" s="19"/>
      <c r="FL172" s="19"/>
      <c r="FM172" s="19"/>
      <c r="FN172" s="19"/>
      <c r="FO172" s="19"/>
      <c r="FP172" s="19"/>
      <c r="FQ172" s="19"/>
      <c r="FR172" s="19"/>
      <c r="FS172" s="19"/>
      <c r="FT172" s="19"/>
      <c r="FU172" s="19"/>
      <c r="FV172" s="19"/>
      <c r="FW172" s="19"/>
      <c r="FX172" s="19"/>
      <c r="FY172" s="19"/>
      <c r="FZ172" s="19"/>
      <c r="GA172" s="19"/>
      <c r="GB172" s="19"/>
      <c r="GC172" s="19"/>
      <c r="GD172" s="19"/>
      <c r="GE172" s="19"/>
      <c r="GF172" s="19"/>
      <c r="GG172" s="19"/>
      <c r="GH172" s="19"/>
      <c r="GI172" s="19"/>
      <c r="GJ172" s="19"/>
      <c r="GK172" s="19"/>
      <c r="GL172" s="19"/>
      <c r="GM172" s="19"/>
      <c r="GN172" s="19"/>
      <c r="GO172" s="19"/>
      <c r="GP172" s="19"/>
      <c r="GQ172" s="19"/>
      <c r="GR172" s="19"/>
      <c r="GS172" s="19"/>
      <c r="GT172" s="19"/>
      <c r="GU172" s="19"/>
      <c r="GV172" s="19"/>
      <c r="GW172" s="19"/>
      <c r="GX172" s="19"/>
      <c r="GY172" s="19"/>
      <c r="GZ172" s="19"/>
      <c r="HA172" s="19"/>
      <c r="HB172" s="19"/>
      <c r="HC172" s="19"/>
      <c r="HD172" s="19"/>
      <c r="HE172" s="19"/>
      <c r="HF172" s="19"/>
      <c r="HG172" s="19"/>
      <c r="HH172" s="19"/>
      <c r="HI172" s="19"/>
      <c r="HJ172" s="19"/>
      <c r="HK172" s="19"/>
      <c r="HL172" s="19"/>
      <c r="HM172" s="19"/>
      <c r="HN172" s="19"/>
      <c r="HO172" s="19"/>
      <c r="HP172" s="19"/>
      <c r="HQ172" s="19"/>
      <c r="HR172" s="19"/>
      <c r="HS172" s="19"/>
      <c r="HT172" s="19"/>
      <c r="HU172" s="19"/>
      <c r="HV172" s="19"/>
      <c r="HW172" s="19"/>
      <c r="HX172" s="19"/>
      <c r="HY172" s="19"/>
      <c r="HZ172" s="19"/>
      <c r="IA172" s="19"/>
      <c r="IB172" s="19"/>
      <c r="IC172" s="19"/>
      <c r="ID172" s="19"/>
      <c r="IE172" s="19"/>
      <c r="IF172" s="19"/>
      <c r="IG172" s="19"/>
      <c r="IH172" s="19"/>
      <c r="II172" s="19"/>
      <c r="IJ172" s="19"/>
      <c r="IK172" s="19"/>
      <c r="IL172" s="19"/>
      <c r="IM172" s="19"/>
      <c r="IN172" s="19"/>
      <c r="IO172" s="19"/>
      <c r="IP172" s="19"/>
      <c r="IQ172" s="19"/>
      <c r="IR172" s="19"/>
      <c r="IS172" s="19"/>
      <c r="IT172" s="19"/>
      <c r="IU172" s="19"/>
      <c r="IV172" s="19"/>
      <c r="IW172" s="19"/>
    </row>
    <row r="173" customFormat="false" ht="14.25" hidden="false" customHeight="false" outlineLevel="0" collapsed="false">
      <c r="A173" s="19"/>
      <c r="B173" s="19" t="s">
        <v>0</v>
      </c>
      <c r="C173" s="19" t="s">
        <v>0</v>
      </c>
      <c r="D173" s="37" t="s">
        <v>0</v>
      </c>
      <c r="E173" s="19" t="s">
        <v>0</v>
      </c>
      <c r="F173" s="65" t="s">
        <v>0</v>
      </c>
      <c r="G173" s="19" t="s">
        <v>0</v>
      </c>
      <c r="H173" s="20" t="s">
        <v>0</v>
      </c>
      <c r="I173" s="19" t="s">
        <v>0</v>
      </c>
      <c r="J173" s="67" t="s">
        <v>0</v>
      </c>
      <c r="K173" s="11" t="s">
        <v>0</v>
      </c>
      <c r="L173" s="66" t="s">
        <v>0</v>
      </c>
      <c r="M173" s="67" t="s">
        <v>0</v>
      </c>
      <c r="N173" s="11" t="s">
        <v>0</v>
      </c>
      <c r="O173" s="19"/>
      <c r="P173" s="67"/>
      <c r="Q173" s="19" t="s">
        <v>50</v>
      </c>
      <c r="R173" s="68" t="n">
        <v>36335</v>
      </c>
      <c r="S173" s="65" t="n">
        <v>118.8125</v>
      </c>
      <c r="T173" s="20" t="n">
        <v>500</v>
      </c>
      <c r="U173" s="20" t="n">
        <f aca="false">S173*T173</f>
        <v>59406.25</v>
      </c>
      <c r="V173" s="19" t="n">
        <v>1.4707</v>
      </c>
      <c r="W173" s="67" t="n">
        <f aca="false">U173*V173</f>
        <v>87368.771875</v>
      </c>
      <c r="X173" s="11" t="n">
        <v>68.49</v>
      </c>
      <c r="Y173" s="19" t="n">
        <f aca="false">V173</f>
        <v>1.4707</v>
      </c>
      <c r="Z173" s="39" t="n">
        <f aca="false">X173*Y173</f>
        <v>100.728243</v>
      </c>
      <c r="AA173" s="11" t="n">
        <f aca="false">IF(Q173="s",W173-Z173,Z173+W173)</f>
        <v>87268.043632</v>
      </c>
      <c r="AB173" s="11" t="s">
        <v>0</v>
      </c>
      <c r="AC173" s="19"/>
      <c r="AD173" s="13" t="s">
        <v>0</v>
      </c>
      <c r="AE173" s="19" t="str">
        <f aca="false">C173</f>
        <v> </v>
      </c>
      <c r="AF173" s="42" t="s">
        <v>0</v>
      </c>
      <c r="AG173" s="11" t="s">
        <v>0</v>
      </c>
      <c r="AH173" s="11" t="s">
        <v>0</v>
      </c>
      <c r="AI173" s="11" t="s">
        <v>0</v>
      </c>
      <c r="AJ173" s="39" t="s">
        <v>0</v>
      </c>
      <c r="AK173" s="69" t="s">
        <v>0</v>
      </c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  <c r="BU173" s="19"/>
      <c r="BV173" s="19"/>
      <c r="BW173" s="19"/>
      <c r="BX173" s="19"/>
      <c r="BY173" s="19"/>
      <c r="BZ173" s="19"/>
      <c r="CA173" s="19"/>
      <c r="CB173" s="19"/>
      <c r="CC173" s="19"/>
      <c r="CD173" s="19"/>
      <c r="CE173" s="19"/>
      <c r="CF173" s="19"/>
      <c r="CG173" s="19"/>
      <c r="CH173" s="19"/>
      <c r="CI173" s="19"/>
      <c r="CJ173" s="19"/>
      <c r="CK173" s="19"/>
      <c r="CL173" s="19"/>
      <c r="CM173" s="19"/>
      <c r="CN173" s="19"/>
      <c r="CO173" s="19"/>
      <c r="CP173" s="19"/>
      <c r="CQ173" s="19"/>
      <c r="CR173" s="19"/>
      <c r="CS173" s="19"/>
      <c r="CT173" s="19"/>
      <c r="CU173" s="19"/>
      <c r="CV173" s="19"/>
      <c r="CW173" s="19"/>
      <c r="CX173" s="19"/>
      <c r="CY173" s="19"/>
      <c r="CZ173" s="19"/>
      <c r="DA173" s="19"/>
      <c r="DB173" s="19"/>
      <c r="DC173" s="19"/>
      <c r="DD173" s="19"/>
      <c r="DE173" s="19"/>
      <c r="DF173" s="19"/>
      <c r="DG173" s="19"/>
      <c r="DH173" s="19"/>
      <c r="DI173" s="19"/>
      <c r="DJ173" s="19"/>
      <c r="DK173" s="19"/>
      <c r="DL173" s="19"/>
      <c r="DM173" s="19"/>
      <c r="DN173" s="19"/>
      <c r="DO173" s="19"/>
      <c r="DP173" s="19"/>
      <c r="DQ173" s="19"/>
      <c r="DR173" s="19"/>
      <c r="DS173" s="19"/>
      <c r="DT173" s="19"/>
      <c r="DU173" s="19"/>
      <c r="DV173" s="19"/>
      <c r="DW173" s="19"/>
      <c r="DX173" s="19"/>
      <c r="DY173" s="19"/>
      <c r="DZ173" s="19"/>
      <c r="EA173" s="19"/>
      <c r="EB173" s="19"/>
      <c r="EC173" s="19"/>
      <c r="ED173" s="19"/>
      <c r="EE173" s="19"/>
      <c r="EF173" s="19"/>
      <c r="EG173" s="19"/>
      <c r="EH173" s="19"/>
      <c r="EI173" s="19"/>
      <c r="EJ173" s="19"/>
      <c r="EK173" s="19"/>
      <c r="EL173" s="19"/>
      <c r="EM173" s="19"/>
      <c r="EN173" s="19"/>
      <c r="EO173" s="19"/>
      <c r="EP173" s="19"/>
      <c r="EQ173" s="19"/>
      <c r="ER173" s="19"/>
      <c r="ES173" s="19"/>
      <c r="ET173" s="19"/>
      <c r="EU173" s="19"/>
      <c r="EV173" s="19"/>
      <c r="EW173" s="19"/>
      <c r="EX173" s="19"/>
      <c r="EY173" s="19"/>
      <c r="EZ173" s="19"/>
      <c r="FA173" s="19"/>
      <c r="FB173" s="19"/>
      <c r="FC173" s="19"/>
      <c r="FD173" s="19"/>
      <c r="FE173" s="19"/>
      <c r="FF173" s="19"/>
      <c r="FG173" s="19"/>
      <c r="FH173" s="19"/>
      <c r="FI173" s="19"/>
      <c r="FJ173" s="19"/>
      <c r="FK173" s="19"/>
      <c r="FL173" s="19"/>
      <c r="FM173" s="19"/>
      <c r="FN173" s="19"/>
      <c r="FO173" s="19"/>
      <c r="FP173" s="19"/>
      <c r="FQ173" s="19"/>
      <c r="FR173" s="19"/>
      <c r="FS173" s="19"/>
      <c r="FT173" s="19"/>
      <c r="FU173" s="19"/>
      <c r="FV173" s="19"/>
      <c r="FW173" s="19"/>
      <c r="FX173" s="19"/>
      <c r="FY173" s="19"/>
      <c r="FZ173" s="19"/>
      <c r="GA173" s="19"/>
      <c r="GB173" s="19"/>
      <c r="GC173" s="19"/>
      <c r="GD173" s="19"/>
      <c r="GE173" s="19"/>
      <c r="GF173" s="19"/>
      <c r="GG173" s="19"/>
      <c r="GH173" s="19"/>
      <c r="GI173" s="19"/>
      <c r="GJ173" s="19"/>
      <c r="GK173" s="19"/>
      <c r="GL173" s="19"/>
      <c r="GM173" s="19"/>
      <c r="GN173" s="19"/>
      <c r="GO173" s="19"/>
      <c r="GP173" s="19"/>
      <c r="GQ173" s="19"/>
      <c r="GR173" s="19"/>
      <c r="GS173" s="19"/>
      <c r="GT173" s="19"/>
      <c r="GU173" s="19"/>
      <c r="GV173" s="19"/>
      <c r="GW173" s="19"/>
      <c r="GX173" s="19"/>
      <c r="GY173" s="19"/>
      <c r="GZ173" s="19"/>
      <c r="HA173" s="19"/>
      <c r="HB173" s="19"/>
      <c r="HC173" s="19"/>
      <c r="HD173" s="19"/>
      <c r="HE173" s="19"/>
      <c r="HF173" s="19"/>
      <c r="HG173" s="19"/>
      <c r="HH173" s="19"/>
      <c r="HI173" s="19"/>
      <c r="HJ173" s="19"/>
      <c r="HK173" s="19"/>
      <c r="HL173" s="19"/>
      <c r="HM173" s="19"/>
      <c r="HN173" s="19"/>
      <c r="HO173" s="19"/>
      <c r="HP173" s="19"/>
      <c r="HQ173" s="19"/>
      <c r="HR173" s="19"/>
      <c r="HS173" s="19"/>
      <c r="HT173" s="19"/>
      <c r="HU173" s="19"/>
      <c r="HV173" s="19"/>
      <c r="HW173" s="19"/>
      <c r="HX173" s="19"/>
      <c r="HY173" s="19"/>
      <c r="HZ173" s="19"/>
      <c r="IA173" s="19"/>
      <c r="IB173" s="19"/>
      <c r="IC173" s="19"/>
      <c r="ID173" s="19"/>
      <c r="IE173" s="19"/>
      <c r="IF173" s="19"/>
      <c r="IG173" s="19"/>
      <c r="IH173" s="19"/>
      <c r="II173" s="19"/>
      <c r="IJ173" s="19"/>
      <c r="IK173" s="19"/>
      <c r="IL173" s="19"/>
      <c r="IM173" s="19"/>
      <c r="IN173" s="19"/>
      <c r="IO173" s="19"/>
      <c r="IP173" s="19"/>
      <c r="IQ173" s="19"/>
      <c r="IR173" s="19"/>
      <c r="IS173" s="19"/>
      <c r="IT173" s="19"/>
      <c r="IU173" s="19"/>
      <c r="IV173" s="19"/>
      <c r="IW173" s="19"/>
    </row>
    <row r="174" customFormat="false" ht="14.25" hidden="false" customHeight="false" outlineLevel="0" collapsed="false">
      <c r="A174" s="19"/>
      <c r="B174" s="19"/>
      <c r="C174" s="19"/>
      <c r="D174" s="37"/>
      <c r="E174" s="19"/>
      <c r="F174" s="65"/>
      <c r="G174" s="19"/>
      <c r="H174" s="20"/>
      <c r="I174" s="19"/>
      <c r="J174" s="67"/>
      <c r="K174" s="11"/>
      <c r="L174" s="66"/>
      <c r="M174" s="67"/>
      <c r="N174" s="11"/>
      <c r="O174" s="19"/>
      <c r="P174" s="67"/>
      <c r="Q174" s="19" t="s">
        <v>50</v>
      </c>
      <c r="R174" s="68" t="n">
        <v>36336</v>
      </c>
      <c r="S174" s="65" t="n">
        <v>126.125</v>
      </c>
      <c r="T174" s="20" t="n">
        <v>500</v>
      </c>
      <c r="U174" s="20" t="n">
        <f aca="false">S174*T174</f>
        <v>63062.5</v>
      </c>
      <c r="V174" s="19" t="n">
        <v>1.4632</v>
      </c>
      <c r="W174" s="67" t="n">
        <f aca="false">U174*V174</f>
        <v>92273.05</v>
      </c>
      <c r="X174" s="11" t="n">
        <v>68.61</v>
      </c>
      <c r="Y174" s="19" t="n">
        <f aca="false">V174</f>
        <v>1.4632</v>
      </c>
      <c r="Z174" s="39" t="n">
        <f aca="false">X174*Y174</f>
        <v>100.390152</v>
      </c>
      <c r="AA174" s="11" t="n">
        <f aca="false">IF(Q174="s",W174-Z174,Z174+W174)</f>
        <v>92172.659848</v>
      </c>
      <c r="AB174" s="11" t="s">
        <v>0</v>
      </c>
      <c r="AC174" s="19"/>
      <c r="AD174" s="13"/>
      <c r="AE174" s="19"/>
      <c r="AF174" s="42"/>
      <c r="AG174" s="11"/>
      <c r="AH174" s="11"/>
      <c r="AI174" s="11"/>
      <c r="AJ174" s="39"/>
      <c r="AK174" s="6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F174" s="19"/>
      <c r="CG174" s="19"/>
      <c r="CH174" s="19"/>
      <c r="CI174" s="19"/>
      <c r="CJ174" s="19"/>
      <c r="CK174" s="19"/>
      <c r="CL174" s="19"/>
      <c r="CM174" s="19"/>
      <c r="CN174" s="19"/>
      <c r="CO174" s="19"/>
      <c r="CP174" s="19"/>
      <c r="CQ174" s="19"/>
      <c r="CR174" s="19"/>
      <c r="CS174" s="19"/>
      <c r="CT174" s="19"/>
      <c r="CU174" s="19"/>
      <c r="CV174" s="19"/>
      <c r="CW174" s="19"/>
      <c r="CX174" s="19"/>
      <c r="CY174" s="19"/>
      <c r="CZ174" s="19"/>
      <c r="DA174" s="19"/>
      <c r="DB174" s="19"/>
      <c r="DC174" s="19"/>
      <c r="DD174" s="19"/>
      <c r="DE174" s="19"/>
      <c r="DF174" s="19"/>
      <c r="DG174" s="19"/>
      <c r="DH174" s="19"/>
      <c r="DI174" s="19"/>
      <c r="DJ174" s="19"/>
      <c r="DK174" s="19"/>
      <c r="DL174" s="19"/>
      <c r="DM174" s="19"/>
      <c r="DN174" s="19"/>
      <c r="DO174" s="19"/>
      <c r="DP174" s="19"/>
      <c r="DQ174" s="19"/>
      <c r="DR174" s="19"/>
      <c r="DS174" s="19"/>
      <c r="DT174" s="19"/>
      <c r="DU174" s="19"/>
      <c r="DV174" s="19"/>
      <c r="DW174" s="19"/>
      <c r="DX174" s="19"/>
      <c r="DY174" s="19"/>
      <c r="DZ174" s="19"/>
      <c r="EA174" s="19"/>
      <c r="EB174" s="19"/>
      <c r="EC174" s="19"/>
      <c r="ED174" s="19"/>
      <c r="EE174" s="19"/>
      <c r="EF174" s="19"/>
      <c r="EG174" s="19"/>
      <c r="EH174" s="19"/>
      <c r="EI174" s="19"/>
      <c r="EJ174" s="19"/>
      <c r="EK174" s="19"/>
      <c r="EL174" s="19"/>
      <c r="EM174" s="19"/>
      <c r="EN174" s="19"/>
      <c r="EO174" s="19"/>
      <c r="EP174" s="19"/>
      <c r="EQ174" s="19"/>
      <c r="ER174" s="19"/>
      <c r="ES174" s="19"/>
      <c r="ET174" s="19"/>
      <c r="EU174" s="19"/>
      <c r="EV174" s="19"/>
      <c r="EW174" s="19"/>
      <c r="EX174" s="19"/>
      <c r="EY174" s="19"/>
      <c r="EZ174" s="19"/>
      <c r="FA174" s="19"/>
      <c r="FB174" s="19"/>
      <c r="FC174" s="19"/>
      <c r="FD174" s="19"/>
      <c r="FE174" s="19"/>
      <c r="FF174" s="19"/>
      <c r="FG174" s="19"/>
      <c r="FH174" s="19"/>
      <c r="FI174" s="19"/>
      <c r="FJ174" s="19"/>
      <c r="FK174" s="19"/>
      <c r="FL174" s="19"/>
      <c r="FM174" s="19"/>
      <c r="FN174" s="19"/>
      <c r="FO174" s="19"/>
      <c r="FP174" s="19"/>
      <c r="FQ174" s="19"/>
      <c r="FR174" s="19"/>
      <c r="FS174" s="19"/>
      <c r="FT174" s="19"/>
      <c r="FU174" s="19"/>
      <c r="FV174" s="19"/>
      <c r="FW174" s="19"/>
      <c r="FX174" s="19"/>
      <c r="FY174" s="19"/>
      <c r="FZ174" s="19"/>
      <c r="GA174" s="19"/>
      <c r="GB174" s="19"/>
      <c r="GC174" s="19"/>
      <c r="GD174" s="19"/>
      <c r="GE174" s="19"/>
      <c r="GF174" s="19"/>
      <c r="GG174" s="19"/>
      <c r="GH174" s="19"/>
      <c r="GI174" s="19"/>
      <c r="GJ174" s="19"/>
      <c r="GK174" s="19"/>
      <c r="GL174" s="19"/>
      <c r="GM174" s="19"/>
      <c r="GN174" s="19"/>
      <c r="GO174" s="19"/>
      <c r="GP174" s="19"/>
      <c r="GQ174" s="19"/>
      <c r="GR174" s="19"/>
      <c r="GS174" s="19"/>
      <c r="GT174" s="19"/>
      <c r="GU174" s="19"/>
      <c r="GV174" s="19"/>
      <c r="GW174" s="19"/>
      <c r="GX174" s="19"/>
      <c r="GY174" s="19"/>
      <c r="GZ174" s="19"/>
      <c r="HA174" s="19"/>
      <c r="HB174" s="19"/>
      <c r="HC174" s="19"/>
      <c r="HD174" s="19"/>
      <c r="HE174" s="19"/>
      <c r="HF174" s="19"/>
      <c r="HG174" s="19"/>
      <c r="HH174" s="19"/>
      <c r="HI174" s="19"/>
      <c r="HJ174" s="19"/>
      <c r="HK174" s="19"/>
      <c r="HL174" s="19"/>
      <c r="HM174" s="19"/>
      <c r="HN174" s="19"/>
      <c r="HO174" s="19"/>
      <c r="HP174" s="19"/>
      <c r="HQ174" s="19"/>
      <c r="HR174" s="19"/>
      <c r="HS174" s="19"/>
      <c r="HT174" s="19"/>
      <c r="HU174" s="19"/>
      <c r="HV174" s="19"/>
      <c r="HW174" s="19"/>
      <c r="HX174" s="19"/>
      <c r="HY174" s="19"/>
      <c r="HZ174" s="19"/>
      <c r="IA174" s="19"/>
      <c r="IB174" s="19"/>
      <c r="IC174" s="19"/>
      <c r="ID174" s="19"/>
      <c r="IE174" s="19"/>
      <c r="IF174" s="19"/>
      <c r="IG174" s="19"/>
      <c r="IH174" s="19"/>
      <c r="II174" s="19"/>
      <c r="IJ174" s="19"/>
      <c r="IK174" s="19"/>
      <c r="IL174" s="19"/>
      <c r="IM174" s="19"/>
      <c r="IN174" s="19"/>
      <c r="IO174" s="19"/>
      <c r="IP174" s="19"/>
      <c r="IQ174" s="19"/>
      <c r="IR174" s="19"/>
      <c r="IS174" s="19"/>
      <c r="IT174" s="19"/>
      <c r="IU174" s="19"/>
      <c r="IV174" s="19"/>
      <c r="IW174" s="19"/>
    </row>
    <row r="175" customFormat="false" ht="14.25" hidden="false" customHeight="false" outlineLevel="0" collapsed="false">
      <c r="A175" s="19"/>
      <c r="B175" s="19" t="s">
        <v>48</v>
      </c>
      <c r="C175" s="43" t="s">
        <v>106</v>
      </c>
      <c r="D175" s="44" t="n">
        <v>36336</v>
      </c>
      <c r="E175" s="45" t="s">
        <v>51</v>
      </c>
      <c r="F175" s="70" t="n">
        <v>129.125</v>
      </c>
      <c r="G175" s="45" t="n">
        <v>1000</v>
      </c>
      <c r="H175" s="47" t="n">
        <f aca="false">F175*G175</f>
        <v>129125</v>
      </c>
      <c r="I175" s="45" t="n">
        <v>1.4632</v>
      </c>
      <c r="J175" s="72" t="n">
        <f aca="false">H175*I175</f>
        <v>188935.7</v>
      </c>
      <c r="K175" s="48" t="n">
        <v>99.75</v>
      </c>
      <c r="L175" s="71" t="n">
        <f aca="false">I175</f>
        <v>1.4632</v>
      </c>
      <c r="M175" s="72" t="n">
        <f aca="false">K175*L175</f>
        <v>145.9542</v>
      </c>
      <c r="N175" s="48" t="n">
        <f aca="false">IF(E175="b",J175+M175,J175-M175)</f>
        <v>189081.6542</v>
      </c>
      <c r="O175" s="45"/>
      <c r="P175" s="72"/>
      <c r="Q175" s="45" t="s">
        <v>50</v>
      </c>
      <c r="R175" s="73"/>
      <c r="S175" s="70"/>
      <c r="T175" s="47" t="n">
        <f aca="false">T173+T174</f>
        <v>1000</v>
      </c>
      <c r="U175" s="47" t="n">
        <f aca="false">U173+U174</f>
        <v>122468.75</v>
      </c>
      <c r="V175" s="47"/>
      <c r="W175" s="47" t="n">
        <f aca="false">W173+W174</f>
        <v>179641.821875</v>
      </c>
      <c r="X175" s="48" t="n">
        <f aca="false">X173+X174</f>
        <v>137.1</v>
      </c>
      <c r="Y175" s="45"/>
      <c r="Z175" s="74" t="n">
        <f aca="false">Z173+Z174</f>
        <v>201.118395</v>
      </c>
      <c r="AA175" s="48" t="n">
        <f aca="false">AA173+AA174</f>
        <v>179440.70348</v>
      </c>
      <c r="AB175" s="49" t="n">
        <f aca="false">IF(E175="b",AA175-N175,N175-AA175)</f>
        <v>-9640.95072000005</v>
      </c>
      <c r="AC175" s="19"/>
      <c r="AD175" s="13"/>
      <c r="AE175" s="19" t="str">
        <f aca="false">C175</f>
        <v>Amazon.Com</v>
      </c>
      <c r="AF175" s="42" t="n">
        <v>1999</v>
      </c>
      <c r="AG175" s="11" t="n">
        <f aca="false">IF(E175="b",W175,J175)</f>
        <v>179641.821875</v>
      </c>
      <c r="AH175" s="11" t="n">
        <f aca="false">IF(E175="b",N175,AA175)</f>
        <v>189081.6542</v>
      </c>
      <c r="AI175" s="11" t="n">
        <f aca="false">IF(E175="b",Z175,M175)</f>
        <v>201.118395</v>
      </c>
      <c r="AJ175" s="39" t="n">
        <f aca="false">AG175-AI175-AH175</f>
        <v>-9640.95072000002</v>
      </c>
      <c r="AK175" s="6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19"/>
      <c r="CF175" s="19"/>
      <c r="CG175" s="19"/>
      <c r="CH175" s="19"/>
      <c r="CI175" s="19"/>
      <c r="CJ175" s="19"/>
      <c r="CK175" s="19"/>
      <c r="CL175" s="19"/>
      <c r="CM175" s="19"/>
      <c r="CN175" s="19"/>
      <c r="CO175" s="19"/>
      <c r="CP175" s="19"/>
      <c r="CQ175" s="19"/>
      <c r="CR175" s="19"/>
      <c r="CS175" s="19"/>
      <c r="CT175" s="19"/>
      <c r="CU175" s="19"/>
      <c r="CV175" s="19"/>
      <c r="CW175" s="19"/>
      <c r="CX175" s="19"/>
      <c r="CY175" s="19"/>
      <c r="CZ175" s="19"/>
      <c r="DA175" s="19"/>
      <c r="DB175" s="19"/>
      <c r="DC175" s="19"/>
      <c r="DD175" s="19"/>
      <c r="DE175" s="19"/>
      <c r="DF175" s="19"/>
      <c r="DG175" s="19"/>
      <c r="DH175" s="19"/>
      <c r="DI175" s="19"/>
      <c r="DJ175" s="19"/>
      <c r="DK175" s="19"/>
      <c r="DL175" s="19"/>
      <c r="DM175" s="19"/>
      <c r="DN175" s="19"/>
      <c r="DO175" s="19"/>
      <c r="DP175" s="19"/>
      <c r="DQ175" s="19"/>
      <c r="DR175" s="19"/>
      <c r="DS175" s="19"/>
      <c r="DT175" s="19"/>
      <c r="DU175" s="19"/>
      <c r="DV175" s="19"/>
      <c r="DW175" s="19"/>
      <c r="DX175" s="19"/>
      <c r="DY175" s="19"/>
      <c r="DZ175" s="19"/>
      <c r="EA175" s="19"/>
      <c r="EB175" s="19"/>
      <c r="EC175" s="19"/>
      <c r="ED175" s="19"/>
      <c r="EE175" s="19"/>
      <c r="EF175" s="19"/>
      <c r="EG175" s="19"/>
      <c r="EH175" s="19"/>
      <c r="EI175" s="19"/>
      <c r="EJ175" s="19"/>
      <c r="EK175" s="19"/>
      <c r="EL175" s="19"/>
      <c r="EM175" s="19"/>
      <c r="EN175" s="19"/>
      <c r="EO175" s="19"/>
      <c r="EP175" s="19"/>
      <c r="EQ175" s="19"/>
      <c r="ER175" s="19"/>
      <c r="ES175" s="19"/>
      <c r="ET175" s="19"/>
      <c r="EU175" s="19"/>
      <c r="EV175" s="19"/>
      <c r="EW175" s="19"/>
      <c r="EX175" s="19"/>
      <c r="EY175" s="19"/>
      <c r="EZ175" s="19"/>
      <c r="FA175" s="19"/>
      <c r="FB175" s="19"/>
      <c r="FC175" s="19"/>
      <c r="FD175" s="19"/>
      <c r="FE175" s="19"/>
      <c r="FF175" s="19"/>
      <c r="FG175" s="19"/>
      <c r="FH175" s="19"/>
      <c r="FI175" s="19"/>
      <c r="FJ175" s="19"/>
      <c r="FK175" s="19"/>
      <c r="FL175" s="19"/>
      <c r="FM175" s="19"/>
      <c r="FN175" s="19"/>
      <c r="FO175" s="19"/>
      <c r="FP175" s="19"/>
      <c r="FQ175" s="19"/>
      <c r="FR175" s="19"/>
      <c r="FS175" s="19"/>
      <c r="FT175" s="19"/>
      <c r="FU175" s="19"/>
      <c r="FV175" s="19"/>
      <c r="FW175" s="19"/>
      <c r="FX175" s="19"/>
      <c r="FY175" s="19"/>
      <c r="FZ175" s="19"/>
      <c r="GA175" s="19"/>
      <c r="GB175" s="19"/>
      <c r="GC175" s="19"/>
      <c r="GD175" s="19"/>
      <c r="GE175" s="19"/>
      <c r="GF175" s="19"/>
      <c r="GG175" s="19"/>
      <c r="GH175" s="19"/>
      <c r="GI175" s="19"/>
      <c r="GJ175" s="19"/>
      <c r="GK175" s="19"/>
      <c r="GL175" s="19"/>
      <c r="GM175" s="19"/>
      <c r="GN175" s="19"/>
      <c r="GO175" s="19"/>
      <c r="GP175" s="19"/>
      <c r="GQ175" s="19"/>
      <c r="GR175" s="19"/>
      <c r="GS175" s="19"/>
      <c r="GT175" s="19"/>
      <c r="GU175" s="19"/>
      <c r="GV175" s="19"/>
      <c r="GW175" s="19"/>
      <c r="GX175" s="19"/>
      <c r="GY175" s="19"/>
      <c r="GZ175" s="19"/>
      <c r="HA175" s="19"/>
      <c r="HB175" s="19"/>
      <c r="HC175" s="19"/>
      <c r="HD175" s="19"/>
      <c r="HE175" s="19"/>
      <c r="HF175" s="19"/>
      <c r="HG175" s="19"/>
      <c r="HH175" s="19"/>
      <c r="HI175" s="19"/>
      <c r="HJ175" s="19"/>
      <c r="HK175" s="19"/>
      <c r="HL175" s="19"/>
      <c r="HM175" s="19"/>
      <c r="HN175" s="19"/>
      <c r="HO175" s="19"/>
      <c r="HP175" s="19"/>
      <c r="HQ175" s="19"/>
      <c r="HR175" s="19"/>
      <c r="HS175" s="19"/>
      <c r="HT175" s="19"/>
      <c r="HU175" s="19"/>
      <c r="HV175" s="19"/>
      <c r="HW175" s="19"/>
      <c r="HX175" s="19"/>
      <c r="HY175" s="19"/>
      <c r="HZ175" s="19"/>
      <c r="IA175" s="19"/>
      <c r="IB175" s="19"/>
      <c r="IC175" s="19"/>
      <c r="ID175" s="19"/>
      <c r="IE175" s="19"/>
      <c r="IF175" s="19"/>
      <c r="IG175" s="19"/>
      <c r="IH175" s="19"/>
      <c r="II175" s="19"/>
      <c r="IJ175" s="19"/>
      <c r="IK175" s="19"/>
      <c r="IL175" s="19"/>
      <c r="IM175" s="19"/>
      <c r="IN175" s="19"/>
      <c r="IO175" s="19"/>
      <c r="IP175" s="19"/>
      <c r="IQ175" s="19"/>
      <c r="IR175" s="19"/>
      <c r="IS175" s="19"/>
      <c r="IT175" s="19"/>
      <c r="IU175" s="19"/>
      <c r="IV175" s="19"/>
      <c r="IW175" s="19"/>
    </row>
    <row r="176" customFormat="false" ht="14.25" hidden="false" customHeight="false" outlineLevel="0" collapsed="false">
      <c r="A176" s="19"/>
      <c r="B176" s="19" t="s">
        <v>0</v>
      </c>
      <c r="C176" s="19" t="s">
        <v>107</v>
      </c>
      <c r="D176" s="37" t="n">
        <v>36152</v>
      </c>
      <c r="E176" s="19" t="s">
        <v>51</v>
      </c>
      <c r="F176" s="65" t="n">
        <v>17.8125</v>
      </c>
      <c r="G176" s="19" t="n">
        <v>500</v>
      </c>
      <c r="H176" s="20" t="n">
        <f aca="false">F176*G176</f>
        <v>8906.25</v>
      </c>
      <c r="I176" s="19" t="n">
        <v>1.5515</v>
      </c>
      <c r="J176" s="67" t="n">
        <f aca="false">H176*I176</f>
        <v>13818.046875</v>
      </c>
      <c r="K176" s="11" t="n">
        <v>69</v>
      </c>
      <c r="L176" s="66" t="n">
        <f aca="false">I176</f>
        <v>1.5515</v>
      </c>
      <c r="M176" s="67" t="n">
        <f aca="false">K176*L176</f>
        <v>107.0535</v>
      </c>
      <c r="N176" s="11" t="n">
        <f aca="false">IF(E176="b",J176+M176,J176-M176)</f>
        <v>13925.100375</v>
      </c>
      <c r="O176" s="19"/>
      <c r="P176" s="67"/>
      <c r="Q176" s="19" t="s">
        <v>0</v>
      </c>
      <c r="R176" s="68"/>
      <c r="S176" s="65"/>
      <c r="T176" s="20"/>
      <c r="U176" s="20" t="n">
        <f aca="false">S176*T176</f>
        <v>0</v>
      </c>
      <c r="V176" s="19"/>
      <c r="W176" s="67" t="n">
        <f aca="false">U176*V176</f>
        <v>0</v>
      </c>
      <c r="X176" s="11"/>
      <c r="Y176" s="19" t="n">
        <f aca="false">V176</f>
        <v>0</v>
      </c>
      <c r="Z176" s="39" t="n">
        <f aca="false">X176*Y176</f>
        <v>0</v>
      </c>
      <c r="AA176" s="11" t="n">
        <f aca="false">IF(Q176="s",W176-Z176,Z176+W176)</f>
        <v>0</v>
      </c>
      <c r="AB176" s="11" t="s">
        <v>0</v>
      </c>
      <c r="AC176" s="19"/>
      <c r="AD176" s="13" t="s">
        <v>0</v>
      </c>
      <c r="AE176" s="19" t="s">
        <v>0</v>
      </c>
      <c r="AF176" s="42" t="s">
        <v>0</v>
      </c>
      <c r="AG176" s="11" t="s">
        <v>0</v>
      </c>
      <c r="AH176" s="11" t="s">
        <v>0</v>
      </c>
      <c r="AI176" s="11" t="s">
        <v>0</v>
      </c>
      <c r="AJ176" s="39" t="s">
        <v>0</v>
      </c>
      <c r="AK176" s="69" t="n">
        <v>0</v>
      </c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19"/>
      <c r="CF176" s="19"/>
      <c r="CG176" s="19"/>
      <c r="CH176" s="19"/>
      <c r="CI176" s="19"/>
      <c r="CJ176" s="19"/>
      <c r="CK176" s="19"/>
      <c r="CL176" s="19"/>
      <c r="CM176" s="19"/>
      <c r="CN176" s="19"/>
      <c r="CO176" s="19"/>
      <c r="CP176" s="19"/>
      <c r="CQ176" s="19"/>
      <c r="CR176" s="19"/>
      <c r="CS176" s="19"/>
      <c r="CT176" s="19"/>
      <c r="CU176" s="19"/>
      <c r="CV176" s="19"/>
      <c r="CW176" s="19"/>
      <c r="CX176" s="19"/>
      <c r="CY176" s="19"/>
      <c r="CZ176" s="19"/>
      <c r="DA176" s="19"/>
      <c r="DB176" s="19"/>
      <c r="DC176" s="19"/>
      <c r="DD176" s="19"/>
      <c r="DE176" s="19"/>
      <c r="DF176" s="19"/>
      <c r="DG176" s="19"/>
      <c r="DH176" s="19"/>
      <c r="DI176" s="19"/>
      <c r="DJ176" s="19"/>
      <c r="DK176" s="19"/>
      <c r="DL176" s="19"/>
      <c r="DM176" s="19"/>
      <c r="DN176" s="19"/>
      <c r="DO176" s="19"/>
      <c r="DP176" s="19"/>
      <c r="DQ176" s="19"/>
      <c r="DR176" s="19"/>
      <c r="DS176" s="19"/>
      <c r="DT176" s="19"/>
      <c r="DU176" s="19"/>
      <c r="DV176" s="19"/>
      <c r="DW176" s="19"/>
      <c r="DX176" s="19"/>
      <c r="DY176" s="19"/>
      <c r="DZ176" s="19"/>
      <c r="EA176" s="19"/>
      <c r="EB176" s="19"/>
      <c r="EC176" s="19"/>
      <c r="ED176" s="19"/>
      <c r="EE176" s="19"/>
      <c r="EF176" s="19"/>
      <c r="EG176" s="19"/>
      <c r="EH176" s="19"/>
      <c r="EI176" s="19"/>
      <c r="EJ176" s="19"/>
      <c r="EK176" s="19"/>
      <c r="EL176" s="19"/>
      <c r="EM176" s="19"/>
      <c r="EN176" s="19"/>
      <c r="EO176" s="19"/>
      <c r="EP176" s="19"/>
      <c r="EQ176" s="19"/>
      <c r="ER176" s="19"/>
      <c r="ES176" s="19"/>
      <c r="ET176" s="19"/>
      <c r="EU176" s="19"/>
      <c r="EV176" s="19"/>
      <c r="EW176" s="19"/>
      <c r="EX176" s="19"/>
      <c r="EY176" s="19"/>
      <c r="EZ176" s="19"/>
      <c r="FA176" s="19"/>
      <c r="FB176" s="19"/>
      <c r="FC176" s="19"/>
      <c r="FD176" s="19"/>
      <c r="FE176" s="19"/>
      <c r="FF176" s="19"/>
      <c r="FG176" s="19"/>
      <c r="FH176" s="19"/>
      <c r="FI176" s="19"/>
      <c r="FJ176" s="19"/>
      <c r="FK176" s="19"/>
      <c r="FL176" s="19"/>
      <c r="FM176" s="19"/>
      <c r="FN176" s="19"/>
      <c r="FO176" s="19"/>
      <c r="FP176" s="19"/>
      <c r="FQ176" s="19"/>
      <c r="FR176" s="19"/>
      <c r="FS176" s="19"/>
      <c r="FT176" s="19"/>
      <c r="FU176" s="19"/>
      <c r="FV176" s="19"/>
      <c r="FW176" s="19"/>
      <c r="FX176" s="19"/>
      <c r="FY176" s="19"/>
      <c r="FZ176" s="19"/>
      <c r="GA176" s="19"/>
      <c r="GB176" s="19"/>
      <c r="GC176" s="19"/>
      <c r="GD176" s="19"/>
      <c r="GE176" s="19"/>
      <c r="GF176" s="19"/>
      <c r="GG176" s="19"/>
      <c r="GH176" s="19"/>
      <c r="GI176" s="19"/>
      <c r="GJ176" s="19"/>
      <c r="GK176" s="19"/>
      <c r="GL176" s="19"/>
      <c r="GM176" s="19"/>
      <c r="GN176" s="19"/>
      <c r="GO176" s="19"/>
      <c r="GP176" s="19"/>
      <c r="GQ176" s="19"/>
      <c r="GR176" s="19"/>
      <c r="GS176" s="19"/>
      <c r="GT176" s="19"/>
      <c r="GU176" s="19"/>
      <c r="GV176" s="19"/>
      <c r="GW176" s="19"/>
      <c r="GX176" s="19"/>
      <c r="GY176" s="19"/>
      <c r="GZ176" s="19"/>
      <c r="HA176" s="19"/>
      <c r="HB176" s="19"/>
      <c r="HC176" s="19"/>
      <c r="HD176" s="19"/>
      <c r="HE176" s="19"/>
      <c r="HF176" s="19"/>
      <c r="HG176" s="19"/>
      <c r="HH176" s="19"/>
      <c r="HI176" s="19"/>
      <c r="HJ176" s="19"/>
      <c r="HK176" s="19"/>
      <c r="HL176" s="19"/>
      <c r="HM176" s="19"/>
      <c r="HN176" s="19"/>
      <c r="HO176" s="19"/>
      <c r="HP176" s="19"/>
      <c r="HQ176" s="19"/>
      <c r="HR176" s="19"/>
      <c r="HS176" s="19"/>
      <c r="HT176" s="19"/>
      <c r="HU176" s="19"/>
      <c r="HV176" s="19"/>
      <c r="HW176" s="19"/>
      <c r="HX176" s="19"/>
      <c r="HY176" s="19"/>
      <c r="HZ176" s="19"/>
      <c r="IA176" s="19"/>
      <c r="IB176" s="19"/>
      <c r="IC176" s="19"/>
      <c r="ID176" s="19"/>
      <c r="IE176" s="19"/>
      <c r="IF176" s="19"/>
      <c r="IG176" s="19"/>
      <c r="IH176" s="19"/>
      <c r="II176" s="19"/>
      <c r="IJ176" s="19"/>
      <c r="IK176" s="19"/>
      <c r="IL176" s="19"/>
      <c r="IM176" s="19"/>
      <c r="IN176" s="19"/>
      <c r="IO176" s="19"/>
      <c r="IP176" s="19"/>
      <c r="IQ176" s="19"/>
      <c r="IR176" s="19"/>
      <c r="IS176" s="19"/>
      <c r="IT176" s="19"/>
      <c r="IU176" s="19"/>
      <c r="IV176" s="19"/>
      <c r="IW176" s="19"/>
    </row>
    <row r="177" customFormat="false" ht="14.25" hidden="false" customHeight="false" outlineLevel="0" collapsed="false">
      <c r="A177" s="19"/>
      <c r="B177" s="19" t="s">
        <v>0</v>
      </c>
      <c r="C177" s="19" t="s">
        <v>107</v>
      </c>
      <c r="D177" s="37" t="n">
        <v>36174</v>
      </c>
      <c r="E177" s="19" t="s">
        <v>51</v>
      </c>
      <c r="F177" s="65" t="n">
        <v>24</v>
      </c>
      <c r="G177" s="19" t="n">
        <v>500</v>
      </c>
      <c r="H177" s="20" t="n">
        <f aca="false">F177*G177</f>
        <v>12000</v>
      </c>
      <c r="I177" s="19" t="n">
        <v>1.529</v>
      </c>
      <c r="J177" s="67" t="n">
        <f aca="false">H177*I177</f>
        <v>18348</v>
      </c>
      <c r="K177" s="11" t="n">
        <v>74</v>
      </c>
      <c r="L177" s="66" t="n">
        <f aca="false">I177</f>
        <v>1.529</v>
      </c>
      <c r="M177" s="67" t="n">
        <f aca="false">K177*L177</f>
        <v>113.146</v>
      </c>
      <c r="N177" s="11" t="n">
        <f aca="false">IF(E177="b",J177+M177,J177-M177)</f>
        <v>18461.146</v>
      </c>
      <c r="O177" s="19"/>
      <c r="P177" s="67"/>
      <c r="Q177" s="19"/>
      <c r="R177" s="68"/>
      <c r="S177" s="65"/>
      <c r="T177" s="20"/>
      <c r="U177" s="20" t="n">
        <f aca="false">S177*T177</f>
        <v>0</v>
      </c>
      <c r="V177" s="19"/>
      <c r="W177" s="67" t="n">
        <f aca="false">U177*V177</f>
        <v>0</v>
      </c>
      <c r="X177" s="11"/>
      <c r="Y177" s="19" t="n">
        <f aca="false">V177</f>
        <v>0</v>
      </c>
      <c r="Z177" s="39" t="n">
        <f aca="false">X177*Y177</f>
        <v>0</v>
      </c>
      <c r="AA177" s="11" t="n">
        <f aca="false">IF(Q177="s",W177-Z177,Z177+W177)</f>
        <v>0</v>
      </c>
      <c r="AB177" s="11" t="s">
        <v>0</v>
      </c>
      <c r="AC177" s="19"/>
      <c r="AD177" s="13" t="s">
        <v>0</v>
      </c>
      <c r="AE177" s="19" t="s">
        <v>0</v>
      </c>
      <c r="AF177" s="42" t="s">
        <v>0</v>
      </c>
      <c r="AG177" s="11" t="s">
        <v>0</v>
      </c>
      <c r="AH177" s="11" t="s">
        <v>0</v>
      </c>
      <c r="AI177" s="11" t="s">
        <v>0</v>
      </c>
      <c r="AJ177" s="39" t="s">
        <v>0</v>
      </c>
      <c r="AK177" s="69" t="n">
        <v>0</v>
      </c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F177" s="19"/>
      <c r="CG177" s="19"/>
      <c r="CH177" s="19"/>
      <c r="CI177" s="19"/>
      <c r="CJ177" s="19"/>
      <c r="CK177" s="19"/>
      <c r="CL177" s="19"/>
      <c r="CM177" s="19"/>
      <c r="CN177" s="19"/>
      <c r="CO177" s="19"/>
      <c r="CP177" s="19"/>
      <c r="CQ177" s="19"/>
      <c r="CR177" s="19"/>
      <c r="CS177" s="19"/>
      <c r="CT177" s="19"/>
      <c r="CU177" s="19"/>
      <c r="CV177" s="19"/>
      <c r="CW177" s="19"/>
      <c r="CX177" s="19"/>
      <c r="CY177" s="19"/>
      <c r="CZ177" s="19"/>
      <c r="DA177" s="19"/>
      <c r="DB177" s="19"/>
      <c r="DC177" s="19"/>
      <c r="DD177" s="19"/>
      <c r="DE177" s="19"/>
      <c r="DF177" s="19"/>
      <c r="DG177" s="19"/>
      <c r="DH177" s="19"/>
      <c r="DI177" s="19"/>
      <c r="DJ177" s="19"/>
      <c r="DK177" s="19"/>
      <c r="DL177" s="19"/>
      <c r="DM177" s="19"/>
      <c r="DN177" s="19"/>
      <c r="DO177" s="19"/>
      <c r="DP177" s="19"/>
      <c r="DQ177" s="19"/>
      <c r="DR177" s="19"/>
      <c r="DS177" s="19"/>
      <c r="DT177" s="19"/>
      <c r="DU177" s="19"/>
      <c r="DV177" s="19"/>
      <c r="DW177" s="19"/>
      <c r="DX177" s="19"/>
      <c r="DY177" s="19"/>
      <c r="DZ177" s="19"/>
      <c r="EA177" s="19"/>
      <c r="EB177" s="19"/>
      <c r="EC177" s="19"/>
      <c r="ED177" s="19"/>
      <c r="EE177" s="19"/>
      <c r="EF177" s="19"/>
      <c r="EG177" s="19"/>
      <c r="EH177" s="19"/>
      <c r="EI177" s="19"/>
      <c r="EJ177" s="19"/>
      <c r="EK177" s="19"/>
      <c r="EL177" s="19"/>
      <c r="EM177" s="19"/>
      <c r="EN177" s="19"/>
      <c r="EO177" s="19"/>
      <c r="EP177" s="19"/>
      <c r="EQ177" s="19"/>
      <c r="ER177" s="19"/>
      <c r="ES177" s="19"/>
      <c r="ET177" s="19"/>
      <c r="EU177" s="19"/>
      <c r="EV177" s="19"/>
      <c r="EW177" s="19"/>
      <c r="EX177" s="19"/>
      <c r="EY177" s="19"/>
      <c r="EZ177" s="19"/>
      <c r="FA177" s="19"/>
      <c r="FB177" s="19"/>
      <c r="FC177" s="19"/>
      <c r="FD177" s="19"/>
      <c r="FE177" s="19"/>
      <c r="FF177" s="19"/>
      <c r="FG177" s="19"/>
      <c r="FH177" s="19"/>
      <c r="FI177" s="19"/>
      <c r="FJ177" s="19"/>
      <c r="FK177" s="19"/>
      <c r="FL177" s="19"/>
      <c r="FM177" s="19"/>
      <c r="FN177" s="19"/>
      <c r="FO177" s="19"/>
      <c r="FP177" s="19"/>
      <c r="FQ177" s="19"/>
      <c r="FR177" s="19"/>
      <c r="FS177" s="19"/>
      <c r="FT177" s="19"/>
      <c r="FU177" s="19"/>
      <c r="FV177" s="19"/>
      <c r="FW177" s="19"/>
      <c r="FX177" s="19"/>
      <c r="FY177" s="19"/>
      <c r="FZ177" s="19"/>
      <c r="GA177" s="19"/>
      <c r="GB177" s="19"/>
      <c r="GC177" s="19"/>
      <c r="GD177" s="19"/>
      <c r="GE177" s="19"/>
      <c r="GF177" s="19"/>
      <c r="GG177" s="19"/>
      <c r="GH177" s="19"/>
      <c r="GI177" s="19"/>
      <c r="GJ177" s="19"/>
      <c r="GK177" s="19"/>
      <c r="GL177" s="19"/>
      <c r="GM177" s="19"/>
      <c r="GN177" s="19"/>
      <c r="GO177" s="19"/>
      <c r="GP177" s="19"/>
      <c r="GQ177" s="19"/>
      <c r="GR177" s="19"/>
      <c r="GS177" s="19"/>
      <c r="GT177" s="19"/>
      <c r="GU177" s="19"/>
      <c r="GV177" s="19"/>
      <c r="GW177" s="19"/>
      <c r="GX177" s="19"/>
      <c r="GY177" s="19"/>
      <c r="GZ177" s="19"/>
      <c r="HA177" s="19"/>
      <c r="HB177" s="19"/>
      <c r="HC177" s="19"/>
      <c r="HD177" s="19"/>
      <c r="HE177" s="19"/>
      <c r="HF177" s="19"/>
      <c r="HG177" s="19"/>
      <c r="HH177" s="19"/>
      <c r="HI177" s="19"/>
      <c r="HJ177" s="19"/>
      <c r="HK177" s="19"/>
      <c r="HL177" s="19"/>
      <c r="HM177" s="19"/>
      <c r="HN177" s="19"/>
      <c r="HO177" s="19"/>
      <c r="HP177" s="19"/>
      <c r="HQ177" s="19"/>
      <c r="HR177" s="19"/>
      <c r="HS177" s="19"/>
      <c r="HT177" s="19"/>
      <c r="HU177" s="19"/>
      <c r="HV177" s="19"/>
      <c r="HW177" s="19"/>
      <c r="HX177" s="19"/>
      <c r="HY177" s="19"/>
      <c r="HZ177" s="19"/>
      <c r="IA177" s="19"/>
      <c r="IB177" s="19"/>
      <c r="IC177" s="19"/>
      <c r="ID177" s="19"/>
      <c r="IE177" s="19"/>
      <c r="IF177" s="19"/>
      <c r="IG177" s="19"/>
      <c r="IH177" s="19"/>
      <c r="II177" s="19"/>
      <c r="IJ177" s="19"/>
      <c r="IK177" s="19"/>
      <c r="IL177" s="19"/>
      <c r="IM177" s="19"/>
      <c r="IN177" s="19"/>
      <c r="IO177" s="19"/>
      <c r="IP177" s="19"/>
      <c r="IQ177" s="19"/>
      <c r="IR177" s="19"/>
      <c r="IS177" s="19"/>
      <c r="IT177" s="19"/>
      <c r="IU177" s="19"/>
      <c r="IV177" s="19"/>
      <c r="IW177" s="19"/>
    </row>
    <row r="178" customFormat="false" ht="14.25" hidden="false" customHeight="false" outlineLevel="0" collapsed="false">
      <c r="A178" s="19"/>
      <c r="B178" s="19" t="s">
        <v>52</v>
      </c>
      <c r="C178" s="43" t="s">
        <v>107</v>
      </c>
      <c r="D178" s="44" t="s">
        <v>0</v>
      </c>
      <c r="E178" s="45" t="s">
        <v>51</v>
      </c>
      <c r="F178" s="70" t="s">
        <v>0</v>
      </c>
      <c r="G178" s="45" t="n">
        <f aca="false">G176+G177</f>
        <v>1000</v>
      </c>
      <c r="H178" s="47" t="n">
        <f aca="false">H176+H177</f>
        <v>20906.25</v>
      </c>
      <c r="I178" s="45"/>
      <c r="J178" s="72" t="n">
        <f aca="false">J176+J177</f>
        <v>32166.046875</v>
      </c>
      <c r="K178" s="48" t="n">
        <f aca="false">K176+K177</f>
        <v>143</v>
      </c>
      <c r="L178" s="71" t="n">
        <f aca="false">I178</f>
        <v>0</v>
      </c>
      <c r="M178" s="72" t="n">
        <f aca="false">M176+M177</f>
        <v>220.1995</v>
      </c>
      <c r="N178" s="48" t="n">
        <f aca="false">IF(E178="b",J178+M178,J178-M178)</f>
        <v>32386.246375</v>
      </c>
      <c r="O178" s="45"/>
      <c r="P178" s="72"/>
      <c r="Q178" s="45" t="s">
        <v>50</v>
      </c>
      <c r="R178" s="73" t="n">
        <v>36179</v>
      </c>
      <c r="S178" s="70" t="n">
        <v>25</v>
      </c>
      <c r="T178" s="47" t="n">
        <v>1000</v>
      </c>
      <c r="U178" s="47" t="n">
        <f aca="false">S178*T178</f>
        <v>25000</v>
      </c>
      <c r="V178" s="45" t="n">
        <v>1.5298</v>
      </c>
      <c r="W178" s="72" t="n">
        <f aca="false">U178*V178</f>
        <v>38245</v>
      </c>
      <c r="X178" s="48" t="n">
        <v>109.84</v>
      </c>
      <c r="Y178" s="45" t="n">
        <f aca="false">V178</f>
        <v>1.5298</v>
      </c>
      <c r="Z178" s="74" t="n">
        <f aca="false">X178*Y178</f>
        <v>168.033232</v>
      </c>
      <c r="AA178" s="48" t="n">
        <f aca="false">IF(Q178="s",W178-Z178,Z178+W178)</f>
        <v>38076.966768</v>
      </c>
      <c r="AB178" s="49" t="n">
        <f aca="false">IF(E178="b",AA178-N178,N178-AA178)</f>
        <v>5690.720393</v>
      </c>
      <c r="AC178" s="19"/>
      <c r="AD178" s="13" t="n">
        <f aca="false">T178</f>
        <v>1000</v>
      </c>
      <c r="AE178" s="19" t="str">
        <f aca="false">C178</f>
        <v>Preview Travel </v>
      </c>
      <c r="AF178" s="76" t="s">
        <v>108</v>
      </c>
      <c r="AG178" s="11" t="n">
        <f aca="false">IF(E178="b",W178,J178)</f>
        <v>38245</v>
      </c>
      <c r="AH178" s="11" t="n">
        <f aca="false">IF(E178="b",N178,AA178)</f>
        <v>32386.246375</v>
      </c>
      <c r="AI178" s="11" t="n">
        <f aca="false">IF(E178="b",Z178,M178)</f>
        <v>168.033232</v>
      </c>
      <c r="AJ178" s="39" t="n">
        <f aca="false">AG178-AI178-AH178</f>
        <v>5690.720393</v>
      </c>
      <c r="AK178" s="69" t="n">
        <f aca="false">AB178-AJ178</f>
        <v>0</v>
      </c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19"/>
      <c r="CF178" s="19"/>
      <c r="CG178" s="19"/>
      <c r="CH178" s="19"/>
      <c r="CI178" s="19"/>
      <c r="CJ178" s="19"/>
      <c r="CK178" s="19"/>
      <c r="CL178" s="19"/>
      <c r="CM178" s="19"/>
      <c r="CN178" s="19"/>
      <c r="CO178" s="19"/>
      <c r="CP178" s="19"/>
      <c r="CQ178" s="19"/>
      <c r="CR178" s="19"/>
      <c r="CS178" s="19"/>
      <c r="CT178" s="19"/>
      <c r="CU178" s="19"/>
      <c r="CV178" s="19"/>
      <c r="CW178" s="19"/>
      <c r="CX178" s="19"/>
      <c r="CY178" s="19"/>
      <c r="CZ178" s="19"/>
      <c r="DA178" s="19"/>
      <c r="DB178" s="19"/>
      <c r="DC178" s="19"/>
      <c r="DD178" s="19"/>
      <c r="DE178" s="19"/>
      <c r="DF178" s="19"/>
      <c r="DG178" s="19"/>
      <c r="DH178" s="19"/>
      <c r="DI178" s="19"/>
      <c r="DJ178" s="19"/>
      <c r="DK178" s="19"/>
      <c r="DL178" s="19"/>
      <c r="DM178" s="19"/>
      <c r="DN178" s="19"/>
      <c r="DO178" s="19"/>
      <c r="DP178" s="19"/>
      <c r="DQ178" s="19"/>
      <c r="DR178" s="19"/>
      <c r="DS178" s="19"/>
      <c r="DT178" s="19"/>
      <c r="DU178" s="19"/>
      <c r="DV178" s="19"/>
      <c r="DW178" s="19"/>
      <c r="DX178" s="19"/>
      <c r="DY178" s="19"/>
      <c r="DZ178" s="19"/>
      <c r="EA178" s="19"/>
      <c r="EB178" s="19"/>
      <c r="EC178" s="19"/>
      <c r="ED178" s="19"/>
      <c r="EE178" s="19"/>
      <c r="EF178" s="19"/>
      <c r="EG178" s="19"/>
      <c r="EH178" s="19"/>
      <c r="EI178" s="19"/>
      <c r="EJ178" s="19"/>
      <c r="EK178" s="19"/>
      <c r="EL178" s="19"/>
      <c r="EM178" s="19"/>
      <c r="EN178" s="19"/>
      <c r="EO178" s="19"/>
      <c r="EP178" s="19"/>
      <c r="EQ178" s="19"/>
      <c r="ER178" s="19"/>
      <c r="ES178" s="19"/>
      <c r="ET178" s="19"/>
      <c r="EU178" s="19"/>
      <c r="EV178" s="19"/>
      <c r="EW178" s="19"/>
      <c r="EX178" s="19"/>
      <c r="EY178" s="19"/>
      <c r="EZ178" s="19"/>
      <c r="FA178" s="19"/>
      <c r="FB178" s="19"/>
      <c r="FC178" s="19"/>
      <c r="FD178" s="19"/>
      <c r="FE178" s="19"/>
      <c r="FF178" s="19"/>
      <c r="FG178" s="19"/>
      <c r="FH178" s="19"/>
      <c r="FI178" s="19"/>
      <c r="FJ178" s="19"/>
      <c r="FK178" s="19"/>
      <c r="FL178" s="19"/>
      <c r="FM178" s="19"/>
      <c r="FN178" s="19"/>
      <c r="FO178" s="19"/>
      <c r="FP178" s="19"/>
      <c r="FQ178" s="19"/>
      <c r="FR178" s="19"/>
      <c r="FS178" s="19"/>
      <c r="FT178" s="19"/>
      <c r="FU178" s="19"/>
      <c r="FV178" s="19"/>
      <c r="FW178" s="19"/>
      <c r="FX178" s="19"/>
      <c r="FY178" s="19"/>
      <c r="FZ178" s="19"/>
      <c r="GA178" s="19"/>
      <c r="GB178" s="19"/>
      <c r="GC178" s="19"/>
      <c r="GD178" s="19"/>
      <c r="GE178" s="19"/>
      <c r="GF178" s="19"/>
      <c r="GG178" s="19"/>
      <c r="GH178" s="19"/>
      <c r="GI178" s="19"/>
      <c r="GJ178" s="19"/>
      <c r="GK178" s="19"/>
      <c r="GL178" s="19"/>
      <c r="GM178" s="19"/>
      <c r="GN178" s="19"/>
      <c r="GO178" s="19"/>
      <c r="GP178" s="19"/>
      <c r="GQ178" s="19"/>
      <c r="GR178" s="19"/>
      <c r="GS178" s="19"/>
      <c r="GT178" s="19"/>
      <c r="GU178" s="19"/>
      <c r="GV178" s="19"/>
      <c r="GW178" s="19"/>
      <c r="GX178" s="19"/>
      <c r="GY178" s="19"/>
      <c r="GZ178" s="19"/>
      <c r="HA178" s="19"/>
      <c r="HB178" s="19"/>
      <c r="HC178" s="19"/>
      <c r="HD178" s="19"/>
      <c r="HE178" s="19"/>
      <c r="HF178" s="19"/>
      <c r="HG178" s="19"/>
      <c r="HH178" s="19"/>
      <c r="HI178" s="19"/>
      <c r="HJ178" s="19"/>
      <c r="HK178" s="19"/>
      <c r="HL178" s="19"/>
      <c r="HM178" s="19"/>
      <c r="HN178" s="19"/>
      <c r="HO178" s="19"/>
      <c r="HP178" s="19"/>
      <c r="HQ178" s="19"/>
      <c r="HR178" s="19"/>
      <c r="HS178" s="19"/>
      <c r="HT178" s="19"/>
      <c r="HU178" s="19"/>
      <c r="HV178" s="19"/>
      <c r="HW178" s="19"/>
      <c r="HX178" s="19"/>
      <c r="HY178" s="19"/>
      <c r="HZ178" s="19"/>
      <c r="IA178" s="19"/>
      <c r="IB178" s="19"/>
      <c r="IC178" s="19"/>
      <c r="ID178" s="19"/>
      <c r="IE178" s="19"/>
      <c r="IF178" s="19"/>
      <c r="IG178" s="19"/>
      <c r="IH178" s="19"/>
      <c r="II178" s="19"/>
      <c r="IJ178" s="19"/>
      <c r="IK178" s="19"/>
      <c r="IL178" s="19"/>
      <c r="IM178" s="19"/>
      <c r="IN178" s="19"/>
      <c r="IO178" s="19"/>
      <c r="IP178" s="19"/>
      <c r="IQ178" s="19"/>
      <c r="IR178" s="19"/>
      <c r="IS178" s="19"/>
      <c r="IT178" s="19"/>
      <c r="IU178" s="19"/>
      <c r="IV178" s="19"/>
      <c r="IW178" s="19"/>
    </row>
    <row r="179" customFormat="false" ht="14.25" hidden="false" customHeight="false" outlineLevel="0" collapsed="false">
      <c r="A179" s="19"/>
      <c r="B179" s="19" t="s">
        <v>52</v>
      </c>
      <c r="C179" s="19" t="s">
        <v>107</v>
      </c>
      <c r="D179" s="37" t="n">
        <v>36181</v>
      </c>
      <c r="E179" s="19" t="s">
        <v>51</v>
      </c>
      <c r="F179" s="65" t="n">
        <v>23.6875</v>
      </c>
      <c r="G179" s="19" t="n">
        <v>1000</v>
      </c>
      <c r="H179" s="20" t="n">
        <f aca="false">F179*G179</f>
        <v>23687.5</v>
      </c>
      <c r="I179" s="19" t="n">
        <v>1.5132</v>
      </c>
      <c r="J179" s="67" t="n">
        <f aca="false">H179*I179</f>
        <v>35843.925</v>
      </c>
      <c r="K179" s="11" t="n">
        <v>109</v>
      </c>
      <c r="L179" s="66" t="n">
        <f aca="false">I179</f>
        <v>1.5132</v>
      </c>
      <c r="M179" s="67" t="n">
        <f aca="false">K179*L179</f>
        <v>164.9388</v>
      </c>
      <c r="N179" s="11" t="n">
        <f aca="false">IF(E179="b",J179+M179,J179-M179)</f>
        <v>36008.8638</v>
      </c>
      <c r="O179" s="19"/>
      <c r="P179" s="67"/>
      <c r="Q179" s="19" t="s">
        <v>50</v>
      </c>
      <c r="R179" s="68" t="n">
        <v>36186</v>
      </c>
      <c r="S179" s="65" t="n">
        <v>24</v>
      </c>
      <c r="T179" s="20" t="n">
        <v>1000</v>
      </c>
      <c r="U179" s="20" t="n">
        <f aca="false">S179*T179</f>
        <v>24000</v>
      </c>
      <c r="V179" s="19" t="n">
        <v>1.5203</v>
      </c>
      <c r="W179" s="67" t="n">
        <f aca="false">U179*V179</f>
        <v>36487.2</v>
      </c>
      <c r="X179" s="11" t="n">
        <v>109.8</v>
      </c>
      <c r="Y179" s="19" t="n">
        <f aca="false">V179</f>
        <v>1.5203</v>
      </c>
      <c r="Z179" s="39" t="n">
        <f aca="false">X179*Y179</f>
        <v>166.92894</v>
      </c>
      <c r="AA179" s="11" t="n">
        <f aca="false">IF(Q179="s",W179-Z179,Z179+W179)</f>
        <v>36320.27106</v>
      </c>
      <c r="AB179" s="11" t="n">
        <f aca="false">IF(E179="b",AA179-N179,N179-AA179)</f>
        <v>311.407259999993</v>
      </c>
      <c r="AC179" s="19"/>
      <c r="AD179" s="13" t="n">
        <f aca="false">T179</f>
        <v>1000</v>
      </c>
      <c r="AE179" s="19" t="str">
        <f aca="false">C179</f>
        <v>Preview Travel </v>
      </c>
      <c r="AF179" s="42" t="n">
        <v>1999</v>
      </c>
      <c r="AG179" s="11" t="n">
        <f aca="false">IF(E179="b",W179,J179)</f>
        <v>36487.2</v>
      </c>
      <c r="AH179" s="11" t="n">
        <f aca="false">IF(E179="b",N179,AA179)</f>
        <v>36008.8638</v>
      </c>
      <c r="AI179" s="11" t="n">
        <f aca="false">IF(E179="b",Z179,M179)</f>
        <v>166.92894</v>
      </c>
      <c r="AJ179" s="39" t="n">
        <f aca="false">AG179-AI179-AH179</f>
        <v>311.407259999993</v>
      </c>
      <c r="AK179" s="69" t="n">
        <f aca="false">AB179-AJ179</f>
        <v>0</v>
      </c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9"/>
      <c r="BU179" s="19"/>
      <c r="BV179" s="19"/>
      <c r="BW179" s="19"/>
      <c r="BX179" s="19"/>
      <c r="BY179" s="19"/>
      <c r="BZ179" s="19"/>
      <c r="CA179" s="19"/>
      <c r="CB179" s="19"/>
      <c r="CC179" s="19"/>
      <c r="CD179" s="19"/>
      <c r="CE179" s="19"/>
      <c r="CF179" s="19"/>
      <c r="CG179" s="19"/>
      <c r="CH179" s="19"/>
      <c r="CI179" s="19"/>
      <c r="CJ179" s="19"/>
      <c r="CK179" s="19"/>
      <c r="CL179" s="19"/>
      <c r="CM179" s="19"/>
      <c r="CN179" s="19"/>
      <c r="CO179" s="19"/>
      <c r="CP179" s="19"/>
      <c r="CQ179" s="19"/>
      <c r="CR179" s="19"/>
      <c r="CS179" s="19"/>
      <c r="CT179" s="19"/>
      <c r="CU179" s="19"/>
      <c r="CV179" s="19"/>
      <c r="CW179" s="19"/>
      <c r="CX179" s="19"/>
      <c r="CY179" s="19"/>
      <c r="CZ179" s="19"/>
      <c r="DA179" s="19"/>
      <c r="DB179" s="19"/>
      <c r="DC179" s="19"/>
      <c r="DD179" s="19"/>
      <c r="DE179" s="19"/>
      <c r="DF179" s="19"/>
      <c r="DG179" s="19"/>
      <c r="DH179" s="19"/>
      <c r="DI179" s="19"/>
      <c r="DJ179" s="19"/>
      <c r="DK179" s="19"/>
      <c r="DL179" s="19"/>
      <c r="DM179" s="19"/>
      <c r="DN179" s="19"/>
      <c r="DO179" s="19"/>
      <c r="DP179" s="19"/>
      <c r="DQ179" s="19"/>
      <c r="DR179" s="19"/>
      <c r="DS179" s="19"/>
      <c r="DT179" s="19"/>
      <c r="DU179" s="19"/>
      <c r="DV179" s="19"/>
      <c r="DW179" s="19"/>
      <c r="DX179" s="19"/>
      <c r="DY179" s="19"/>
      <c r="DZ179" s="19"/>
      <c r="EA179" s="19"/>
      <c r="EB179" s="19"/>
      <c r="EC179" s="19"/>
      <c r="ED179" s="19"/>
      <c r="EE179" s="19"/>
      <c r="EF179" s="19"/>
      <c r="EG179" s="19"/>
      <c r="EH179" s="19"/>
      <c r="EI179" s="19"/>
      <c r="EJ179" s="19"/>
      <c r="EK179" s="19"/>
      <c r="EL179" s="19"/>
      <c r="EM179" s="19"/>
      <c r="EN179" s="19"/>
      <c r="EO179" s="19"/>
      <c r="EP179" s="19"/>
      <c r="EQ179" s="19"/>
      <c r="ER179" s="19"/>
      <c r="ES179" s="19"/>
      <c r="ET179" s="19"/>
      <c r="EU179" s="19"/>
      <c r="EV179" s="19"/>
      <c r="EW179" s="19"/>
      <c r="EX179" s="19"/>
      <c r="EY179" s="19"/>
      <c r="EZ179" s="19"/>
      <c r="FA179" s="19"/>
      <c r="FB179" s="19"/>
      <c r="FC179" s="19"/>
      <c r="FD179" s="19"/>
      <c r="FE179" s="19"/>
      <c r="FF179" s="19"/>
      <c r="FG179" s="19"/>
      <c r="FH179" s="19"/>
      <c r="FI179" s="19"/>
      <c r="FJ179" s="19"/>
      <c r="FK179" s="19"/>
      <c r="FL179" s="19"/>
      <c r="FM179" s="19"/>
      <c r="FN179" s="19"/>
      <c r="FO179" s="19"/>
      <c r="FP179" s="19"/>
      <c r="FQ179" s="19"/>
      <c r="FR179" s="19"/>
      <c r="FS179" s="19"/>
      <c r="FT179" s="19"/>
      <c r="FU179" s="19"/>
      <c r="FV179" s="19"/>
      <c r="FW179" s="19"/>
      <c r="FX179" s="19"/>
      <c r="FY179" s="19"/>
      <c r="FZ179" s="19"/>
      <c r="GA179" s="19"/>
      <c r="GB179" s="19"/>
      <c r="GC179" s="19"/>
      <c r="GD179" s="19"/>
      <c r="GE179" s="19"/>
      <c r="GF179" s="19"/>
      <c r="GG179" s="19"/>
      <c r="GH179" s="19"/>
      <c r="GI179" s="19"/>
      <c r="GJ179" s="19"/>
      <c r="GK179" s="19"/>
      <c r="GL179" s="19"/>
      <c r="GM179" s="19"/>
      <c r="GN179" s="19"/>
      <c r="GO179" s="19"/>
      <c r="GP179" s="19"/>
      <c r="GQ179" s="19"/>
      <c r="GR179" s="19"/>
      <c r="GS179" s="19"/>
      <c r="GT179" s="19"/>
      <c r="GU179" s="19"/>
      <c r="GV179" s="19"/>
      <c r="GW179" s="19"/>
      <c r="GX179" s="19"/>
      <c r="GY179" s="19"/>
      <c r="GZ179" s="19"/>
      <c r="HA179" s="19"/>
      <c r="HB179" s="19"/>
      <c r="HC179" s="19"/>
      <c r="HD179" s="19"/>
      <c r="HE179" s="19"/>
      <c r="HF179" s="19"/>
      <c r="HG179" s="19"/>
      <c r="HH179" s="19"/>
      <c r="HI179" s="19"/>
      <c r="HJ179" s="19"/>
      <c r="HK179" s="19"/>
      <c r="HL179" s="19"/>
      <c r="HM179" s="19"/>
      <c r="HN179" s="19"/>
      <c r="HO179" s="19"/>
      <c r="HP179" s="19"/>
      <c r="HQ179" s="19"/>
      <c r="HR179" s="19"/>
      <c r="HS179" s="19"/>
      <c r="HT179" s="19"/>
      <c r="HU179" s="19"/>
      <c r="HV179" s="19"/>
      <c r="HW179" s="19"/>
      <c r="HX179" s="19"/>
      <c r="HY179" s="19"/>
      <c r="HZ179" s="19"/>
      <c r="IA179" s="19"/>
      <c r="IB179" s="19"/>
      <c r="IC179" s="19"/>
      <c r="ID179" s="19"/>
      <c r="IE179" s="19"/>
      <c r="IF179" s="19"/>
      <c r="IG179" s="19"/>
      <c r="IH179" s="19"/>
      <c r="II179" s="19"/>
      <c r="IJ179" s="19"/>
      <c r="IK179" s="19"/>
      <c r="IL179" s="19"/>
      <c r="IM179" s="19"/>
      <c r="IN179" s="19"/>
      <c r="IO179" s="19"/>
      <c r="IP179" s="19"/>
      <c r="IQ179" s="19"/>
      <c r="IR179" s="19"/>
      <c r="IS179" s="19"/>
      <c r="IT179" s="19"/>
      <c r="IU179" s="19"/>
      <c r="IV179" s="19"/>
      <c r="IW179" s="19"/>
    </row>
    <row r="180" customFormat="false" ht="14.25" hidden="false" customHeight="false" outlineLevel="0" collapsed="false">
      <c r="A180" s="19"/>
      <c r="B180" s="19" t="s">
        <v>52</v>
      </c>
      <c r="C180" s="19" t="s">
        <v>107</v>
      </c>
      <c r="D180" s="37" t="n">
        <v>36192</v>
      </c>
      <c r="E180" s="19" t="s">
        <v>51</v>
      </c>
      <c r="F180" s="65" t="n">
        <v>22</v>
      </c>
      <c r="G180" s="19" t="n">
        <v>500</v>
      </c>
      <c r="H180" s="20" t="n">
        <f aca="false">F180*G180</f>
        <v>11000</v>
      </c>
      <c r="I180" s="19" t="n">
        <v>1.5084</v>
      </c>
      <c r="J180" s="67" t="n">
        <f aca="false">H180*I180</f>
        <v>16592.4</v>
      </c>
      <c r="K180" s="11" t="n">
        <v>74</v>
      </c>
      <c r="L180" s="66" t="n">
        <f aca="false">I180</f>
        <v>1.5084</v>
      </c>
      <c r="M180" s="67" t="n">
        <f aca="false">K180*L180</f>
        <v>111.6216</v>
      </c>
      <c r="N180" s="11" t="n">
        <f aca="false">IF(E180="b",J180+M180,J180-M180)</f>
        <v>16704.0216</v>
      </c>
      <c r="O180" s="19"/>
      <c r="P180" s="67"/>
      <c r="Q180" s="19" t="s">
        <v>0</v>
      </c>
      <c r="R180" s="68"/>
      <c r="S180" s="65"/>
      <c r="T180" s="20"/>
      <c r="U180" s="20" t="n">
        <f aca="false">S180*T180</f>
        <v>0</v>
      </c>
      <c r="V180" s="19"/>
      <c r="W180" s="67" t="n">
        <f aca="false">U180*V180</f>
        <v>0</v>
      </c>
      <c r="X180" s="11"/>
      <c r="Y180" s="19" t="n">
        <f aca="false">V180</f>
        <v>0</v>
      </c>
      <c r="Z180" s="39" t="n">
        <f aca="false">X180*Y180</f>
        <v>0</v>
      </c>
      <c r="AA180" s="11" t="n">
        <f aca="false">IF(Q180="s",W180-Z180,Z180+W180)</f>
        <v>0</v>
      </c>
      <c r="AB180" s="11" t="s">
        <v>0</v>
      </c>
      <c r="AC180" s="19"/>
      <c r="AD180" s="13" t="s">
        <v>0</v>
      </c>
      <c r="AE180" s="19"/>
      <c r="AF180" s="42"/>
      <c r="AG180" s="11" t="s">
        <v>0</v>
      </c>
      <c r="AH180" s="11"/>
      <c r="AI180" s="11" t="s">
        <v>0</v>
      </c>
      <c r="AJ180" s="39"/>
      <c r="AK180" s="69" t="n">
        <v>0</v>
      </c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19"/>
      <c r="CF180" s="19"/>
      <c r="CG180" s="19"/>
      <c r="CH180" s="19"/>
      <c r="CI180" s="19"/>
      <c r="CJ180" s="19"/>
      <c r="CK180" s="19"/>
      <c r="CL180" s="19"/>
      <c r="CM180" s="19"/>
      <c r="CN180" s="19"/>
      <c r="CO180" s="19"/>
      <c r="CP180" s="19"/>
      <c r="CQ180" s="19"/>
      <c r="CR180" s="19"/>
      <c r="CS180" s="19"/>
      <c r="CT180" s="19"/>
      <c r="CU180" s="19"/>
      <c r="CV180" s="19"/>
      <c r="CW180" s="19"/>
      <c r="CX180" s="19"/>
      <c r="CY180" s="19"/>
      <c r="CZ180" s="19"/>
      <c r="DA180" s="19"/>
      <c r="DB180" s="19"/>
      <c r="DC180" s="19"/>
      <c r="DD180" s="19"/>
      <c r="DE180" s="19"/>
      <c r="DF180" s="19"/>
      <c r="DG180" s="19"/>
      <c r="DH180" s="19"/>
      <c r="DI180" s="19"/>
      <c r="DJ180" s="19"/>
      <c r="DK180" s="19"/>
      <c r="DL180" s="19"/>
      <c r="DM180" s="19"/>
      <c r="DN180" s="19"/>
      <c r="DO180" s="19"/>
      <c r="DP180" s="19"/>
      <c r="DQ180" s="19"/>
      <c r="DR180" s="19"/>
      <c r="DS180" s="19"/>
      <c r="DT180" s="19"/>
      <c r="DU180" s="19"/>
      <c r="DV180" s="19"/>
      <c r="DW180" s="19"/>
      <c r="DX180" s="19"/>
      <c r="DY180" s="19"/>
      <c r="DZ180" s="19"/>
      <c r="EA180" s="19"/>
      <c r="EB180" s="19"/>
      <c r="EC180" s="19"/>
      <c r="ED180" s="19"/>
      <c r="EE180" s="19"/>
      <c r="EF180" s="19"/>
      <c r="EG180" s="19"/>
      <c r="EH180" s="19"/>
      <c r="EI180" s="19"/>
      <c r="EJ180" s="19"/>
      <c r="EK180" s="19"/>
      <c r="EL180" s="19"/>
      <c r="EM180" s="19"/>
      <c r="EN180" s="19"/>
      <c r="EO180" s="19"/>
      <c r="EP180" s="19"/>
      <c r="EQ180" s="19"/>
      <c r="ER180" s="19"/>
      <c r="ES180" s="19"/>
      <c r="ET180" s="19"/>
      <c r="EU180" s="19"/>
      <c r="EV180" s="19"/>
      <c r="EW180" s="19"/>
      <c r="EX180" s="19"/>
      <c r="EY180" s="19"/>
      <c r="EZ180" s="19"/>
      <c r="FA180" s="19"/>
      <c r="FB180" s="19"/>
      <c r="FC180" s="19"/>
      <c r="FD180" s="19"/>
      <c r="FE180" s="19"/>
      <c r="FF180" s="19"/>
      <c r="FG180" s="19"/>
      <c r="FH180" s="19"/>
      <c r="FI180" s="19"/>
      <c r="FJ180" s="19"/>
      <c r="FK180" s="19"/>
      <c r="FL180" s="19"/>
      <c r="FM180" s="19"/>
      <c r="FN180" s="19"/>
      <c r="FO180" s="19"/>
      <c r="FP180" s="19"/>
      <c r="FQ180" s="19"/>
      <c r="FR180" s="19"/>
      <c r="FS180" s="19"/>
      <c r="FT180" s="19"/>
      <c r="FU180" s="19"/>
      <c r="FV180" s="19"/>
      <c r="FW180" s="19"/>
      <c r="FX180" s="19"/>
      <c r="FY180" s="19"/>
      <c r="FZ180" s="19"/>
      <c r="GA180" s="19"/>
      <c r="GB180" s="19"/>
      <c r="GC180" s="19"/>
      <c r="GD180" s="19"/>
      <c r="GE180" s="19"/>
      <c r="GF180" s="19"/>
      <c r="GG180" s="19"/>
      <c r="GH180" s="19"/>
      <c r="GI180" s="19"/>
      <c r="GJ180" s="19"/>
      <c r="GK180" s="19"/>
      <c r="GL180" s="19"/>
      <c r="GM180" s="19"/>
      <c r="GN180" s="19"/>
      <c r="GO180" s="19"/>
      <c r="GP180" s="19"/>
      <c r="GQ180" s="19"/>
      <c r="GR180" s="19"/>
      <c r="GS180" s="19"/>
      <c r="GT180" s="19"/>
      <c r="GU180" s="19"/>
      <c r="GV180" s="19"/>
      <c r="GW180" s="19"/>
      <c r="GX180" s="19"/>
      <c r="GY180" s="19"/>
      <c r="GZ180" s="19"/>
      <c r="HA180" s="19"/>
      <c r="HB180" s="19"/>
      <c r="HC180" s="19"/>
      <c r="HD180" s="19"/>
      <c r="HE180" s="19"/>
      <c r="HF180" s="19"/>
      <c r="HG180" s="19"/>
      <c r="HH180" s="19"/>
      <c r="HI180" s="19"/>
      <c r="HJ180" s="19"/>
      <c r="HK180" s="19"/>
      <c r="HL180" s="19"/>
      <c r="HM180" s="19"/>
      <c r="HN180" s="19"/>
      <c r="HO180" s="19"/>
      <c r="HP180" s="19"/>
      <c r="HQ180" s="19"/>
      <c r="HR180" s="19"/>
      <c r="HS180" s="19"/>
      <c r="HT180" s="19"/>
      <c r="HU180" s="19"/>
      <c r="HV180" s="19"/>
      <c r="HW180" s="19"/>
      <c r="HX180" s="19"/>
      <c r="HY180" s="19"/>
      <c r="HZ180" s="19"/>
      <c r="IA180" s="19"/>
      <c r="IB180" s="19"/>
      <c r="IC180" s="19"/>
      <c r="ID180" s="19"/>
      <c r="IE180" s="19"/>
      <c r="IF180" s="19"/>
      <c r="IG180" s="19"/>
      <c r="IH180" s="19"/>
      <c r="II180" s="19"/>
      <c r="IJ180" s="19"/>
      <c r="IK180" s="19"/>
      <c r="IL180" s="19"/>
      <c r="IM180" s="19"/>
      <c r="IN180" s="19"/>
      <c r="IO180" s="19"/>
      <c r="IP180" s="19"/>
      <c r="IQ180" s="19"/>
      <c r="IR180" s="19"/>
      <c r="IS180" s="19"/>
      <c r="IT180" s="19"/>
      <c r="IU180" s="19"/>
      <c r="IV180" s="19"/>
      <c r="IW180" s="19"/>
    </row>
    <row r="181" customFormat="false" ht="14.25" hidden="false" customHeight="false" outlineLevel="0" collapsed="false">
      <c r="A181" s="19"/>
      <c r="B181" s="19" t="s">
        <v>52</v>
      </c>
      <c r="C181" s="19" t="s">
        <v>107</v>
      </c>
      <c r="D181" s="37" t="n">
        <v>36200</v>
      </c>
      <c r="E181" s="19" t="s">
        <v>51</v>
      </c>
      <c r="F181" s="65" t="n">
        <v>31</v>
      </c>
      <c r="G181" s="19" t="n">
        <v>500</v>
      </c>
      <c r="H181" s="20" t="n">
        <f aca="false">F181*G181</f>
        <v>15500</v>
      </c>
      <c r="I181" s="19" t="n">
        <v>1.4932</v>
      </c>
      <c r="J181" s="67" t="n">
        <f aca="false">H181*I181</f>
        <v>23144.6</v>
      </c>
      <c r="K181" s="11" t="n">
        <v>79</v>
      </c>
      <c r="L181" s="66" t="n">
        <f aca="false">I181</f>
        <v>1.4932</v>
      </c>
      <c r="M181" s="67" t="n">
        <f aca="false">K181*L181</f>
        <v>117.9628</v>
      </c>
      <c r="N181" s="11" t="n">
        <f aca="false">IF(E181="b",J181+M181,J181-M181)</f>
        <v>23262.5628</v>
      </c>
      <c r="O181" s="19"/>
      <c r="P181" s="67"/>
      <c r="Q181" s="19"/>
      <c r="R181" s="68"/>
      <c r="S181" s="65"/>
      <c r="T181" s="20"/>
      <c r="U181" s="20" t="n">
        <f aca="false">S181*T181</f>
        <v>0</v>
      </c>
      <c r="V181" s="19"/>
      <c r="W181" s="67" t="n">
        <f aca="false">U181*V181</f>
        <v>0</v>
      </c>
      <c r="X181" s="11"/>
      <c r="Y181" s="19" t="n">
        <f aca="false">V181</f>
        <v>0</v>
      </c>
      <c r="Z181" s="39" t="n">
        <f aca="false">X181*Y181</f>
        <v>0</v>
      </c>
      <c r="AA181" s="11" t="n">
        <f aca="false">IF(Q181="s",W181-Z181,Z181+W181)</f>
        <v>0</v>
      </c>
      <c r="AB181" s="11" t="s">
        <v>0</v>
      </c>
      <c r="AC181" s="19"/>
      <c r="AD181" s="13" t="s">
        <v>0</v>
      </c>
      <c r="AE181" s="19"/>
      <c r="AF181" s="42"/>
      <c r="AG181" s="11" t="s">
        <v>0</v>
      </c>
      <c r="AH181" s="11"/>
      <c r="AI181" s="11" t="s">
        <v>0</v>
      </c>
      <c r="AJ181" s="39"/>
      <c r="AK181" s="69" t="n">
        <v>0</v>
      </c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9"/>
      <c r="BU181" s="19"/>
      <c r="BV181" s="19"/>
      <c r="BW181" s="19"/>
      <c r="BX181" s="19"/>
      <c r="BY181" s="19"/>
      <c r="BZ181" s="19"/>
      <c r="CA181" s="19"/>
      <c r="CB181" s="19"/>
      <c r="CC181" s="19"/>
      <c r="CD181" s="19"/>
      <c r="CE181" s="19"/>
      <c r="CF181" s="19"/>
      <c r="CG181" s="19"/>
      <c r="CH181" s="19"/>
      <c r="CI181" s="19"/>
      <c r="CJ181" s="19"/>
      <c r="CK181" s="19"/>
      <c r="CL181" s="19"/>
      <c r="CM181" s="19"/>
      <c r="CN181" s="19"/>
      <c r="CO181" s="19"/>
      <c r="CP181" s="19"/>
      <c r="CQ181" s="19"/>
      <c r="CR181" s="19"/>
      <c r="CS181" s="19"/>
      <c r="CT181" s="19"/>
      <c r="CU181" s="19"/>
      <c r="CV181" s="19"/>
      <c r="CW181" s="19"/>
      <c r="CX181" s="19"/>
      <c r="CY181" s="19"/>
      <c r="CZ181" s="19"/>
      <c r="DA181" s="19"/>
      <c r="DB181" s="19"/>
      <c r="DC181" s="19"/>
      <c r="DD181" s="19"/>
      <c r="DE181" s="19"/>
      <c r="DF181" s="19"/>
      <c r="DG181" s="19"/>
      <c r="DH181" s="19"/>
      <c r="DI181" s="19"/>
      <c r="DJ181" s="19"/>
      <c r="DK181" s="19"/>
      <c r="DL181" s="19"/>
      <c r="DM181" s="19"/>
      <c r="DN181" s="19"/>
      <c r="DO181" s="19"/>
      <c r="DP181" s="19"/>
      <c r="DQ181" s="19"/>
      <c r="DR181" s="19"/>
      <c r="DS181" s="19"/>
      <c r="DT181" s="19"/>
      <c r="DU181" s="19"/>
      <c r="DV181" s="19"/>
      <c r="DW181" s="19"/>
      <c r="DX181" s="19"/>
      <c r="DY181" s="19"/>
      <c r="DZ181" s="19"/>
      <c r="EA181" s="19"/>
      <c r="EB181" s="19"/>
      <c r="EC181" s="19"/>
      <c r="ED181" s="19"/>
      <c r="EE181" s="19"/>
      <c r="EF181" s="19"/>
      <c r="EG181" s="19"/>
      <c r="EH181" s="19"/>
      <c r="EI181" s="19"/>
      <c r="EJ181" s="19"/>
      <c r="EK181" s="19"/>
      <c r="EL181" s="19"/>
      <c r="EM181" s="19"/>
      <c r="EN181" s="19"/>
      <c r="EO181" s="19"/>
      <c r="EP181" s="19"/>
      <c r="EQ181" s="19"/>
      <c r="ER181" s="19"/>
      <c r="ES181" s="19"/>
      <c r="ET181" s="19"/>
      <c r="EU181" s="19"/>
      <c r="EV181" s="19"/>
      <c r="EW181" s="19"/>
      <c r="EX181" s="19"/>
      <c r="EY181" s="19"/>
      <c r="EZ181" s="19"/>
      <c r="FA181" s="19"/>
      <c r="FB181" s="19"/>
      <c r="FC181" s="19"/>
      <c r="FD181" s="19"/>
      <c r="FE181" s="19"/>
      <c r="FF181" s="19"/>
      <c r="FG181" s="19"/>
      <c r="FH181" s="19"/>
      <c r="FI181" s="19"/>
      <c r="FJ181" s="19"/>
      <c r="FK181" s="19"/>
      <c r="FL181" s="19"/>
      <c r="FM181" s="19"/>
      <c r="FN181" s="19"/>
      <c r="FO181" s="19"/>
      <c r="FP181" s="19"/>
      <c r="FQ181" s="19"/>
      <c r="FR181" s="19"/>
      <c r="FS181" s="19"/>
      <c r="FT181" s="19"/>
      <c r="FU181" s="19"/>
      <c r="FV181" s="19"/>
      <c r="FW181" s="19"/>
      <c r="FX181" s="19"/>
      <c r="FY181" s="19"/>
      <c r="FZ181" s="19"/>
      <c r="GA181" s="19"/>
      <c r="GB181" s="19"/>
      <c r="GC181" s="19"/>
      <c r="GD181" s="19"/>
      <c r="GE181" s="19"/>
      <c r="GF181" s="19"/>
      <c r="GG181" s="19"/>
      <c r="GH181" s="19"/>
      <c r="GI181" s="19"/>
      <c r="GJ181" s="19"/>
      <c r="GK181" s="19"/>
      <c r="GL181" s="19"/>
      <c r="GM181" s="19"/>
      <c r="GN181" s="19"/>
      <c r="GO181" s="19"/>
      <c r="GP181" s="19"/>
      <c r="GQ181" s="19"/>
      <c r="GR181" s="19"/>
      <c r="GS181" s="19"/>
      <c r="GT181" s="19"/>
      <c r="GU181" s="19"/>
      <c r="GV181" s="19"/>
      <c r="GW181" s="19"/>
      <c r="GX181" s="19"/>
      <c r="GY181" s="19"/>
      <c r="GZ181" s="19"/>
      <c r="HA181" s="19"/>
      <c r="HB181" s="19"/>
      <c r="HC181" s="19"/>
      <c r="HD181" s="19"/>
      <c r="HE181" s="19"/>
      <c r="HF181" s="19"/>
      <c r="HG181" s="19"/>
      <c r="HH181" s="19"/>
      <c r="HI181" s="19"/>
      <c r="HJ181" s="19"/>
      <c r="HK181" s="19"/>
      <c r="HL181" s="19"/>
      <c r="HM181" s="19"/>
      <c r="HN181" s="19"/>
      <c r="HO181" s="19"/>
      <c r="HP181" s="19"/>
      <c r="HQ181" s="19"/>
      <c r="HR181" s="19"/>
      <c r="HS181" s="19"/>
      <c r="HT181" s="19"/>
      <c r="HU181" s="19"/>
      <c r="HV181" s="19"/>
      <c r="HW181" s="19"/>
      <c r="HX181" s="19"/>
      <c r="HY181" s="19"/>
      <c r="HZ181" s="19"/>
      <c r="IA181" s="19"/>
      <c r="IB181" s="19"/>
      <c r="IC181" s="19"/>
      <c r="ID181" s="19"/>
      <c r="IE181" s="19"/>
      <c r="IF181" s="19"/>
      <c r="IG181" s="19"/>
      <c r="IH181" s="19"/>
      <c r="II181" s="19"/>
      <c r="IJ181" s="19"/>
      <c r="IK181" s="19"/>
      <c r="IL181" s="19"/>
      <c r="IM181" s="19"/>
      <c r="IN181" s="19"/>
      <c r="IO181" s="19"/>
      <c r="IP181" s="19"/>
      <c r="IQ181" s="19"/>
      <c r="IR181" s="19"/>
      <c r="IS181" s="19"/>
      <c r="IT181" s="19"/>
      <c r="IU181" s="19"/>
      <c r="IV181" s="19"/>
      <c r="IW181" s="19"/>
    </row>
    <row r="182" customFormat="false" ht="14.25" hidden="false" customHeight="false" outlineLevel="0" collapsed="false">
      <c r="A182" s="19"/>
      <c r="B182" s="19" t="s">
        <v>52</v>
      </c>
      <c r="C182" s="43" t="s">
        <v>107</v>
      </c>
      <c r="D182" s="44" t="s">
        <v>0</v>
      </c>
      <c r="E182" s="45" t="s">
        <v>51</v>
      </c>
      <c r="F182" s="70" t="s">
        <v>0</v>
      </c>
      <c r="G182" s="45" t="n">
        <f aca="false">G180+G181</f>
        <v>1000</v>
      </c>
      <c r="H182" s="47" t="n">
        <f aca="false">H180+H181</f>
        <v>26500</v>
      </c>
      <c r="I182" s="45"/>
      <c r="J182" s="72" t="n">
        <f aca="false">J180+J181</f>
        <v>39737</v>
      </c>
      <c r="K182" s="48" t="n">
        <f aca="false">K180+K181</f>
        <v>153</v>
      </c>
      <c r="L182" s="71" t="n">
        <f aca="false">I182</f>
        <v>0</v>
      </c>
      <c r="M182" s="72" t="n">
        <f aca="false">M180+M181</f>
        <v>229.5844</v>
      </c>
      <c r="N182" s="48" t="n">
        <f aca="false">IF(E182="b",J182+M182,J182-M182)</f>
        <v>39966.5844</v>
      </c>
      <c r="O182" s="45"/>
      <c r="P182" s="72"/>
      <c r="Q182" s="45" t="s">
        <v>50</v>
      </c>
      <c r="R182" s="73" t="n">
        <v>36283</v>
      </c>
      <c r="S182" s="70" t="n">
        <v>25.0625</v>
      </c>
      <c r="T182" s="47" t="n">
        <v>1000</v>
      </c>
      <c r="U182" s="47" t="n">
        <f aca="false">S182*T182</f>
        <v>25062.5</v>
      </c>
      <c r="V182" s="45" t="n">
        <v>1.4505</v>
      </c>
      <c r="W182" s="72" t="n">
        <f aca="false">U182*V182</f>
        <v>36353.15625</v>
      </c>
      <c r="X182" s="48" t="n">
        <v>109.84</v>
      </c>
      <c r="Y182" s="45" t="n">
        <f aca="false">V182</f>
        <v>1.4505</v>
      </c>
      <c r="Z182" s="74" t="n">
        <f aca="false">X182*Y182</f>
        <v>159.32292</v>
      </c>
      <c r="AA182" s="48" t="n">
        <f aca="false">IF(Q182="s",W182-Z182,Z182+W182)</f>
        <v>36193.83333</v>
      </c>
      <c r="AB182" s="49" t="n">
        <f aca="false">IF(E182="b",AA182-N182,N182-AA182)</f>
        <v>-3772.75107</v>
      </c>
      <c r="AC182" s="19"/>
      <c r="AD182" s="13" t="n">
        <f aca="false">T182</f>
        <v>1000</v>
      </c>
      <c r="AE182" s="19" t="str">
        <f aca="false">C182</f>
        <v>Preview Travel </v>
      </c>
      <c r="AF182" s="42" t="n">
        <v>1999</v>
      </c>
      <c r="AG182" s="11" t="n">
        <f aca="false">IF(E182="b",W182,J182)</f>
        <v>36353.15625</v>
      </c>
      <c r="AH182" s="11" t="n">
        <f aca="false">IF(E182="b",N182,AA182)</f>
        <v>39966.5844</v>
      </c>
      <c r="AI182" s="11" t="n">
        <f aca="false">IF(E182="b",Z182,M182)</f>
        <v>159.32292</v>
      </c>
      <c r="AJ182" s="39" t="n">
        <f aca="false">AG182-AI182-AH182</f>
        <v>-3772.75107</v>
      </c>
      <c r="AK182" s="69" t="n">
        <f aca="false">AB182-AJ182</f>
        <v>0</v>
      </c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19"/>
      <c r="CF182" s="19"/>
      <c r="CG182" s="19"/>
      <c r="CH182" s="19"/>
      <c r="CI182" s="19"/>
      <c r="CJ182" s="19"/>
      <c r="CK182" s="19"/>
      <c r="CL182" s="19"/>
      <c r="CM182" s="19"/>
      <c r="CN182" s="19"/>
      <c r="CO182" s="19"/>
      <c r="CP182" s="19"/>
      <c r="CQ182" s="19"/>
      <c r="CR182" s="19"/>
      <c r="CS182" s="19"/>
      <c r="CT182" s="19"/>
      <c r="CU182" s="19"/>
      <c r="CV182" s="19"/>
      <c r="CW182" s="19"/>
      <c r="CX182" s="19"/>
      <c r="CY182" s="19"/>
      <c r="CZ182" s="19"/>
      <c r="DA182" s="19"/>
      <c r="DB182" s="19"/>
      <c r="DC182" s="19"/>
      <c r="DD182" s="19"/>
      <c r="DE182" s="19"/>
      <c r="DF182" s="19"/>
      <c r="DG182" s="19"/>
      <c r="DH182" s="19"/>
      <c r="DI182" s="19"/>
      <c r="DJ182" s="19"/>
      <c r="DK182" s="19"/>
      <c r="DL182" s="19"/>
      <c r="DM182" s="19"/>
      <c r="DN182" s="19"/>
      <c r="DO182" s="19"/>
      <c r="DP182" s="19"/>
      <c r="DQ182" s="19"/>
      <c r="DR182" s="19"/>
      <c r="DS182" s="19"/>
      <c r="DT182" s="19"/>
      <c r="DU182" s="19"/>
      <c r="DV182" s="19"/>
      <c r="DW182" s="19"/>
      <c r="DX182" s="19"/>
      <c r="DY182" s="19"/>
      <c r="DZ182" s="19"/>
      <c r="EA182" s="19"/>
      <c r="EB182" s="19"/>
      <c r="EC182" s="19"/>
      <c r="ED182" s="19"/>
      <c r="EE182" s="19"/>
      <c r="EF182" s="19"/>
      <c r="EG182" s="19"/>
      <c r="EH182" s="19"/>
      <c r="EI182" s="19"/>
      <c r="EJ182" s="19"/>
      <c r="EK182" s="19"/>
      <c r="EL182" s="19"/>
      <c r="EM182" s="19"/>
      <c r="EN182" s="19"/>
      <c r="EO182" s="19"/>
      <c r="EP182" s="19"/>
      <c r="EQ182" s="19"/>
      <c r="ER182" s="19"/>
      <c r="ES182" s="19"/>
      <c r="ET182" s="19"/>
      <c r="EU182" s="19"/>
      <c r="EV182" s="19"/>
      <c r="EW182" s="19"/>
      <c r="EX182" s="19"/>
      <c r="EY182" s="19"/>
      <c r="EZ182" s="19"/>
      <c r="FA182" s="19"/>
      <c r="FB182" s="19"/>
      <c r="FC182" s="19"/>
      <c r="FD182" s="19"/>
      <c r="FE182" s="19"/>
      <c r="FF182" s="19"/>
      <c r="FG182" s="19"/>
      <c r="FH182" s="19"/>
      <c r="FI182" s="19"/>
      <c r="FJ182" s="19"/>
      <c r="FK182" s="19"/>
      <c r="FL182" s="19"/>
      <c r="FM182" s="19"/>
      <c r="FN182" s="19"/>
      <c r="FO182" s="19"/>
      <c r="FP182" s="19"/>
      <c r="FQ182" s="19"/>
      <c r="FR182" s="19"/>
      <c r="FS182" s="19"/>
      <c r="FT182" s="19"/>
      <c r="FU182" s="19"/>
      <c r="FV182" s="19"/>
      <c r="FW182" s="19"/>
      <c r="FX182" s="19"/>
      <c r="FY182" s="19"/>
      <c r="FZ182" s="19"/>
      <c r="GA182" s="19"/>
      <c r="GB182" s="19"/>
      <c r="GC182" s="19"/>
      <c r="GD182" s="19"/>
      <c r="GE182" s="19"/>
      <c r="GF182" s="19"/>
      <c r="GG182" s="19"/>
      <c r="GH182" s="19"/>
      <c r="GI182" s="19"/>
      <c r="GJ182" s="19"/>
      <c r="GK182" s="19"/>
      <c r="GL182" s="19"/>
      <c r="GM182" s="19"/>
      <c r="GN182" s="19"/>
      <c r="GO182" s="19"/>
      <c r="GP182" s="19"/>
      <c r="GQ182" s="19"/>
      <c r="GR182" s="19"/>
      <c r="GS182" s="19"/>
      <c r="GT182" s="19"/>
      <c r="GU182" s="19"/>
      <c r="GV182" s="19"/>
      <c r="GW182" s="19"/>
      <c r="GX182" s="19"/>
      <c r="GY182" s="19"/>
      <c r="GZ182" s="19"/>
      <c r="HA182" s="19"/>
      <c r="HB182" s="19"/>
      <c r="HC182" s="19"/>
      <c r="HD182" s="19"/>
      <c r="HE182" s="19"/>
      <c r="HF182" s="19"/>
      <c r="HG182" s="19"/>
      <c r="HH182" s="19"/>
      <c r="HI182" s="19"/>
      <c r="HJ182" s="19"/>
      <c r="HK182" s="19"/>
      <c r="HL182" s="19"/>
      <c r="HM182" s="19"/>
      <c r="HN182" s="19"/>
      <c r="HO182" s="19"/>
      <c r="HP182" s="19"/>
      <c r="HQ182" s="19"/>
      <c r="HR182" s="19"/>
      <c r="HS182" s="19"/>
      <c r="HT182" s="19"/>
      <c r="HU182" s="19"/>
      <c r="HV182" s="19"/>
      <c r="HW182" s="19"/>
      <c r="HX182" s="19"/>
      <c r="HY182" s="19"/>
      <c r="HZ182" s="19"/>
      <c r="IA182" s="19"/>
      <c r="IB182" s="19"/>
      <c r="IC182" s="19"/>
      <c r="ID182" s="19"/>
      <c r="IE182" s="19"/>
      <c r="IF182" s="19"/>
      <c r="IG182" s="19"/>
      <c r="IH182" s="19"/>
      <c r="II182" s="19"/>
      <c r="IJ182" s="19"/>
      <c r="IK182" s="19"/>
      <c r="IL182" s="19"/>
      <c r="IM182" s="19"/>
      <c r="IN182" s="19"/>
      <c r="IO182" s="19"/>
      <c r="IP182" s="19"/>
      <c r="IQ182" s="19"/>
      <c r="IR182" s="19"/>
      <c r="IS182" s="19"/>
      <c r="IT182" s="19"/>
      <c r="IU182" s="19"/>
      <c r="IV182" s="19"/>
      <c r="IW182" s="19"/>
    </row>
    <row r="183" customFormat="false" ht="52.5" hidden="false" customHeight="true" outlineLevel="0" collapsed="false">
      <c r="A183" s="19"/>
      <c r="B183" s="19" t="s">
        <v>52</v>
      </c>
      <c r="C183" s="40" t="s">
        <v>109</v>
      </c>
      <c r="D183" s="37" t="n">
        <v>36160</v>
      </c>
      <c r="E183" s="19" t="s">
        <v>51</v>
      </c>
      <c r="F183" s="65"/>
      <c r="G183" s="19"/>
      <c r="H183" s="20" t="n">
        <v>2555</v>
      </c>
      <c r="I183" s="19" t="n">
        <v>1.5305</v>
      </c>
      <c r="J183" s="67" t="n">
        <f aca="false">H183*I183</f>
        <v>3910.4275</v>
      </c>
      <c r="K183" s="11"/>
      <c r="L183" s="66" t="n">
        <f aca="false">I183</f>
        <v>1.5305</v>
      </c>
      <c r="M183" s="67" t="n">
        <f aca="false">K183*L183</f>
        <v>0</v>
      </c>
      <c r="N183" s="11" t="n">
        <f aca="false">IF(E183="b",J183+M183,J183-M183)</f>
        <v>3910.4275</v>
      </c>
      <c r="O183" s="19"/>
      <c r="P183" s="67"/>
      <c r="Q183" s="19" t="s">
        <v>50</v>
      </c>
      <c r="R183" s="68" t="s">
        <v>61</v>
      </c>
      <c r="S183" s="65"/>
      <c r="T183" s="20"/>
      <c r="U183" s="20" t="n">
        <f aca="false">S183*T183</f>
        <v>0</v>
      </c>
      <c r="V183" s="19"/>
      <c r="W183" s="67" t="n">
        <f aca="false">U183*V183</f>
        <v>0</v>
      </c>
      <c r="X183" s="11"/>
      <c r="Y183" s="19" t="n">
        <f aca="false">V183</f>
        <v>0</v>
      </c>
      <c r="Z183" s="39" t="n">
        <f aca="false">X183*Y183</f>
        <v>0</v>
      </c>
      <c r="AA183" s="11" t="n">
        <f aca="false">IF(Q183="s",W183-Z183,Z183+W183)</f>
        <v>0</v>
      </c>
      <c r="AB183" s="11" t="n">
        <f aca="false">IF(E183="b",AA183-N183,N183-AA183)</f>
        <v>-3910.4275</v>
      </c>
      <c r="AC183" s="19"/>
      <c r="AD183" s="13" t="n">
        <v>10</v>
      </c>
      <c r="AE183" s="38" t="str">
        <f aca="false">C183</f>
        <v>call 100 - America Online (Expired Worthless)</v>
      </c>
      <c r="AF183" s="42" t="n">
        <v>1998</v>
      </c>
      <c r="AG183" s="11" t="n">
        <f aca="false">IF(E183="b",W183,J183)</f>
        <v>0</v>
      </c>
      <c r="AH183" s="11" t="n">
        <f aca="false">IF(E183="b",N183,AA183)</f>
        <v>3910.4275</v>
      </c>
      <c r="AI183" s="11" t="n">
        <f aca="false">IF(E183="b",Z183,M183)</f>
        <v>0</v>
      </c>
      <c r="AJ183" s="39" t="n">
        <f aca="false">AG183-AI183-AH183</f>
        <v>-3910.4275</v>
      </c>
      <c r="AK183" s="69" t="n">
        <f aca="false">AB183-AJ183</f>
        <v>0</v>
      </c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19"/>
      <c r="CF183" s="19"/>
      <c r="CG183" s="19"/>
      <c r="CH183" s="19"/>
      <c r="CI183" s="19"/>
      <c r="CJ183" s="19"/>
      <c r="CK183" s="19"/>
      <c r="CL183" s="19"/>
      <c r="CM183" s="19"/>
      <c r="CN183" s="19"/>
      <c r="CO183" s="19"/>
      <c r="CP183" s="19"/>
      <c r="CQ183" s="19"/>
      <c r="CR183" s="19"/>
      <c r="CS183" s="19"/>
      <c r="CT183" s="19"/>
      <c r="CU183" s="19"/>
      <c r="CV183" s="19"/>
      <c r="CW183" s="19"/>
      <c r="CX183" s="19"/>
      <c r="CY183" s="19"/>
      <c r="CZ183" s="19"/>
      <c r="DA183" s="19"/>
      <c r="DB183" s="19"/>
      <c r="DC183" s="19"/>
      <c r="DD183" s="19"/>
      <c r="DE183" s="19"/>
      <c r="DF183" s="19"/>
      <c r="DG183" s="19"/>
      <c r="DH183" s="19"/>
      <c r="DI183" s="19"/>
      <c r="DJ183" s="19"/>
      <c r="DK183" s="19"/>
      <c r="DL183" s="19"/>
      <c r="DM183" s="19"/>
      <c r="DN183" s="19"/>
      <c r="DO183" s="19"/>
      <c r="DP183" s="19"/>
      <c r="DQ183" s="19"/>
      <c r="DR183" s="19"/>
      <c r="DS183" s="19"/>
      <c r="DT183" s="19"/>
      <c r="DU183" s="19"/>
      <c r="DV183" s="19"/>
      <c r="DW183" s="19"/>
      <c r="DX183" s="19"/>
      <c r="DY183" s="19"/>
      <c r="DZ183" s="19"/>
      <c r="EA183" s="19"/>
      <c r="EB183" s="19"/>
      <c r="EC183" s="19"/>
      <c r="ED183" s="19"/>
      <c r="EE183" s="19"/>
      <c r="EF183" s="19"/>
      <c r="EG183" s="19"/>
      <c r="EH183" s="19"/>
      <c r="EI183" s="19"/>
      <c r="EJ183" s="19"/>
      <c r="EK183" s="19"/>
      <c r="EL183" s="19"/>
      <c r="EM183" s="19"/>
      <c r="EN183" s="19"/>
      <c r="EO183" s="19"/>
      <c r="EP183" s="19"/>
      <c r="EQ183" s="19"/>
      <c r="ER183" s="19"/>
      <c r="ES183" s="19"/>
      <c r="ET183" s="19"/>
      <c r="EU183" s="19"/>
      <c r="EV183" s="19"/>
      <c r="EW183" s="19"/>
      <c r="EX183" s="19"/>
      <c r="EY183" s="19"/>
      <c r="EZ183" s="19"/>
      <c r="FA183" s="19"/>
      <c r="FB183" s="19"/>
      <c r="FC183" s="19"/>
      <c r="FD183" s="19"/>
      <c r="FE183" s="19"/>
      <c r="FF183" s="19"/>
      <c r="FG183" s="19"/>
      <c r="FH183" s="19"/>
      <c r="FI183" s="19"/>
      <c r="FJ183" s="19"/>
      <c r="FK183" s="19"/>
      <c r="FL183" s="19"/>
      <c r="FM183" s="19"/>
      <c r="FN183" s="19"/>
      <c r="FO183" s="19"/>
      <c r="FP183" s="19"/>
      <c r="FQ183" s="19"/>
      <c r="FR183" s="19"/>
      <c r="FS183" s="19"/>
      <c r="FT183" s="19"/>
      <c r="FU183" s="19"/>
      <c r="FV183" s="19"/>
      <c r="FW183" s="19"/>
      <c r="FX183" s="19"/>
      <c r="FY183" s="19"/>
      <c r="FZ183" s="19"/>
      <c r="GA183" s="19"/>
      <c r="GB183" s="19"/>
      <c r="GC183" s="19"/>
      <c r="GD183" s="19"/>
      <c r="GE183" s="19"/>
      <c r="GF183" s="19"/>
      <c r="GG183" s="19"/>
      <c r="GH183" s="19"/>
      <c r="GI183" s="19"/>
      <c r="GJ183" s="19"/>
      <c r="GK183" s="19"/>
      <c r="GL183" s="19"/>
      <c r="GM183" s="19"/>
      <c r="GN183" s="19"/>
      <c r="GO183" s="19"/>
      <c r="GP183" s="19"/>
      <c r="GQ183" s="19"/>
      <c r="GR183" s="19"/>
      <c r="GS183" s="19"/>
      <c r="GT183" s="19"/>
      <c r="GU183" s="19"/>
      <c r="GV183" s="19"/>
      <c r="GW183" s="19"/>
      <c r="GX183" s="19"/>
      <c r="GY183" s="19"/>
      <c r="GZ183" s="19"/>
      <c r="HA183" s="19"/>
      <c r="HB183" s="19"/>
      <c r="HC183" s="19"/>
      <c r="HD183" s="19"/>
      <c r="HE183" s="19"/>
      <c r="HF183" s="19"/>
      <c r="HG183" s="19"/>
      <c r="HH183" s="19"/>
      <c r="HI183" s="19"/>
      <c r="HJ183" s="19"/>
      <c r="HK183" s="19"/>
      <c r="HL183" s="19"/>
      <c r="HM183" s="19"/>
      <c r="HN183" s="19"/>
      <c r="HO183" s="19"/>
      <c r="HP183" s="19"/>
      <c r="HQ183" s="19"/>
      <c r="HR183" s="19"/>
      <c r="HS183" s="19"/>
      <c r="HT183" s="19"/>
      <c r="HU183" s="19"/>
      <c r="HV183" s="19"/>
      <c r="HW183" s="19"/>
      <c r="HX183" s="19"/>
      <c r="HY183" s="19"/>
      <c r="HZ183" s="19"/>
      <c r="IA183" s="19"/>
      <c r="IB183" s="19"/>
      <c r="IC183" s="19"/>
      <c r="ID183" s="19"/>
      <c r="IE183" s="19"/>
      <c r="IF183" s="19"/>
      <c r="IG183" s="19"/>
      <c r="IH183" s="19"/>
      <c r="II183" s="19"/>
      <c r="IJ183" s="19"/>
      <c r="IK183" s="19"/>
      <c r="IL183" s="19"/>
      <c r="IM183" s="19"/>
      <c r="IN183" s="19"/>
      <c r="IO183" s="19"/>
      <c r="IP183" s="19"/>
      <c r="IQ183" s="19"/>
      <c r="IR183" s="19"/>
      <c r="IS183" s="19"/>
      <c r="IT183" s="19"/>
      <c r="IU183" s="19"/>
      <c r="IV183" s="19"/>
      <c r="IW183" s="19"/>
    </row>
    <row r="184" customFormat="false" ht="14.25" hidden="false" customHeight="false" outlineLevel="0" collapsed="false">
      <c r="A184" s="19"/>
      <c r="B184" s="19" t="s">
        <v>52</v>
      </c>
      <c r="C184" s="40" t="s">
        <v>110</v>
      </c>
      <c r="D184" s="37" t="n">
        <v>36175</v>
      </c>
      <c r="E184" s="19" t="s">
        <v>51</v>
      </c>
      <c r="F184" s="65" t="n">
        <v>50</v>
      </c>
      <c r="G184" s="19" t="n">
        <v>500</v>
      </c>
      <c r="H184" s="20" t="n">
        <f aca="false">F184*G184</f>
        <v>25000</v>
      </c>
      <c r="I184" s="19" t="n">
        <v>1.5284</v>
      </c>
      <c r="J184" s="67" t="n">
        <f aca="false">H184*I184</f>
        <v>38210</v>
      </c>
      <c r="K184" s="11" t="n">
        <v>59</v>
      </c>
      <c r="L184" s="66" t="n">
        <f aca="false">I184</f>
        <v>1.5284</v>
      </c>
      <c r="M184" s="67" t="n">
        <f aca="false">K184*L184</f>
        <v>90.1756</v>
      </c>
      <c r="N184" s="11" t="n">
        <f aca="false">IF(E184="b",J184+M184,J184-M184)</f>
        <v>38300.1756</v>
      </c>
      <c r="O184" s="19"/>
      <c r="P184" s="67"/>
      <c r="Q184" s="19" t="s">
        <v>50</v>
      </c>
      <c r="R184" s="68" t="n">
        <v>36270</v>
      </c>
      <c r="S184" s="65" t="n">
        <v>98</v>
      </c>
      <c r="T184" s="20" t="n">
        <v>500</v>
      </c>
      <c r="U184" s="20" t="n">
        <f aca="false">S184*T184</f>
        <v>49000</v>
      </c>
      <c r="V184" s="19" t="n">
        <v>1.4895</v>
      </c>
      <c r="W184" s="67" t="n">
        <f aca="false">U184*V184</f>
        <v>72985.5</v>
      </c>
      <c r="X184" s="11" t="n">
        <v>80.64</v>
      </c>
      <c r="Y184" s="19" t="n">
        <f aca="false">V184</f>
        <v>1.4895</v>
      </c>
      <c r="Z184" s="39" t="n">
        <f aca="false">X184*Y184</f>
        <v>120.11328</v>
      </c>
      <c r="AA184" s="11" t="n">
        <f aca="false">IF(Q184="s",W184-Z184,Z184+W184)</f>
        <v>72865.38672</v>
      </c>
      <c r="AB184" s="11" t="n">
        <f aca="false">IF(E184="b",AA184-N184,N184-AA184)</f>
        <v>34565.21112</v>
      </c>
      <c r="AC184" s="19"/>
      <c r="AD184" s="13" t="n">
        <f aca="false">T184</f>
        <v>500</v>
      </c>
      <c r="AE184" s="19" t="str">
        <f aca="false">C184</f>
        <v>E-Trade Group Inc</v>
      </c>
      <c r="AF184" s="42" t="n">
        <v>1999</v>
      </c>
      <c r="AG184" s="11" t="n">
        <f aca="false">IF(E184="b",W184,J184)</f>
        <v>72985.5</v>
      </c>
      <c r="AH184" s="11" t="n">
        <f aca="false">IF(E184="b",N184,AA184)</f>
        <v>38300.1756</v>
      </c>
      <c r="AI184" s="11" t="n">
        <f aca="false">IF(E184="b",Z184,M184)</f>
        <v>120.11328</v>
      </c>
      <c r="AJ184" s="39" t="n">
        <f aca="false">AG184-AI184-AH184</f>
        <v>34565.21112</v>
      </c>
      <c r="AK184" s="69" t="n">
        <f aca="false">AB184-AJ184</f>
        <v>0</v>
      </c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9"/>
      <c r="BR184" s="19"/>
      <c r="BS184" s="19"/>
      <c r="BT184" s="19"/>
      <c r="BU184" s="19"/>
      <c r="BV184" s="19"/>
      <c r="BW184" s="19"/>
      <c r="BX184" s="19"/>
      <c r="BY184" s="19"/>
      <c r="BZ184" s="19"/>
      <c r="CA184" s="19"/>
      <c r="CB184" s="19"/>
      <c r="CC184" s="19"/>
      <c r="CD184" s="19"/>
      <c r="CE184" s="19"/>
      <c r="CF184" s="19"/>
      <c r="CG184" s="19"/>
      <c r="CH184" s="19"/>
      <c r="CI184" s="19"/>
      <c r="CJ184" s="19"/>
      <c r="CK184" s="19"/>
      <c r="CL184" s="19"/>
      <c r="CM184" s="19"/>
      <c r="CN184" s="19"/>
      <c r="CO184" s="19"/>
      <c r="CP184" s="19"/>
      <c r="CQ184" s="19"/>
      <c r="CR184" s="19"/>
      <c r="CS184" s="19"/>
      <c r="CT184" s="19"/>
      <c r="CU184" s="19"/>
      <c r="CV184" s="19"/>
      <c r="CW184" s="19"/>
      <c r="CX184" s="19"/>
      <c r="CY184" s="19"/>
      <c r="CZ184" s="19"/>
      <c r="DA184" s="19"/>
      <c r="DB184" s="19"/>
      <c r="DC184" s="19"/>
      <c r="DD184" s="19"/>
      <c r="DE184" s="19"/>
      <c r="DF184" s="19"/>
      <c r="DG184" s="19"/>
      <c r="DH184" s="19"/>
      <c r="DI184" s="19"/>
      <c r="DJ184" s="19"/>
      <c r="DK184" s="19"/>
      <c r="DL184" s="19"/>
      <c r="DM184" s="19"/>
      <c r="DN184" s="19"/>
      <c r="DO184" s="19"/>
      <c r="DP184" s="19"/>
      <c r="DQ184" s="19"/>
      <c r="DR184" s="19"/>
      <c r="DS184" s="19"/>
      <c r="DT184" s="19"/>
      <c r="DU184" s="19"/>
      <c r="DV184" s="19"/>
      <c r="DW184" s="19"/>
      <c r="DX184" s="19"/>
      <c r="DY184" s="19"/>
      <c r="DZ184" s="19"/>
      <c r="EA184" s="19"/>
      <c r="EB184" s="19"/>
      <c r="EC184" s="19"/>
      <c r="ED184" s="19"/>
      <c r="EE184" s="19"/>
      <c r="EF184" s="19"/>
      <c r="EG184" s="19"/>
      <c r="EH184" s="19"/>
      <c r="EI184" s="19"/>
      <c r="EJ184" s="19"/>
      <c r="EK184" s="19"/>
      <c r="EL184" s="19"/>
      <c r="EM184" s="19"/>
      <c r="EN184" s="19"/>
      <c r="EO184" s="19"/>
      <c r="EP184" s="19"/>
      <c r="EQ184" s="19"/>
      <c r="ER184" s="19"/>
      <c r="ES184" s="19"/>
      <c r="ET184" s="19"/>
      <c r="EU184" s="19"/>
      <c r="EV184" s="19"/>
      <c r="EW184" s="19"/>
      <c r="EX184" s="19"/>
      <c r="EY184" s="19"/>
      <c r="EZ184" s="19"/>
      <c r="FA184" s="19"/>
      <c r="FB184" s="19"/>
      <c r="FC184" s="19"/>
      <c r="FD184" s="19"/>
      <c r="FE184" s="19"/>
      <c r="FF184" s="19"/>
      <c r="FG184" s="19"/>
      <c r="FH184" s="19"/>
      <c r="FI184" s="19"/>
      <c r="FJ184" s="19"/>
      <c r="FK184" s="19"/>
      <c r="FL184" s="19"/>
      <c r="FM184" s="19"/>
      <c r="FN184" s="19"/>
      <c r="FO184" s="19"/>
      <c r="FP184" s="19"/>
      <c r="FQ184" s="19"/>
      <c r="FR184" s="19"/>
      <c r="FS184" s="19"/>
      <c r="FT184" s="19"/>
      <c r="FU184" s="19"/>
      <c r="FV184" s="19"/>
      <c r="FW184" s="19"/>
      <c r="FX184" s="19"/>
      <c r="FY184" s="19"/>
      <c r="FZ184" s="19"/>
      <c r="GA184" s="19"/>
      <c r="GB184" s="19"/>
      <c r="GC184" s="19"/>
      <c r="GD184" s="19"/>
      <c r="GE184" s="19"/>
      <c r="GF184" s="19"/>
      <c r="GG184" s="19"/>
      <c r="GH184" s="19"/>
      <c r="GI184" s="19"/>
      <c r="GJ184" s="19"/>
      <c r="GK184" s="19"/>
      <c r="GL184" s="19"/>
      <c r="GM184" s="19"/>
      <c r="GN184" s="19"/>
      <c r="GO184" s="19"/>
      <c r="GP184" s="19"/>
      <c r="GQ184" s="19"/>
      <c r="GR184" s="19"/>
      <c r="GS184" s="19"/>
      <c r="GT184" s="19"/>
      <c r="GU184" s="19"/>
      <c r="GV184" s="19"/>
      <c r="GW184" s="19"/>
      <c r="GX184" s="19"/>
      <c r="GY184" s="19"/>
      <c r="GZ184" s="19"/>
      <c r="HA184" s="19"/>
      <c r="HB184" s="19"/>
      <c r="HC184" s="19"/>
      <c r="HD184" s="19"/>
      <c r="HE184" s="19"/>
      <c r="HF184" s="19"/>
      <c r="HG184" s="19"/>
      <c r="HH184" s="19"/>
      <c r="HI184" s="19"/>
      <c r="HJ184" s="19"/>
      <c r="HK184" s="19"/>
      <c r="HL184" s="19"/>
      <c r="HM184" s="19"/>
      <c r="HN184" s="19"/>
      <c r="HO184" s="19"/>
      <c r="HP184" s="19"/>
      <c r="HQ184" s="19"/>
      <c r="HR184" s="19"/>
      <c r="HS184" s="19"/>
      <c r="HT184" s="19"/>
      <c r="HU184" s="19"/>
      <c r="HV184" s="19"/>
      <c r="HW184" s="19"/>
      <c r="HX184" s="19"/>
      <c r="HY184" s="19"/>
      <c r="HZ184" s="19"/>
      <c r="IA184" s="19"/>
      <c r="IB184" s="19"/>
      <c r="IC184" s="19"/>
      <c r="ID184" s="19"/>
      <c r="IE184" s="19"/>
      <c r="IF184" s="19"/>
      <c r="IG184" s="19"/>
      <c r="IH184" s="19"/>
      <c r="II184" s="19"/>
      <c r="IJ184" s="19"/>
      <c r="IK184" s="19"/>
      <c r="IL184" s="19"/>
      <c r="IM184" s="19"/>
      <c r="IN184" s="19"/>
      <c r="IO184" s="19"/>
      <c r="IP184" s="19"/>
      <c r="IQ184" s="19"/>
      <c r="IR184" s="19"/>
      <c r="IS184" s="19"/>
      <c r="IT184" s="19"/>
      <c r="IU184" s="19"/>
      <c r="IV184" s="19"/>
      <c r="IW184" s="19"/>
    </row>
    <row r="185" customFormat="false" ht="14.25" hidden="false" customHeight="false" outlineLevel="0" collapsed="false">
      <c r="A185" s="19"/>
      <c r="B185" s="19" t="s">
        <v>52</v>
      </c>
      <c r="C185" s="40" t="s">
        <v>111</v>
      </c>
      <c r="D185" s="37" t="n">
        <v>36229</v>
      </c>
      <c r="E185" s="19"/>
      <c r="F185" s="65" t="n">
        <v>23.12</v>
      </c>
      <c r="G185" s="19" t="n">
        <v>4325.26</v>
      </c>
      <c r="H185" s="20" t="n">
        <f aca="false">F185*G185</f>
        <v>100000.0112</v>
      </c>
      <c r="I185" s="19" t="n">
        <v>1.5239</v>
      </c>
      <c r="J185" s="67" t="n">
        <f aca="false">H185*I185</f>
        <v>152390.01706768</v>
      </c>
      <c r="K185" s="11"/>
      <c r="L185" s="66" t="n">
        <f aca="false">I185</f>
        <v>1.5239</v>
      </c>
      <c r="M185" s="67" t="n">
        <f aca="false">K185*L185</f>
        <v>0</v>
      </c>
      <c r="N185" s="11" t="n">
        <f aca="false">IF(E185="b",J185+M185,J185-M185)</f>
        <v>152390.01706768</v>
      </c>
      <c r="O185" s="19"/>
      <c r="P185" s="67"/>
      <c r="Q185" s="19" t="s">
        <v>0</v>
      </c>
      <c r="R185" s="68"/>
      <c r="S185" s="65"/>
      <c r="T185" s="20"/>
      <c r="U185" s="20" t="n">
        <f aca="false">S185*T185</f>
        <v>0</v>
      </c>
      <c r="V185" s="19"/>
      <c r="W185" s="67" t="n">
        <f aca="false">U185*V185</f>
        <v>0</v>
      </c>
      <c r="X185" s="11"/>
      <c r="Y185" s="19" t="n">
        <f aca="false">V185</f>
        <v>0</v>
      </c>
      <c r="Z185" s="39" t="n">
        <f aca="false">X185*Y185</f>
        <v>0</v>
      </c>
      <c r="AA185" s="11" t="n">
        <f aca="false">IF(Q185="s",W185-Z185,Z185+W185)</f>
        <v>0</v>
      </c>
      <c r="AB185" s="11" t="n">
        <v>0</v>
      </c>
      <c r="AC185" s="19"/>
      <c r="AD185" s="13" t="s">
        <v>0</v>
      </c>
      <c r="AE185" s="19" t="s">
        <v>0</v>
      </c>
      <c r="AF185" s="42" t="s">
        <v>0</v>
      </c>
      <c r="AG185" s="11" t="s">
        <v>0</v>
      </c>
      <c r="AH185" s="11" t="s">
        <v>0</v>
      </c>
      <c r="AI185" s="11" t="s">
        <v>0</v>
      </c>
      <c r="AJ185" s="39" t="s">
        <v>0</v>
      </c>
      <c r="AK185" s="69" t="s">
        <v>0</v>
      </c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/>
      <c r="BT185" s="19"/>
      <c r="BU185" s="19"/>
      <c r="BV185" s="19"/>
      <c r="BW185" s="19"/>
      <c r="BX185" s="19"/>
      <c r="BY185" s="19"/>
      <c r="BZ185" s="19"/>
      <c r="CA185" s="19"/>
      <c r="CB185" s="19"/>
      <c r="CC185" s="19"/>
      <c r="CD185" s="19"/>
      <c r="CE185" s="19"/>
      <c r="CF185" s="19"/>
      <c r="CG185" s="19"/>
      <c r="CH185" s="19"/>
      <c r="CI185" s="19"/>
      <c r="CJ185" s="19"/>
      <c r="CK185" s="19"/>
      <c r="CL185" s="19"/>
      <c r="CM185" s="19"/>
      <c r="CN185" s="19"/>
      <c r="CO185" s="19"/>
      <c r="CP185" s="19"/>
      <c r="CQ185" s="19"/>
      <c r="CR185" s="19"/>
      <c r="CS185" s="19"/>
      <c r="CT185" s="19"/>
      <c r="CU185" s="19"/>
      <c r="CV185" s="19"/>
      <c r="CW185" s="19"/>
      <c r="CX185" s="19"/>
      <c r="CY185" s="19"/>
      <c r="CZ185" s="19"/>
      <c r="DA185" s="19"/>
      <c r="DB185" s="19"/>
      <c r="DC185" s="19"/>
      <c r="DD185" s="19"/>
      <c r="DE185" s="19"/>
      <c r="DF185" s="19"/>
      <c r="DG185" s="19"/>
      <c r="DH185" s="19"/>
      <c r="DI185" s="19"/>
      <c r="DJ185" s="19"/>
      <c r="DK185" s="19"/>
      <c r="DL185" s="19"/>
      <c r="DM185" s="19"/>
      <c r="DN185" s="19"/>
      <c r="DO185" s="19"/>
      <c r="DP185" s="19"/>
      <c r="DQ185" s="19"/>
      <c r="DR185" s="19"/>
      <c r="DS185" s="19"/>
      <c r="DT185" s="19"/>
      <c r="DU185" s="19"/>
      <c r="DV185" s="19"/>
      <c r="DW185" s="19"/>
      <c r="DX185" s="19"/>
      <c r="DY185" s="19"/>
      <c r="DZ185" s="19"/>
      <c r="EA185" s="19"/>
      <c r="EB185" s="19"/>
      <c r="EC185" s="19"/>
      <c r="ED185" s="19"/>
      <c r="EE185" s="19"/>
      <c r="EF185" s="19"/>
      <c r="EG185" s="19"/>
      <c r="EH185" s="19"/>
      <c r="EI185" s="19"/>
      <c r="EJ185" s="19"/>
      <c r="EK185" s="19"/>
      <c r="EL185" s="19"/>
      <c r="EM185" s="19"/>
      <c r="EN185" s="19"/>
      <c r="EO185" s="19"/>
      <c r="EP185" s="19"/>
      <c r="EQ185" s="19"/>
      <c r="ER185" s="19"/>
      <c r="ES185" s="19"/>
      <c r="ET185" s="19"/>
      <c r="EU185" s="19"/>
      <c r="EV185" s="19"/>
      <c r="EW185" s="19"/>
      <c r="EX185" s="19"/>
      <c r="EY185" s="19"/>
      <c r="EZ185" s="19"/>
      <c r="FA185" s="19"/>
      <c r="FB185" s="19"/>
      <c r="FC185" s="19"/>
      <c r="FD185" s="19"/>
      <c r="FE185" s="19"/>
      <c r="FF185" s="19"/>
      <c r="FG185" s="19"/>
      <c r="FH185" s="19"/>
      <c r="FI185" s="19"/>
      <c r="FJ185" s="19"/>
      <c r="FK185" s="19"/>
      <c r="FL185" s="19"/>
      <c r="FM185" s="19"/>
      <c r="FN185" s="19"/>
      <c r="FO185" s="19"/>
      <c r="FP185" s="19"/>
      <c r="FQ185" s="19"/>
      <c r="FR185" s="19"/>
      <c r="FS185" s="19"/>
      <c r="FT185" s="19"/>
      <c r="FU185" s="19"/>
      <c r="FV185" s="19"/>
      <c r="FW185" s="19"/>
      <c r="FX185" s="19"/>
      <c r="FY185" s="19"/>
      <c r="FZ185" s="19"/>
      <c r="GA185" s="19"/>
      <c r="GB185" s="19"/>
      <c r="GC185" s="19"/>
      <c r="GD185" s="19"/>
      <c r="GE185" s="19"/>
      <c r="GF185" s="19"/>
      <c r="GG185" s="19"/>
      <c r="GH185" s="19"/>
      <c r="GI185" s="19"/>
      <c r="GJ185" s="19"/>
      <c r="GK185" s="19"/>
      <c r="GL185" s="19"/>
      <c r="GM185" s="19"/>
      <c r="GN185" s="19"/>
      <c r="GO185" s="19"/>
      <c r="GP185" s="19"/>
      <c r="GQ185" s="19"/>
      <c r="GR185" s="19"/>
      <c r="GS185" s="19"/>
      <c r="GT185" s="19"/>
      <c r="GU185" s="19"/>
      <c r="GV185" s="19"/>
      <c r="GW185" s="19"/>
      <c r="GX185" s="19"/>
      <c r="GY185" s="19"/>
      <c r="GZ185" s="19"/>
      <c r="HA185" s="19"/>
      <c r="HB185" s="19"/>
      <c r="HC185" s="19"/>
      <c r="HD185" s="19"/>
      <c r="HE185" s="19"/>
      <c r="HF185" s="19"/>
      <c r="HG185" s="19"/>
      <c r="HH185" s="19"/>
      <c r="HI185" s="19"/>
      <c r="HJ185" s="19"/>
      <c r="HK185" s="19"/>
      <c r="HL185" s="19"/>
      <c r="HM185" s="19"/>
      <c r="HN185" s="19"/>
      <c r="HO185" s="19"/>
      <c r="HP185" s="19"/>
      <c r="HQ185" s="19"/>
      <c r="HR185" s="19"/>
      <c r="HS185" s="19"/>
      <c r="HT185" s="19"/>
      <c r="HU185" s="19"/>
      <c r="HV185" s="19"/>
      <c r="HW185" s="19"/>
      <c r="HX185" s="19"/>
      <c r="HY185" s="19"/>
      <c r="HZ185" s="19"/>
      <c r="IA185" s="19"/>
      <c r="IB185" s="19"/>
      <c r="IC185" s="19"/>
      <c r="ID185" s="19"/>
      <c r="IE185" s="19"/>
      <c r="IF185" s="19"/>
      <c r="IG185" s="19"/>
      <c r="IH185" s="19"/>
      <c r="II185" s="19"/>
      <c r="IJ185" s="19"/>
      <c r="IK185" s="19"/>
      <c r="IL185" s="19"/>
      <c r="IM185" s="19"/>
      <c r="IN185" s="19"/>
      <c r="IO185" s="19"/>
      <c r="IP185" s="19"/>
      <c r="IQ185" s="19"/>
      <c r="IR185" s="19"/>
      <c r="IS185" s="19"/>
      <c r="IT185" s="19"/>
      <c r="IU185" s="19"/>
      <c r="IV185" s="19"/>
      <c r="IW185" s="19"/>
    </row>
    <row r="186" customFormat="false" ht="14.25" hidden="false" customHeight="false" outlineLevel="0" collapsed="false">
      <c r="A186" s="19"/>
      <c r="B186" s="19" t="s">
        <v>52</v>
      </c>
      <c r="C186" s="40" t="s">
        <v>111</v>
      </c>
      <c r="D186" s="37" t="n">
        <v>36269</v>
      </c>
      <c r="E186" s="19"/>
      <c r="F186" s="65" t="n">
        <v>23.16</v>
      </c>
      <c r="G186" s="19" t="n">
        <v>4317.789</v>
      </c>
      <c r="H186" s="20" t="n">
        <f aca="false">F186*G186</f>
        <v>99999.99324</v>
      </c>
      <c r="I186" s="19" t="n">
        <v>1.4826</v>
      </c>
      <c r="J186" s="67" t="n">
        <f aca="false">H186*I186</f>
        <v>148259.989977624</v>
      </c>
      <c r="K186" s="11"/>
      <c r="L186" s="66" t="n">
        <f aca="false">I186</f>
        <v>1.4826</v>
      </c>
      <c r="M186" s="67" t="n">
        <f aca="false">K186*L186</f>
        <v>0</v>
      </c>
      <c r="N186" s="11" t="n">
        <f aca="false">IF(E186="b",J186+M186,J186-M186)</f>
        <v>148259.989977624</v>
      </c>
      <c r="O186" s="19"/>
      <c r="P186" s="67"/>
      <c r="Q186" s="19"/>
      <c r="R186" s="68"/>
      <c r="S186" s="65"/>
      <c r="T186" s="20"/>
      <c r="U186" s="20" t="n">
        <f aca="false">S186*T186</f>
        <v>0</v>
      </c>
      <c r="V186" s="19"/>
      <c r="W186" s="67" t="n">
        <f aca="false">U186*V186</f>
        <v>0</v>
      </c>
      <c r="X186" s="11"/>
      <c r="Y186" s="19" t="n">
        <f aca="false">V186</f>
        <v>0</v>
      </c>
      <c r="Z186" s="39" t="n">
        <f aca="false">X186*Y186</f>
        <v>0</v>
      </c>
      <c r="AA186" s="11" t="n">
        <f aca="false">IF(Q186="s",W186-Z186,Z186+W186)</f>
        <v>0</v>
      </c>
      <c r="AB186" s="11" t="n">
        <v>0</v>
      </c>
      <c r="AC186" s="19"/>
      <c r="AD186" s="13" t="s">
        <v>0</v>
      </c>
      <c r="AE186" s="19" t="s">
        <v>0</v>
      </c>
      <c r="AF186" s="42" t="s">
        <v>0</v>
      </c>
      <c r="AG186" s="11" t="s">
        <v>2</v>
      </c>
      <c r="AH186" s="11" t="s">
        <v>0</v>
      </c>
      <c r="AI186" s="11" t="s">
        <v>0</v>
      </c>
      <c r="AJ186" s="39" t="s">
        <v>0</v>
      </c>
      <c r="AK186" s="69" t="s">
        <v>0</v>
      </c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19"/>
      <c r="BS186" s="19"/>
      <c r="BT186" s="1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  <c r="CE186" s="19"/>
      <c r="CF186" s="19"/>
      <c r="CG186" s="19"/>
      <c r="CH186" s="19"/>
      <c r="CI186" s="19"/>
      <c r="CJ186" s="19"/>
      <c r="CK186" s="19"/>
      <c r="CL186" s="19"/>
      <c r="CM186" s="19"/>
      <c r="CN186" s="19"/>
      <c r="CO186" s="19"/>
      <c r="CP186" s="19"/>
      <c r="CQ186" s="19"/>
      <c r="CR186" s="19"/>
      <c r="CS186" s="19"/>
      <c r="CT186" s="19"/>
      <c r="CU186" s="19"/>
      <c r="CV186" s="19"/>
      <c r="CW186" s="19"/>
      <c r="CX186" s="19"/>
      <c r="CY186" s="19"/>
      <c r="CZ186" s="19"/>
      <c r="DA186" s="19"/>
      <c r="DB186" s="19"/>
      <c r="DC186" s="19"/>
      <c r="DD186" s="19"/>
      <c r="DE186" s="19"/>
      <c r="DF186" s="19"/>
      <c r="DG186" s="19"/>
      <c r="DH186" s="19"/>
      <c r="DI186" s="19"/>
      <c r="DJ186" s="19"/>
      <c r="DK186" s="19"/>
      <c r="DL186" s="19"/>
      <c r="DM186" s="19"/>
      <c r="DN186" s="19"/>
      <c r="DO186" s="19"/>
      <c r="DP186" s="19"/>
      <c r="DQ186" s="19"/>
      <c r="DR186" s="19"/>
      <c r="DS186" s="19"/>
      <c r="DT186" s="19"/>
      <c r="DU186" s="19"/>
      <c r="DV186" s="19"/>
      <c r="DW186" s="19"/>
      <c r="DX186" s="19"/>
      <c r="DY186" s="19"/>
      <c r="DZ186" s="19"/>
      <c r="EA186" s="19"/>
      <c r="EB186" s="19"/>
      <c r="EC186" s="19"/>
      <c r="ED186" s="19"/>
      <c r="EE186" s="19"/>
      <c r="EF186" s="19"/>
      <c r="EG186" s="19"/>
      <c r="EH186" s="19"/>
      <c r="EI186" s="19"/>
      <c r="EJ186" s="19"/>
      <c r="EK186" s="19"/>
      <c r="EL186" s="19"/>
      <c r="EM186" s="19"/>
      <c r="EN186" s="19"/>
      <c r="EO186" s="19"/>
      <c r="EP186" s="19"/>
      <c r="EQ186" s="19"/>
      <c r="ER186" s="19"/>
      <c r="ES186" s="19"/>
      <c r="ET186" s="19"/>
      <c r="EU186" s="19"/>
      <c r="EV186" s="19"/>
      <c r="EW186" s="19"/>
      <c r="EX186" s="19"/>
      <c r="EY186" s="19"/>
      <c r="EZ186" s="19"/>
      <c r="FA186" s="19"/>
      <c r="FB186" s="19"/>
      <c r="FC186" s="19"/>
      <c r="FD186" s="19"/>
      <c r="FE186" s="19"/>
      <c r="FF186" s="19"/>
      <c r="FG186" s="19"/>
      <c r="FH186" s="19"/>
      <c r="FI186" s="19"/>
      <c r="FJ186" s="19"/>
      <c r="FK186" s="19"/>
      <c r="FL186" s="19"/>
      <c r="FM186" s="19"/>
      <c r="FN186" s="19"/>
      <c r="FO186" s="19"/>
      <c r="FP186" s="19"/>
      <c r="FQ186" s="19"/>
      <c r="FR186" s="19"/>
      <c r="FS186" s="19"/>
      <c r="FT186" s="19"/>
      <c r="FU186" s="19"/>
      <c r="FV186" s="19"/>
      <c r="FW186" s="19"/>
      <c r="FX186" s="19"/>
      <c r="FY186" s="19"/>
      <c r="FZ186" s="19"/>
      <c r="GA186" s="19"/>
      <c r="GB186" s="19"/>
      <c r="GC186" s="19"/>
      <c r="GD186" s="19"/>
      <c r="GE186" s="19"/>
      <c r="GF186" s="19"/>
      <c r="GG186" s="19"/>
      <c r="GH186" s="19"/>
      <c r="GI186" s="19"/>
      <c r="GJ186" s="19"/>
      <c r="GK186" s="19"/>
      <c r="GL186" s="19"/>
      <c r="GM186" s="19"/>
      <c r="GN186" s="19"/>
      <c r="GO186" s="19"/>
      <c r="GP186" s="19"/>
      <c r="GQ186" s="19"/>
      <c r="GR186" s="19"/>
      <c r="GS186" s="19"/>
      <c r="GT186" s="19"/>
      <c r="GU186" s="19"/>
      <c r="GV186" s="19"/>
      <c r="GW186" s="19"/>
      <c r="GX186" s="19"/>
      <c r="GY186" s="19"/>
      <c r="GZ186" s="19"/>
      <c r="HA186" s="19"/>
      <c r="HB186" s="19"/>
      <c r="HC186" s="19"/>
      <c r="HD186" s="19"/>
      <c r="HE186" s="19"/>
      <c r="HF186" s="19"/>
      <c r="HG186" s="19"/>
      <c r="HH186" s="19"/>
      <c r="HI186" s="19"/>
      <c r="HJ186" s="19"/>
      <c r="HK186" s="19"/>
      <c r="HL186" s="19"/>
      <c r="HM186" s="19"/>
      <c r="HN186" s="19"/>
      <c r="HO186" s="19"/>
      <c r="HP186" s="19"/>
      <c r="HQ186" s="19"/>
      <c r="HR186" s="19"/>
      <c r="HS186" s="19"/>
      <c r="HT186" s="19"/>
      <c r="HU186" s="19"/>
      <c r="HV186" s="19"/>
      <c r="HW186" s="19"/>
      <c r="HX186" s="19"/>
      <c r="HY186" s="19"/>
      <c r="HZ186" s="19"/>
      <c r="IA186" s="19"/>
      <c r="IB186" s="19"/>
      <c r="IC186" s="19"/>
      <c r="ID186" s="19"/>
      <c r="IE186" s="19"/>
      <c r="IF186" s="19"/>
      <c r="IG186" s="19"/>
      <c r="IH186" s="19"/>
      <c r="II186" s="19"/>
      <c r="IJ186" s="19"/>
      <c r="IK186" s="19"/>
      <c r="IL186" s="19"/>
      <c r="IM186" s="19"/>
      <c r="IN186" s="19"/>
      <c r="IO186" s="19"/>
      <c r="IP186" s="19"/>
      <c r="IQ186" s="19"/>
      <c r="IR186" s="19"/>
      <c r="IS186" s="19"/>
      <c r="IT186" s="19"/>
      <c r="IU186" s="19"/>
      <c r="IV186" s="19"/>
      <c r="IW186" s="19"/>
    </row>
    <row r="187" customFormat="false" ht="14.25" hidden="false" customHeight="false" outlineLevel="0" collapsed="false">
      <c r="A187" s="19"/>
      <c r="B187" s="19" t="s">
        <v>52</v>
      </c>
      <c r="C187" s="40" t="s">
        <v>112</v>
      </c>
      <c r="D187" s="37" t="n">
        <v>36308</v>
      </c>
      <c r="E187" s="19" t="s">
        <v>51</v>
      </c>
      <c r="F187" s="65" t="n">
        <v>24</v>
      </c>
      <c r="G187" s="19" t="n">
        <v>1000</v>
      </c>
      <c r="H187" s="20" t="n">
        <f aca="false">F187*G187</f>
        <v>24000</v>
      </c>
      <c r="I187" s="19" t="n">
        <v>1.472</v>
      </c>
      <c r="J187" s="67" t="n">
        <f aca="false">H187*I187</f>
        <v>35328</v>
      </c>
      <c r="K187" s="11" t="n">
        <v>109</v>
      </c>
      <c r="L187" s="66" t="n">
        <f aca="false">I187</f>
        <v>1.472</v>
      </c>
      <c r="M187" s="67" t="n">
        <f aca="false">K187*L187</f>
        <v>160.448</v>
      </c>
      <c r="N187" s="11" t="n">
        <f aca="false">IF(E187="b",J187+M187,J187-M187)</f>
        <v>35488.448</v>
      </c>
      <c r="O187" s="19"/>
      <c r="P187" s="67"/>
      <c r="Q187" s="19" t="s">
        <v>50</v>
      </c>
      <c r="R187" s="68" t="n">
        <v>36517</v>
      </c>
      <c r="S187" s="65" t="n">
        <v>17.125</v>
      </c>
      <c r="T187" s="20" t="n">
        <v>1000</v>
      </c>
      <c r="U187" s="20" t="n">
        <f aca="false">S187*T187</f>
        <v>17125</v>
      </c>
      <c r="V187" s="19" t="n">
        <v>1.4735</v>
      </c>
      <c r="W187" s="67" t="n">
        <f aca="false">U187*V187</f>
        <v>25233.6875</v>
      </c>
      <c r="X187" s="11" t="n">
        <v>29.58</v>
      </c>
      <c r="Y187" s="19" t="n">
        <f aca="false">V187</f>
        <v>1.4735</v>
      </c>
      <c r="Z187" s="39" t="n">
        <f aca="false">X187*Y187</f>
        <v>43.58613</v>
      </c>
      <c r="AA187" s="11" t="n">
        <f aca="false">IF(Q187="s",W187-Z187,Z187+W187)</f>
        <v>25190.10137</v>
      </c>
      <c r="AB187" s="11" t="n">
        <f aca="false">IF(E187="b",AA187-N187,N187-AA187)</f>
        <v>-10298.34663</v>
      </c>
      <c r="AC187" s="19"/>
      <c r="AD187" s="13" t="n">
        <f aca="false">T187</f>
        <v>1000</v>
      </c>
      <c r="AE187" s="19" t="str">
        <f aca="false">C187</f>
        <v>BarnesandNoble.com Inc</v>
      </c>
      <c r="AF187" s="42" t="n">
        <v>1999</v>
      </c>
      <c r="AG187" s="11" t="n">
        <f aca="false">IF(E187="b",W187,J187)</f>
        <v>25233.6875</v>
      </c>
      <c r="AH187" s="11" t="n">
        <f aca="false">IF(E187="b",N187,AA187)</f>
        <v>35488.448</v>
      </c>
      <c r="AI187" s="11" t="n">
        <f aca="false">IF(E187="b",Z187,M187)</f>
        <v>43.58613</v>
      </c>
      <c r="AJ187" s="39" t="n">
        <f aca="false">AG187-AI187-AH187</f>
        <v>-10298.34663</v>
      </c>
      <c r="AK187" s="69" t="n">
        <f aca="false">AB187-AJ187</f>
        <v>0</v>
      </c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19"/>
      <c r="BS187" s="19"/>
      <c r="BT187" s="19"/>
      <c r="BU187" s="19"/>
      <c r="BV187" s="19"/>
      <c r="BW187" s="19"/>
      <c r="BX187" s="19"/>
      <c r="BY187" s="19"/>
      <c r="BZ187" s="19"/>
      <c r="CA187" s="19"/>
      <c r="CB187" s="19"/>
      <c r="CC187" s="19"/>
      <c r="CD187" s="19"/>
      <c r="CE187" s="19"/>
      <c r="CF187" s="19"/>
      <c r="CG187" s="19"/>
      <c r="CH187" s="19"/>
      <c r="CI187" s="19"/>
      <c r="CJ187" s="19"/>
      <c r="CK187" s="19"/>
      <c r="CL187" s="19"/>
      <c r="CM187" s="19"/>
      <c r="CN187" s="19"/>
      <c r="CO187" s="19"/>
      <c r="CP187" s="19"/>
      <c r="CQ187" s="19"/>
      <c r="CR187" s="19"/>
      <c r="CS187" s="19"/>
      <c r="CT187" s="19"/>
      <c r="CU187" s="19"/>
      <c r="CV187" s="19"/>
      <c r="CW187" s="19"/>
      <c r="CX187" s="19"/>
      <c r="CY187" s="19"/>
      <c r="CZ187" s="19"/>
      <c r="DA187" s="19"/>
      <c r="DB187" s="19"/>
      <c r="DC187" s="19"/>
      <c r="DD187" s="19"/>
      <c r="DE187" s="19"/>
      <c r="DF187" s="19"/>
      <c r="DG187" s="19"/>
      <c r="DH187" s="19"/>
      <c r="DI187" s="19"/>
      <c r="DJ187" s="19"/>
      <c r="DK187" s="19"/>
      <c r="DL187" s="19"/>
      <c r="DM187" s="19"/>
      <c r="DN187" s="19"/>
      <c r="DO187" s="19"/>
      <c r="DP187" s="19"/>
      <c r="DQ187" s="19"/>
      <c r="DR187" s="19"/>
      <c r="DS187" s="19"/>
      <c r="DT187" s="19"/>
      <c r="DU187" s="19"/>
      <c r="DV187" s="19"/>
      <c r="DW187" s="19"/>
      <c r="DX187" s="19"/>
      <c r="DY187" s="19"/>
      <c r="DZ187" s="19"/>
      <c r="EA187" s="19"/>
      <c r="EB187" s="19"/>
      <c r="EC187" s="19"/>
      <c r="ED187" s="19"/>
      <c r="EE187" s="19"/>
      <c r="EF187" s="19"/>
      <c r="EG187" s="19"/>
      <c r="EH187" s="19"/>
      <c r="EI187" s="19"/>
      <c r="EJ187" s="19"/>
      <c r="EK187" s="19"/>
      <c r="EL187" s="19"/>
      <c r="EM187" s="19"/>
      <c r="EN187" s="19"/>
      <c r="EO187" s="19"/>
      <c r="EP187" s="19"/>
      <c r="EQ187" s="19"/>
      <c r="ER187" s="19"/>
      <c r="ES187" s="19"/>
      <c r="ET187" s="19"/>
      <c r="EU187" s="19"/>
      <c r="EV187" s="19"/>
      <c r="EW187" s="19"/>
      <c r="EX187" s="19"/>
      <c r="EY187" s="19"/>
      <c r="EZ187" s="19"/>
      <c r="FA187" s="19"/>
      <c r="FB187" s="19"/>
      <c r="FC187" s="19"/>
      <c r="FD187" s="19"/>
      <c r="FE187" s="19"/>
      <c r="FF187" s="19"/>
      <c r="FG187" s="19"/>
      <c r="FH187" s="19"/>
      <c r="FI187" s="19"/>
      <c r="FJ187" s="19"/>
      <c r="FK187" s="19"/>
      <c r="FL187" s="19"/>
      <c r="FM187" s="19"/>
      <c r="FN187" s="19"/>
      <c r="FO187" s="19"/>
      <c r="FP187" s="19"/>
      <c r="FQ187" s="19"/>
      <c r="FR187" s="19"/>
      <c r="FS187" s="19"/>
      <c r="FT187" s="19"/>
      <c r="FU187" s="19"/>
      <c r="FV187" s="19"/>
      <c r="FW187" s="19"/>
      <c r="FX187" s="19"/>
      <c r="FY187" s="19"/>
      <c r="FZ187" s="19"/>
      <c r="GA187" s="19"/>
      <c r="GB187" s="19"/>
      <c r="GC187" s="19"/>
      <c r="GD187" s="19"/>
      <c r="GE187" s="19"/>
      <c r="GF187" s="19"/>
      <c r="GG187" s="19"/>
      <c r="GH187" s="19"/>
      <c r="GI187" s="19"/>
      <c r="GJ187" s="19"/>
      <c r="GK187" s="19"/>
      <c r="GL187" s="19"/>
      <c r="GM187" s="19"/>
      <c r="GN187" s="19"/>
      <c r="GO187" s="19"/>
      <c r="GP187" s="19"/>
      <c r="GQ187" s="19"/>
      <c r="GR187" s="19"/>
      <c r="GS187" s="19"/>
      <c r="GT187" s="19"/>
      <c r="GU187" s="19"/>
      <c r="GV187" s="19"/>
      <c r="GW187" s="19"/>
      <c r="GX187" s="19"/>
      <c r="GY187" s="19"/>
      <c r="GZ187" s="19"/>
      <c r="HA187" s="19"/>
      <c r="HB187" s="19"/>
      <c r="HC187" s="19"/>
      <c r="HD187" s="19"/>
      <c r="HE187" s="19"/>
      <c r="HF187" s="19"/>
      <c r="HG187" s="19"/>
      <c r="HH187" s="19"/>
      <c r="HI187" s="19"/>
      <c r="HJ187" s="19"/>
      <c r="HK187" s="19"/>
      <c r="HL187" s="19"/>
      <c r="HM187" s="19"/>
      <c r="HN187" s="19"/>
      <c r="HO187" s="19"/>
      <c r="HP187" s="19"/>
      <c r="HQ187" s="19"/>
      <c r="HR187" s="19"/>
      <c r="HS187" s="19"/>
      <c r="HT187" s="19"/>
      <c r="HU187" s="19"/>
      <c r="HV187" s="19"/>
      <c r="HW187" s="19"/>
      <c r="HX187" s="19"/>
      <c r="HY187" s="19"/>
      <c r="HZ187" s="19"/>
      <c r="IA187" s="19"/>
      <c r="IB187" s="19"/>
      <c r="IC187" s="19"/>
      <c r="ID187" s="19"/>
      <c r="IE187" s="19"/>
      <c r="IF187" s="19"/>
      <c r="IG187" s="19"/>
      <c r="IH187" s="19"/>
      <c r="II187" s="19"/>
      <c r="IJ187" s="19"/>
      <c r="IK187" s="19"/>
      <c r="IL187" s="19"/>
      <c r="IM187" s="19"/>
      <c r="IN187" s="19"/>
      <c r="IO187" s="19"/>
      <c r="IP187" s="19"/>
      <c r="IQ187" s="19"/>
      <c r="IR187" s="19"/>
      <c r="IS187" s="19"/>
      <c r="IT187" s="19"/>
      <c r="IU187" s="19"/>
      <c r="IV187" s="19"/>
      <c r="IW187" s="19"/>
    </row>
    <row r="188" customFormat="false" ht="14.25" hidden="false" customHeight="false" outlineLevel="0" collapsed="false">
      <c r="A188" s="19"/>
      <c r="B188" s="19" t="s">
        <v>52</v>
      </c>
      <c r="C188" s="40" t="s">
        <v>106</v>
      </c>
      <c r="D188" s="37" t="n">
        <v>36312</v>
      </c>
      <c r="E188" s="19" t="s">
        <v>51</v>
      </c>
      <c r="F188" s="65" t="n">
        <v>120.9375</v>
      </c>
      <c r="G188" s="19" t="n">
        <v>500</v>
      </c>
      <c r="H188" s="20" t="n">
        <f aca="false">F188*G188</f>
        <v>60468.75</v>
      </c>
      <c r="I188" s="19" t="n">
        <v>1.4835</v>
      </c>
      <c r="J188" s="67" t="n">
        <f aca="false">H188*I188</f>
        <v>89705.390625</v>
      </c>
      <c r="K188" s="11" t="n">
        <v>79</v>
      </c>
      <c r="L188" s="66" t="n">
        <f aca="false">I188</f>
        <v>1.4835</v>
      </c>
      <c r="M188" s="67" t="n">
        <f aca="false">K188*L188</f>
        <v>117.1965</v>
      </c>
      <c r="N188" s="11" t="n">
        <f aca="false">IF(E188="b",J188+M188,J188-M188)</f>
        <v>89822.587125</v>
      </c>
      <c r="O188" s="19"/>
      <c r="P188" s="67"/>
      <c r="Q188" s="19" t="s">
        <v>50</v>
      </c>
      <c r="R188" s="68" t="n">
        <v>36308</v>
      </c>
      <c r="S188" s="65" t="n">
        <v>116.8125</v>
      </c>
      <c r="T188" s="20" t="n">
        <v>500</v>
      </c>
      <c r="U188" s="20" t="n">
        <f aca="false">S188*T188</f>
        <v>58406.25</v>
      </c>
      <c r="V188" s="19" t="n">
        <v>1.472</v>
      </c>
      <c r="W188" s="67" t="n">
        <f aca="false">U188*V188</f>
        <v>85974</v>
      </c>
      <c r="X188" s="11" t="n">
        <v>80.95</v>
      </c>
      <c r="Y188" s="19" t="n">
        <f aca="false">V188</f>
        <v>1.472</v>
      </c>
      <c r="Z188" s="39" t="n">
        <f aca="false">X188*Y188</f>
        <v>119.1584</v>
      </c>
      <c r="AA188" s="11" t="n">
        <f aca="false">IF(Q188="s",W188-Z188,Z188+W188)</f>
        <v>85854.8416</v>
      </c>
      <c r="AB188" s="11" t="n">
        <f aca="false">IF(E188="b",AA188-N188,N188-AA188)</f>
        <v>-3967.74552500001</v>
      </c>
      <c r="AC188" s="19"/>
      <c r="AD188" s="13" t="n">
        <f aca="false">T188</f>
        <v>500</v>
      </c>
      <c r="AE188" s="19" t="str">
        <f aca="false">C188</f>
        <v>Amazon.Com</v>
      </c>
      <c r="AF188" s="42" t="n">
        <v>1999</v>
      </c>
      <c r="AG188" s="11" t="n">
        <f aca="false">IF(E188="b",W188,J188)</f>
        <v>85974</v>
      </c>
      <c r="AH188" s="11" t="n">
        <f aca="false">IF(E188="b",N188,AA188)</f>
        <v>89822.587125</v>
      </c>
      <c r="AI188" s="11" t="n">
        <f aca="false">IF(E188="b",Z188,M188)</f>
        <v>119.1584</v>
      </c>
      <c r="AJ188" s="39" t="n">
        <f aca="false">AG188-AI188-AH188</f>
        <v>-3967.74552500001</v>
      </c>
      <c r="AK188" s="69" t="n">
        <f aca="false">AB188-AJ188</f>
        <v>0</v>
      </c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9"/>
      <c r="BS188" s="19"/>
      <c r="BT188" s="19"/>
      <c r="BU188" s="19"/>
      <c r="BV188" s="19"/>
      <c r="BW188" s="19"/>
      <c r="BX188" s="19"/>
      <c r="BY188" s="19"/>
      <c r="BZ188" s="19"/>
      <c r="CA188" s="19"/>
      <c r="CB188" s="19"/>
      <c r="CC188" s="19"/>
      <c r="CD188" s="19"/>
      <c r="CE188" s="19"/>
      <c r="CF188" s="19"/>
      <c r="CG188" s="19"/>
      <c r="CH188" s="19"/>
      <c r="CI188" s="19"/>
      <c r="CJ188" s="19"/>
      <c r="CK188" s="19"/>
      <c r="CL188" s="19"/>
      <c r="CM188" s="19"/>
      <c r="CN188" s="19"/>
      <c r="CO188" s="19"/>
      <c r="CP188" s="19"/>
      <c r="CQ188" s="19"/>
      <c r="CR188" s="19"/>
      <c r="CS188" s="19"/>
      <c r="CT188" s="19"/>
      <c r="CU188" s="19"/>
      <c r="CV188" s="19"/>
      <c r="CW188" s="19"/>
      <c r="CX188" s="19"/>
      <c r="CY188" s="19"/>
      <c r="CZ188" s="19"/>
      <c r="DA188" s="19"/>
      <c r="DB188" s="19"/>
      <c r="DC188" s="19"/>
      <c r="DD188" s="19"/>
      <c r="DE188" s="19"/>
      <c r="DF188" s="19"/>
      <c r="DG188" s="19"/>
      <c r="DH188" s="19"/>
      <c r="DI188" s="19"/>
      <c r="DJ188" s="19"/>
      <c r="DK188" s="19"/>
      <c r="DL188" s="19"/>
      <c r="DM188" s="19"/>
      <c r="DN188" s="19"/>
      <c r="DO188" s="19"/>
      <c r="DP188" s="19"/>
      <c r="DQ188" s="19"/>
      <c r="DR188" s="19"/>
      <c r="DS188" s="19"/>
      <c r="DT188" s="19"/>
      <c r="DU188" s="19"/>
      <c r="DV188" s="19"/>
      <c r="DW188" s="19"/>
      <c r="DX188" s="19"/>
      <c r="DY188" s="19"/>
      <c r="DZ188" s="19"/>
      <c r="EA188" s="19"/>
      <c r="EB188" s="19"/>
      <c r="EC188" s="19"/>
      <c r="ED188" s="19"/>
      <c r="EE188" s="19"/>
      <c r="EF188" s="19"/>
      <c r="EG188" s="19"/>
      <c r="EH188" s="19"/>
      <c r="EI188" s="19"/>
      <c r="EJ188" s="19"/>
      <c r="EK188" s="19"/>
      <c r="EL188" s="19"/>
      <c r="EM188" s="19"/>
      <c r="EN188" s="19"/>
      <c r="EO188" s="19"/>
      <c r="EP188" s="19"/>
      <c r="EQ188" s="19"/>
      <c r="ER188" s="19"/>
      <c r="ES188" s="19"/>
      <c r="ET188" s="19"/>
      <c r="EU188" s="19"/>
      <c r="EV188" s="19"/>
      <c r="EW188" s="19"/>
      <c r="EX188" s="19"/>
      <c r="EY188" s="19"/>
      <c r="EZ188" s="19"/>
      <c r="FA188" s="19"/>
      <c r="FB188" s="19"/>
      <c r="FC188" s="19"/>
      <c r="FD188" s="19"/>
      <c r="FE188" s="19"/>
      <c r="FF188" s="19"/>
      <c r="FG188" s="19"/>
      <c r="FH188" s="19"/>
      <c r="FI188" s="19"/>
      <c r="FJ188" s="19"/>
      <c r="FK188" s="19"/>
      <c r="FL188" s="19"/>
      <c r="FM188" s="19"/>
      <c r="FN188" s="19"/>
      <c r="FO188" s="19"/>
      <c r="FP188" s="19"/>
      <c r="FQ188" s="19"/>
      <c r="FR188" s="19"/>
      <c r="FS188" s="19"/>
      <c r="FT188" s="19"/>
      <c r="FU188" s="19"/>
      <c r="FV188" s="19"/>
      <c r="FW188" s="19"/>
      <c r="FX188" s="19"/>
      <c r="FY188" s="19"/>
      <c r="FZ188" s="19"/>
      <c r="GA188" s="19"/>
      <c r="GB188" s="19"/>
      <c r="GC188" s="19"/>
      <c r="GD188" s="19"/>
      <c r="GE188" s="19"/>
      <c r="GF188" s="19"/>
      <c r="GG188" s="19"/>
      <c r="GH188" s="19"/>
      <c r="GI188" s="19"/>
      <c r="GJ188" s="19"/>
      <c r="GK188" s="19"/>
      <c r="GL188" s="19"/>
      <c r="GM188" s="19"/>
      <c r="GN188" s="19"/>
      <c r="GO188" s="19"/>
      <c r="GP188" s="19"/>
      <c r="GQ188" s="19"/>
      <c r="GR188" s="19"/>
      <c r="GS188" s="19"/>
      <c r="GT188" s="19"/>
      <c r="GU188" s="19"/>
      <c r="GV188" s="19"/>
      <c r="GW188" s="19"/>
      <c r="GX188" s="19"/>
      <c r="GY188" s="19"/>
      <c r="GZ188" s="19"/>
      <c r="HA188" s="19"/>
      <c r="HB188" s="19"/>
      <c r="HC188" s="19"/>
      <c r="HD188" s="19"/>
      <c r="HE188" s="19"/>
      <c r="HF188" s="19"/>
      <c r="HG188" s="19"/>
      <c r="HH188" s="19"/>
      <c r="HI188" s="19"/>
      <c r="HJ188" s="19"/>
      <c r="HK188" s="19"/>
      <c r="HL188" s="19"/>
      <c r="HM188" s="19"/>
      <c r="HN188" s="19"/>
      <c r="HO188" s="19"/>
      <c r="HP188" s="19"/>
      <c r="HQ188" s="19"/>
      <c r="HR188" s="19"/>
      <c r="HS188" s="19"/>
      <c r="HT188" s="19"/>
      <c r="HU188" s="19"/>
      <c r="HV188" s="19"/>
      <c r="HW188" s="19"/>
      <c r="HX188" s="19"/>
      <c r="HY188" s="19"/>
      <c r="HZ188" s="19"/>
      <c r="IA188" s="19"/>
      <c r="IB188" s="19"/>
      <c r="IC188" s="19"/>
      <c r="ID188" s="19"/>
      <c r="IE188" s="19"/>
      <c r="IF188" s="19"/>
      <c r="IG188" s="19"/>
      <c r="IH188" s="19"/>
      <c r="II188" s="19"/>
      <c r="IJ188" s="19"/>
      <c r="IK188" s="19"/>
      <c r="IL188" s="19"/>
      <c r="IM188" s="19"/>
      <c r="IN188" s="19"/>
      <c r="IO188" s="19"/>
      <c r="IP188" s="19"/>
      <c r="IQ188" s="19"/>
      <c r="IR188" s="19"/>
      <c r="IS188" s="19"/>
      <c r="IT188" s="19"/>
      <c r="IU188" s="19"/>
      <c r="IV188" s="19"/>
      <c r="IW188" s="19"/>
    </row>
    <row r="189" customFormat="false" ht="14.25" hidden="false" customHeight="false" outlineLevel="0" collapsed="false">
      <c r="A189" s="19"/>
      <c r="B189" s="19" t="s">
        <v>52</v>
      </c>
      <c r="C189" s="19" t="s">
        <v>113</v>
      </c>
      <c r="D189" s="37" t="n">
        <v>36357</v>
      </c>
      <c r="E189" s="19" t="s">
        <v>51</v>
      </c>
      <c r="F189" s="65" t="n">
        <v>43</v>
      </c>
      <c r="G189" s="19" t="n">
        <v>500</v>
      </c>
      <c r="H189" s="20" t="n">
        <f aca="false">F189*G189</f>
        <v>21500</v>
      </c>
      <c r="I189" s="19" t="n">
        <v>1.4824</v>
      </c>
      <c r="J189" s="67" t="n">
        <f aca="false">H189*I189</f>
        <v>31871.6</v>
      </c>
      <c r="K189" s="11" t="n">
        <v>29</v>
      </c>
      <c r="L189" s="66" t="n">
        <f aca="false">I189</f>
        <v>1.4824</v>
      </c>
      <c r="M189" s="67" t="n">
        <f aca="false">K189*L189</f>
        <v>42.9896</v>
      </c>
      <c r="N189" s="11" t="n">
        <f aca="false">IF(E189="b",J189+M189,J189-M189)</f>
        <v>31914.5896</v>
      </c>
      <c r="O189" s="19"/>
      <c r="P189" s="67"/>
      <c r="Q189" s="19" t="s">
        <v>50</v>
      </c>
      <c r="R189" s="68" t="n">
        <v>36385</v>
      </c>
      <c r="S189" s="65" t="n">
        <v>39.6875</v>
      </c>
      <c r="T189" s="20" t="n">
        <v>500</v>
      </c>
      <c r="U189" s="20" t="n">
        <f aca="false">S189*T189</f>
        <v>19843.75</v>
      </c>
      <c r="V189" s="19" t="n">
        <v>1.4777</v>
      </c>
      <c r="W189" s="67" t="n">
        <f aca="false">U189*V189</f>
        <v>29323.109375</v>
      </c>
      <c r="X189" s="11" t="n">
        <v>29.67</v>
      </c>
      <c r="Y189" s="19" t="n">
        <f aca="false">V189</f>
        <v>1.4777</v>
      </c>
      <c r="Z189" s="39" t="n">
        <f aca="false">X189*Y189</f>
        <v>43.843359</v>
      </c>
      <c r="AA189" s="11" t="n">
        <f aca="false">IF(Q189="s",W189-Z189,Z189+W189)</f>
        <v>29279.266016</v>
      </c>
      <c r="AB189" s="11" t="n">
        <f aca="false">IF(E189="b",AA189-N189,N189-AA189)</f>
        <v>-2635.323584</v>
      </c>
      <c r="AC189" s="19"/>
      <c r="AD189" s="13" t="n">
        <f aca="false">T189</f>
        <v>500</v>
      </c>
      <c r="AE189" s="19" t="str">
        <f aca="false">C189</f>
        <v>Dell</v>
      </c>
      <c r="AF189" s="42" t="n">
        <v>1999</v>
      </c>
      <c r="AG189" s="11" t="n">
        <f aca="false">IF(E189="b",W189,J189)</f>
        <v>29323.109375</v>
      </c>
      <c r="AH189" s="11" t="n">
        <f aca="false">IF(E189="b",N189,AA189)</f>
        <v>31914.5896</v>
      </c>
      <c r="AI189" s="11" t="n">
        <f aca="false">IF(E189="b",Z189,M189)</f>
        <v>43.843359</v>
      </c>
      <c r="AJ189" s="39" t="n">
        <f aca="false">AG189-AI189-AH189</f>
        <v>-2635.323584</v>
      </c>
      <c r="AK189" s="69" t="n">
        <f aca="false">AB189-AJ189</f>
        <v>0</v>
      </c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/>
      <c r="BR189" s="19"/>
      <c r="BS189" s="19"/>
      <c r="BT189" s="19"/>
      <c r="BU189" s="19"/>
      <c r="BV189" s="19"/>
      <c r="BW189" s="19"/>
      <c r="BX189" s="19"/>
      <c r="BY189" s="19"/>
      <c r="BZ189" s="19"/>
      <c r="CA189" s="19"/>
      <c r="CB189" s="19"/>
      <c r="CC189" s="19"/>
      <c r="CD189" s="19"/>
      <c r="CE189" s="19"/>
      <c r="CF189" s="19"/>
      <c r="CG189" s="19"/>
      <c r="CH189" s="19"/>
      <c r="CI189" s="19"/>
      <c r="CJ189" s="19"/>
      <c r="CK189" s="19"/>
      <c r="CL189" s="19"/>
      <c r="CM189" s="19"/>
      <c r="CN189" s="19"/>
      <c r="CO189" s="19"/>
      <c r="CP189" s="19"/>
      <c r="CQ189" s="19"/>
      <c r="CR189" s="19"/>
      <c r="CS189" s="19"/>
      <c r="CT189" s="19"/>
      <c r="CU189" s="19"/>
      <c r="CV189" s="19"/>
      <c r="CW189" s="19"/>
      <c r="CX189" s="19"/>
      <c r="CY189" s="19"/>
      <c r="CZ189" s="19"/>
      <c r="DA189" s="19"/>
      <c r="DB189" s="19"/>
      <c r="DC189" s="19"/>
      <c r="DD189" s="19"/>
      <c r="DE189" s="19"/>
      <c r="DF189" s="19"/>
      <c r="DG189" s="19"/>
      <c r="DH189" s="19"/>
      <c r="DI189" s="19"/>
      <c r="DJ189" s="19"/>
      <c r="DK189" s="19"/>
      <c r="DL189" s="19"/>
      <c r="DM189" s="19"/>
      <c r="DN189" s="19"/>
      <c r="DO189" s="19"/>
      <c r="DP189" s="19"/>
      <c r="DQ189" s="19"/>
      <c r="DR189" s="19"/>
      <c r="DS189" s="19"/>
      <c r="DT189" s="19"/>
      <c r="DU189" s="19"/>
      <c r="DV189" s="19"/>
      <c r="DW189" s="19"/>
      <c r="DX189" s="19"/>
      <c r="DY189" s="19"/>
      <c r="DZ189" s="19"/>
      <c r="EA189" s="19"/>
      <c r="EB189" s="19"/>
      <c r="EC189" s="19"/>
      <c r="ED189" s="19"/>
      <c r="EE189" s="19"/>
      <c r="EF189" s="19"/>
      <c r="EG189" s="19"/>
      <c r="EH189" s="19"/>
      <c r="EI189" s="19"/>
      <c r="EJ189" s="19"/>
      <c r="EK189" s="19"/>
      <c r="EL189" s="19"/>
      <c r="EM189" s="19"/>
      <c r="EN189" s="19"/>
      <c r="EO189" s="19"/>
      <c r="EP189" s="19"/>
      <c r="EQ189" s="19"/>
      <c r="ER189" s="19"/>
      <c r="ES189" s="19"/>
      <c r="ET189" s="19"/>
      <c r="EU189" s="19"/>
      <c r="EV189" s="19"/>
      <c r="EW189" s="19"/>
      <c r="EX189" s="19"/>
      <c r="EY189" s="19"/>
      <c r="EZ189" s="19"/>
      <c r="FA189" s="19"/>
      <c r="FB189" s="19"/>
      <c r="FC189" s="19"/>
      <c r="FD189" s="19"/>
      <c r="FE189" s="19"/>
      <c r="FF189" s="19"/>
      <c r="FG189" s="19"/>
      <c r="FH189" s="19"/>
      <c r="FI189" s="19"/>
      <c r="FJ189" s="19"/>
      <c r="FK189" s="19"/>
      <c r="FL189" s="19"/>
      <c r="FM189" s="19"/>
      <c r="FN189" s="19"/>
      <c r="FO189" s="19"/>
      <c r="FP189" s="19"/>
      <c r="FQ189" s="19"/>
      <c r="FR189" s="19"/>
      <c r="FS189" s="19"/>
      <c r="FT189" s="19"/>
      <c r="FU189" s="19"/>
      <c r="FV189" s="19"/>
      <c r="FW189" s="19"/>
      <c r="FX189" s="19"/>
      <c r="FY189" s="19"/>
      <c r="FZ189" s="19"/>
      <c r="GA189" s="19"/>
      <c r="GB189" s="19"/>
      <c r="GC189" s="19"/>
      <c r="GD189" s="19"/>
      <c r="GE189" s="19"/>
      <c r="GF189" s="19"/>
      <c r="GG189" s="19"/>
      <c r="GH189" s="19"/>
      <c r="GI189" s="19"/>
      <c r="GJ189" s="19"/>
      <c r="GK189" s="19"/>
      <c r="GL189" s="19"/>
      <c r="GM189" s="19"/>
      <c r="GN189" s="19"/>
      <c r="GO189" s="19"/>
      <c r="GP189" s="19"/>
      <c r="GQ189" s="19"/>
      <c r="GR189" s="19"/>
      <c r="GS189" s="19"/>
      <c r="GT189" s="19"/>
      <c r="GU189" s="19"/>
      <c r="GV189" s="19"/>
      <c r="GW189" s="19"/>
      <c r="GX189" s="19"/>
      <c r="GY189" s="19"/>
      <c r="GZ189" s="19"/>
      <c r="HA189" s="19"/>
      <c r="HB189" s="19"/>
      <c r="HC189" s="19"/>
      <c r="HD189" s="19"/>
      <c r="HE189" s="19"/>
      <c r="HF189" s="19"/>
      <c r="HG189" s="19"/>
      <c r="HH189" s="19"/>
      <c r="HI189" s="19"/>
      <c r="HJ189" s="19"/>
      <c r="HK189" s="19"/>
      <c r="HL189" s="19"/>
      <c r="HM189" s="19"/>
      <c r="HN189" s="19"/>
      <c r="HO189" s="19"/>
      <c r="HP189" s="19"/>
      <c r="HQ189" s="19"/>
      <c r="HR189" s="19"/>
      <c r="HS189" s="19"/>
      <c r="HT189" s="19"/>
      <c r="HU189" s="19"/>
      <c r="HV189" s="19"/>
      <c r="HW189" s="19"/>
      <c r="HX189" s="19"/>
      <c r="HY189" s="19"/>
      <c r="HZ189" s="19"/>
      <c r="IA189" s="19"/>
      <c r="IB189" s="19"/>
      <c r="IC189" s="19"/>
      <c r="ID189" s="19"/>
      <c r="IE189" s="19"/>
      <c r="IF189" s="19"/>
      <c r="IG189" s="19"/>
      <c r="IH189" s="19"/>
      <c r="II189" s="19"/>
      <c r="IJ189" s="19"/>
      <c r="IK189" s="19"/>
      <c r="IL189" s="19"/>
      <c r="IM189" s="19"/>
      <c r="IN189" s="19"/>
      <c r="IO189" s="19"/>
      <c r="IP189" s="19"/>
      <c r="IQ189" s="19"/>
      <c r="IR189" s="19"/>
      <c r="IS189" s="19"/>
      <c r="IT189" s="19"/>
      <c r="IU189" s="19"/>
      <c r="IV189" s="19"/>
      <c r="IW189" s="19"/>
    </row>
    <row r="190" customFormat="false" ht="14.25" hidden="false" customHeight="false" outlineLevel="0" collapsed="false">
      <c r="A190" s="19"/>
      <c r="B190" s="19" t="s">
        <v>52</v>
      </c>
      <c r="C190" s="40" t="s">
        <v>114</v>
      </c>
      <c r="D190" s="37" t="n">
        <v>36375</v>
      </c>
      <c r="E190" s="19" t="s">
        <v>51</v>
      </c>
      <c r="F190" s="65" t="n">
        <v>87.75</v>
      </c>
      <c r="G190" s="20" t="n">
        <v>500</v>
      </c>
      <c r="H190" s="20" t="n">
        <f aca="false">F190*G190</f>
        <v>43875</v>
      </c>
      <c r="I190" s="19" t="n">
        <v>1.4945</v>
      </c>
      <c r="J190" s="67" t="n">
        <f aca="false">H190*I190</f>
        <v>65571.1875</v>
      </c>
      <c r="K190" s="11" t="n">
        <v>29</v>
      </c>
      <c r="L190" s="66" t="n">
        <f aca="false">I190</f>
        <v>1.4945</v>
      </c>
      <c r="M190" s="67" t="n">
        <f aca="false">K190*L190</f>
        <v>43.3405</v>
      </c>
      <c r="N190" s="11" t="n">
        <f aca="false">IF(E190="b",J190+M190,J190-M190)</f>
        <v>65614.528</v>
      </c>
      <c r="O190" s="19"/>
      <c r="P190" s="67"/>
      <c r="Q190" s="19" t="s">
        <v>50</v>
      </c>
      <c r="R190" s="68" t="n">
        <v>36385</v>
      </c>
      <c r="S190" s="65" t="n">
        <v>82.375</v>
      </c>
      <c r="T190" s="20" t="n">
        <v>500</v>
      </c>
      <c r="U190" s="20" t="n">
        <f aca="false">S190*T190</f>
        <v>41187.5</v>
      </c>
      <c r="V190" s="19" t="n">
        <v>1.4777</v>
      </c>
      <c r="W190" s="67" t="n">
        <f aca="false">U190*V190</f>
        <v>60862.76875</v>
      </c>
      <c r="X190" s="11" t="n">
        <v>29</v>
      </c>
      <c r="Y190" s="19" t="n">
        <f aca="false">V190</f>
        <v>1.4777</v>
      </c>
      <c r="Z190" s="39" t="n">
        <f aca="false">X190*Y190</f>
        <v>42.8533</v>
      </c>
      <c r="AA190" s="11" t="n">
        <f aca="false">IF(Q190="s",W190-Z190,Z190+W190)</f>
        <v>60819.91545</v>
      </c>
      <c r="AB190" s="11" t="n">
        <f aca="false">IF(E190="b",AA190-N190,N190-AA190)</f>
        <v>-4794.61255000001</v>
      </c>
      <c r="AC190" s="19"/>
      <c r="AD190" s="13" t="n">
        <f aca="false">T190</f>
        <v>500</v>
      </c>
      <c r="AE190" s="19" t="str">
        <f aca="false">C190</f>
        <v>Microsoft</v>
      </c>
      <c r="AF190" s="42" t="n">
        <v>1999</v>
      </c>
      <c r="AG190" s="11" t="n">
        <f aca="false">IF(E190="b",W190,J190)</f>
        <v>60862.76875</v>
      </c>
      <c r="AH190" s="11" t="n">
        <f aca="false">IF(E190="b",N190,AA190)</f>
        <v>65614.528</v>
      </c>
      <c r="AI190" s="11" t="n">
        <f aca="false">IF(E190="b",Z190,M190)</f>
        <v>42.8533</v>
      </c>
      <c r="AJ190" s="39" t="n">
        <f aca="false">AG190-AI190-AH190</f>
        <v>-4794.61255000001</v>
      </c>
      <c r="AK190" s="69" t="n">
        <f aca="false">AB190-AJ190</f>
        <v>0</v>
      </c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9"/>
      <c r="BS190" s="19"/>
      <c r="BT190" s="19"/>
      <c r="BU190" s="19"/>
      <c r="BV190" s="19"/>
      <c r="BW190" s="19"/>
      <c r="BX190" s="19"/>
      <c r="BY190" s="19"/>
      <c r="BZ190" s="19"/>
      <c r="CA190" s="19"/>
      <c r="CB190" s="19"/>
      <c r="CC190" s="19"/>
      <c r="CD190" s="19"/>
      <c r="CE190" s="19"/>
      <c r="CF190" s="19"/>
      <c r="CG190" s="19"/>
      <c r="CH190" s="19"/>
      <c r="CI190" s="19"/>
      <c r="CJ190" s="19"/>
      <c r="CK190" s="19"/>
      <c r="CL190" s="19"/>
      <c r="CM190" s="19"/>
      <c r="CN190" s="19"/>
      <c r="CO190" s="19"/>
      <c r="CP190" s="19"/>
      <c r="CQ190" s="19"/>
      <c r="CR190" s="19"/>
      <c r="CS190" s="19"/>
      <c r="CT190" s="19"/>
      <c r="CU190" s="19"/>
      <c r="CV190" s="19"/>
      <c r="CW190" s="19"/>
      <c r="CX190" s="19"/>
      <c r="CY190" s="19"/>
      <c r="CZ190" s="19"/>
      <c r="DA190" s="19"/>
      <c r="DB190" s="19"/>
      <c r="DC190" s="19"/>
      <c r="DD190" s="19"/>
      <c r="DE190" s="19"/>
      <c r="DF190" s="19"/>
      <c r="DG190" s="19"/>
      <c r="DH190" s="19"/>
      <c r="DI190" s="19"/>
      <c r="DJ190" s="19"/>
      <c r="DK190" s="19"/>
      <c r="DL190" s="19"/>
      <c r="DM190" s="19"/>
      <c r="DN190" s="19"/>
      <c r="DO190" s="19"/>
      <c r="DP190" s="19"/>
      <c r="DQ190" s="19"/>
      <c r="DR190" s="19"/>
      <c r="DS190" s="19"/>
      <c r="DT190" s="19"/>
      <c r="DU190" s="19"/>
      <c r="DV190" s="19"/>
      <c r="DW190" s="19"/>
      <c r="DX190" s="19"/>
      <c r="DY190" s="19"/>
      <c r="DZ190" s="19"/>
      <c r="EA190" s="19"/>
      <c r="EB190" s="19"/>
      <c r="EC190" s="19"/>
      <c r="ED190" s="19"/>
      <c r="EE190" s="19"/>
      <c r="EF190" s="19"/>
      <c r="EG190" s="19"/>
      <c r="EH190" s="19"/>
      <c r="EI190" s="19"/>
      <c r="EJ190" s="19"/>
      <c r="EK190" s="19"/>
      <c r="EL190" s="19"/>
      <c r="EM190" s="19"/>
      <c r="EN190" s="19"/>
      <c r="EO190" s="19"/>
      <c r="EP190" s="19"/>
      <c r="EQ190" s="19"/>
      <c r="ER190" s="19"/>
      <c r="ES190" s="19"/>
      <c r="ET190" s="19"/>
      <c r="EU190" s="19"/>
      <c r="EV190" s="19"/>
      <c r="EW190" s="19"/>
      <c r="EX190" s="19"/>
      <c r="EY190" s="19"/>
      <c r="EZ190" s="19"/>
      <c r="FA190" s="19"/>
      <c r="FB190" s="19"/>
      <c r="FC190" s="19"/>
      <c r="FD190" s="19"/>
      <c r="FE190" s="19"/>
      <c r="FF190" s="19"/>
      <c r="FG190" s="19"/>
      <c r="FH190" s="19"/>
      <c r="FI190" s="19"/>
      <c r="FJ190" s="19"/>
      <c r="FK190" s="19"/>
      <c r="FL190" s="19"/>
      <c r="FM190" s="19"/>
      <c r="FN190" s="19"/>
      <c r="FO190" s="19"/>
      <c r="FP190" s="19"/>
      <c r="FQ190" s="19"/>
      <c r="FR190" s="19"/>
      <c r="FS190" s="19"/>
      <c r="FT190" s="19"/>
      <c r="FU190" s="19"/>
      <c r="FV190" s="19"/>
      <c r="FW190" s="19"/>
      <c r="FX190" s="19"/>
      <c r="FY190" s="19"/>
      <c r="FZ190" s="19"/>
      <c r="GA190" s="19"/>
      <c r="GB190" s="19"/>
      <c r="GC190" s="19"/>
      <c r="GD190" s="19"/>
      <c r="GE190" s="19"/>
      <c r="GF190" s="19"/>
      <c r="GG190" s="19"/>
      <c r="GH190" s="19"/>
      <c r="GI190" s="19"/>
      <c r="GJ190" s="19"/>
      <c r="GK190" s="19"/>
      <c r="GL190" s="19"/>
      <c r="GM190" s="19"/>
      <c r="GN190" s="19"/>
      <c r="GO190" s="19"/>
      <c r="GP190" s="19"/>
      <c r="GQ190" s="19"/>
      <c r="GR190" s="19"/>
      <c r="GS190" s="19"/>
      <c r="GT190" s="19"/>
      <c r="GU190" s="19"/>
      <c r="GV190" s="19"/>
      <c r="GW190" s="19"/>
      <c r="GX190" s="19"/>
      <c r="GY190" s="19"/>
      <c r="GZ190" s="19"/>
      <c r="HA190" s="19"/>
      <c r="HB190" s="19"/>
      <c r="HC190" s="19"/>
      <c r="HD190" s="19"/>
      <c r="HE190" s="19"/>
      <c r="HF190" s="19"/>
      <c r="HG190" s="19"/>
      <c r="HH190" s="19"/>
      <c r="HI190" s="19"/>
      <c r="HJ190" s="19"/>
      <c r="HK190" s="19"/>
      <c r="HL190" s="19"/>
      <c r="HM190" s="19"/>
      <c r="HN190" s="19"/>
      <c r="HO190" s="19"/>
      <c r="HP190" s="19"/>
      <c r="HQ190" s="19"/>
      <c r="HR190" s="19"/>
      <c r="HS190" s="19"/>
      <c r="HT190" s="19"/>
      <c r="HU190" s="19"/>
      <c r="HV190" s="19"/>
      <c r="HW190" s="19"/>
      <c r="HX190" s="19"/>
      <c r="HY190" s="19"/>
      <c r="HZ190" s="19"/>
      <c r="IA190" s="19"/>
      <c r="IB190" s="19"/>
      <c r="IC190" s="19"/>
      <c r="ID190" s="19"/>
      <c r="IE190" s="19"/>
      <c r="IF190" s="19"/>
      <c r="IG190" s="19"/>
      <c r="IH190" s="19"/>
      <c r="II190" s="19"/>
      <c r="IJ190" s="19"/>
      <c r="IK190" s="19"/>
      <c r="IL190" s="19"/>
      <c r="IM190" s="19"/>
      <c r="IN190" s="19"/>
      <c r="IO190" s="19"/>
      <c r="IP190" s="19"/>
      <c r="IQ190" s="19"/>
      <c r="IR190" s="19"/>
      <c r="IS190" s="19"/>
      <c r="IT190" s="19"/>
      <c r="IU190" s="19"/>
      <c r="IV190" s="19"/>
      <c r="IW190" s="19"/>
    </row>
    <row r="191" customFormat="false" ht="14.25" hidden="false" customHeight="false" outlineLevel="0" collapsed="false">
      <c r="A191" s="19"/>
      <c r="B191" s="19" t="s">
        <v>52</v>
      </c>
      <c r="C191" s="40" t="s">
        <v>106</v>
      </c>
      <c r="D191" s="37" t="n">
        <v>36399</v>
      </c>
      <c r="E191" s="19" t="s">
        <v>51</v>
      </c>
      <c r="F191" s="65" t="n">
        <v>124.375</v>
      </c>
      <c r="G191" s="20" t="n">
        <v>500</v>
      </c>
      <c r="H191" s="20" t="n">
        <f aca="false">F191*G191</f>
        <v>62187.5</v>
      </c>
      <c r="I191" s="19" t="n">
        <v>1.492</v>
      </c>
      <c r="J191" s="67" t="n">
        <f aca="false">H191*I191</f>
        <v>92783.75</v>
      </c>
      <c r="K191" s="11" t="n">
        <v>29</v>
      </c>
      <c r="L191" s="66" t="n">
        <f aca="false">I191</f>
        <v>1.492</v>
      </c>
      <c r="M191" s="67" t="n">
        <f aca="false">K191*L191</f>
        <v>43.268</v>
      </c>
      <c r="N191" s="11" t="n">
        <f aca="false">IF(E191="b",J191+M191,J191-M191)</f>
        <v>92827.018</v>
      </c>
      <c r="O191" s="19"/>
      <c r="P191" s="67"/>
      <c r="Q191" s="19" t="s">
        <v>50</v>
      </c>
      <c r="R191" s="68" t="n">
        <v>36391</v>
      </c>
      <c r="S191" s="65" t="n">
        <v>97.8125</v>
      </c>
      <c r="T191" s="20" t="n">
        <v>500</v>
      </c>
      <c r="U191" s="20" t="n">
        <f aca="false">S191*T191</f>
        <v>48906.25</v>
      </c>
      <c r="V191" s="19" t="n">
        <v>1.4935</v>
      </c>
      <c r="W191" s="67" t="n">
        <f aca="false">U191*V191</f>
        <v>73041.484375</v>
      </c>
      <c r="X191" s="11" t="n">
        <v>80.64</v>
      </c>
      <c r="Y191" s="19" t="n">
        <f aca="false">V191</f>
        <v>1.4935</v>
      </c>
      <c r="Z191" s="39" t="n">
        <f aca="false">X191*Y191</f>
        <v>120.43584</v>
      </c>
      <c r="AA191" s="11" t="n">
        <f aca="false">IF(Q191="s",W191-Z191,Z191+W191)</f>
        <v>72921.048535</v>
      </c>
      <c r="AB191" s="11" t="n">
        <f aca="false">IF(E191="b",AA191-N191,N191-AA191)</f>
        <v>-19905.969465</v>
      </c>
      <c r="AC191" s="19"/>
      <c r="AD191" s="13" t="n">
        <f aca="false">T191</f>
        <v>500</v>
      </c>
      <c r="AE191" s="19" t="str">
        <f aca="false">C191</f>
        <v>Amazon.Com</v>
      </c>
      <c r="AF191" s="42" t="n">
        <v>1999</v>
      </c>
      <c r="AG191" s="11" t="n">
        <f aca="false">IF(E191="b",W191,J191)</f>
        <v>73041.484375</v>
      </c>
      <c r="AH191" s="11" t="n">
        <f aca="false">IF(E191="b",N191,AA191)</f>
        <v>92827.018</v>
      </c>
      <c r="AI191" s="11" t="n">
        <f aca="false">IF(E191="b",Z191,M191)</f>
        <v>120.43584</v>
      </c>
      <c r="AJ191" s="39" t="n">
        <f aca="false">AG191-AI191-AH191</f>
        <v>-19905.969465</v>
      </c>
      <c r="AK191" s="69" t="n">
        <f aca="false">AB191-AJ191</f>
        <v>0</v>
      </c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19"/>
      <c r="BS191" s="19"/>
      <c r="BT191" s="19"/>
      <c r="BU191" s="19"/>
      <c r="BV191" s="19"/>
      <c r="BW191" s="19"/>
      <c r="BX191" s="19"/>
      <c r="BY191" s="19"/>
      <c r="BZ191" s="19"/>
      <c r="CA191" s="19"/>
      <c r="CB191" s="19"/>
      <c r="CC191" s="19"/>
      <c r="CD191" s="19"/>
      <c r="CE191" s="19"/>
      <c r="CF191" s="19"/>
      <c r="CG191" s="19"/>
      <c r="CH191" s="19"/>
      <c r="CI191" s="19"/>
      <c r="CJ191" s="19"/>
      <c r="CK191" s="19"/>
      <c r="CL191" s="19"/>
      <c r="CM191" s="19"/>
      <c r="CN191" s="19"/>
      <c r="CO191" s="19"/>
      <c r="CP191" s="19"/>
      <c r="CQ191" s="19"/>
      <c r="CR191" s="19"/>
      <c r="CS191" s="19"/>
      <c r="CT191" s="19"/>
      <c r="CU191" s="19"/>
      <c r="CV191" s="19"/>
      <c r="CW191" s="19"/>
      <c r="CX191" s="19"/>
      <c r="CY191" s="19"/>
      <c r="CZ191" s="19"/>
      <c r="DA191" s="19"/>
      <c r="DB191" s="19"/>
      <c r="DC191" s="19"/>
      <c r="DD191" s="19"/>
      <c r="DE191" s="19"/>
      <c r="DF191" s="19"/>
      <c r="DG191" s="19"/>
      <c r="DH191" s="19"/>
      <c r="DI191" s="19"/>
      <c r="DJ191" s="19"/>
      <c r="DK191" s="19"/>
      <c r="DL191" s="19"/>
      <c r="DM191" s="19"/>
      <c r="DN191" s="19"/>
      <c r="DO191" s="19"/>
      <c r="DP191" s="19"/>
      <c r="DQ191" s="19"/>
      <c r="DR191" s="19"/>
      <c r="DS191" s="19"/>
      <c r="DT191" s="19"/>
      <c r="DU191" s="19"/>
      <c r="DV191" s="19"/>
      <c r="DW191" s="19"/>
      <c r="DX191" s="19"/>
      <c r="DY191" s="19"/>
      <c r="DZ191" s="19"/>
      <c r="EA191" s="19"/>
      <c r="EB191" s="19"/>
      <c r="EC191" s="19"/>
      <c r="ED191" s="19"/>
      <c r="EE191" s="19"/>
      <c r="EF191" s="19"/>
      <c r="EG191" s="19"/>
      <c r="EH191" s="19"/>
      <c r="EI191" s="19"/>
      <c r="EJ191" s="19"/>
      <c r="EK191" s="19"/>
      <c r="EL191" s="19"/>
      <c r="EM191" s="19"/>
      <c r="EN191" s="19"/>
      <c r="EO191" s="19"/>
      <c r="EP191" s="19"/>
      <c r="EQ191" s="19"/>
      <c r="ER191" s="19"/>
      <c r="ES191" s="19"/>
      <c r="ET191" s="19"/>
      <c r="EU191" s="19"/>
      <c r="EV191" s="19"/>
      <c r="EW191" s="19"/>
      <c r="EX191" s="19"/>
      <c r="EY191" s="19"/>
      <c r="EZ191" s="19"/>
      <c r="FA191" s="19"/>
      <c r="FB191" s="19"/>
      <c r="FC191" s="19"/>
      <c r="FD191" s="19"/>
      <c r="FE191" s="19"/>
      <c r="FF191" s="19"/>
      <c r="FG191" s="19"/>
      <c r="FH191" s="19"/>
      <c r="FI191" s="19"/>
      <c r="FJ191" s="19"/>
      <c r="FK191" s="19"/>
      <c r="FL191" s="19"/>
      <c r="FM191" s="19"/>
      <c r="FN191" s="19"/>
      <c r="FO191" s="19"/>
      <c r="FP191" s="19"/>
      <c r="FQ191" s="19"/>
      <c r="FR191" s="19"/>
      <c r="FS191" s="19"/>
      <c r="FT191" s="19"/>
      <c r="FU191" s="19"/>
      <c r="FV191" s="19"/>
      <c r="FW191" s="19"/>
      <c r="FX191" s="19"/>
      <c r="FY191" s="19"/>
      <c r="FZ191" s="19"/>
      <c r="GA191" s="19"/>
      <c r="GB191" s="19"/>
      <c r="GC191" s="19"/>
      <c r="GD191" s="19"/>
      <c r="GE191" s="19"/>
      <c r="GF191" s="19"/>
      <c r="GG191" s="19"/>
      <c r="GH191" s="19"/>
      <c r="GI191" s="19"/>
      <c r="GJ191" s="19"/>
      <c r="GK191" s="19"/>
      <c r="GL191" s="19"/>
      <c r="GM191" s="19"/>
      <c r="GN191" s="19"/>
      <c r="GO191" s="19"/>
      <c r="GP191" s="19"/>
      <c r="GQ191" s="19"/>
      <c r="GR191" s="19"/>
      <c r="GS191" s="19"/>
      <c r="GT191" s="19"/>
      <c r="GU191" s="19"/>
      <c r="GV191" s="19"/>
      <c r="GW191" s="19"/>
      <c r="GX191" s="19"/>
      <c r="GY191" s="19"/>
      <c r="GZ191" s="19"/>
      <c r="HA191" s="19"/>
      <c r="HB191" s="19"/>
      <c r="HC191" s="19"/>
      <c r="HD191" s="19"/>
      <c r="HE191" s="19"/>
      <c r="HF191" s="19"/>
      <c r="HG191" s="19"/>
      <c r="HH191" s="19"/>
      <c r="HI191" s="19"/>
      <c r="HJ191" s="19"/>
      <c r="HK191" s="19"/>
      <c r="HL191" s="19"/>
      <c r="HM191" s="19"/>
      <c r="HN191" s="19"/>
      <c r="HO191" s="19"/>
      <c r="HP191" s="19"/>
      <c r="HQ191" s="19"/>
      <c r="HR191" s="19"/>
      <c r="HS191" s="19"/>
      <c r="HT191" s="19"/>
      <c r="HU191" s="19"/>
      <c r="HV191" s="19"/>
      <c r="HW191" s="19"/>
      <c r="HX191" s="19"/>
      <c r="HY191" s="19"/>
      <c r="HZ191" s="19"/>
      <c r="IA191" s="19"/>
      <c r="IB191" s="19"/>
      <c r="IC191" s="19"/>
      <c r="ID191" s="19"/>
      <c r="IE191" s="19"/>
      <c r="IF191" s="19"/>
      <c r="IG191" s="19"/>
      <c r="IH191" s="19"/>
      <c r="II191" s="19"/>
      <c r="IJ191" s="19"/>
      <c r="IK191" s="19"/>
      <c r="IL191" s="19"/>
      <c r="IM191" s="19"/>
      <c r="IN191" s="19"/>
      <c r="IO191" s="19"/>
      <c r="IP191" s="19"/>
      <c r="IQ191" s="19"/>
      <c r="IR191" s="19"/>
      <c r="IS191" s="19"/>
      <c r="IT191" s="19"/>
      <c r="IU191" s="19"/>
      <c r="IV191" s="19"/>
      <c r="IW191" s="19"/>
    </row>
    <row r="192" customFormat="false" ht="14.25" hidden="false" customHeight="false" outlineLevel="0" collapsed="false">
      <c r="A192" s="19"/>
      <c r="B192" s="19" t="s">
        <v>52</v>
      </c>
      <c r="C192" s="40" t="s">
        <v>106</v>
      </c>
      <c r="D192" s="37" t="n">
        <v>36405</v>
      </c>
      <c r="E192" s="19" t="s">
        <v>51</v>
      </c>
      <c r="F192" s="65" t="n">
        <v>122.4375</v>
      </c>
      <c r="G192" s="20" t="n">
        <v>200</v>
      </c>
      <c r="H192" s="20" t="n">
        <f aca="false">F192*G192</f>
        <v>24487.5</v>
      </c>
      <c r="I192" s="19" t="n">
        <v>1.4942</v>
      </c>
      <c r="J192" s="67" t="n">
        <f aca="false">H192*I192</f>
        <v>36589.2225</v>
      </c>
      <c r="K192" s="11" t="n">
        <v>29</v>
      </c>
      <c r="L192" s="66" t="n">
        <f aca="false">I192</f>
        <v>1.4942</v>
      </c>
      <c r="M192" s="67" t="n">
        <f aca="false">K192*L192</f>
        <v>43.3318</v>
      </c>
      <c r="N192" s="11" t="n">
        <f aca="false">IF(E192="b",J192+M192,J192-M192)</f>
        <v>36632.5543</v>
      </c>
      <c r="O192" s="19"/>
      <c r="P192" s="67"/>
      <c r="Q192" s="19" t="s">
        <v>50</v>
      </c>
      <c r="R192" s="68" t="n">
        <v>36404</v>
      </c>
      <c r="S192" s="65" t="n">
        <v>127.625</v>
      </c>
      <c r="T192" s="20" t="n">
        <v>200</v>
      </c>
      <c r="U192" s="20" t="n">
        <f aca="false">S192*T192</f>
        <v>25525</v>
      </c>
      <c r="V192" s="19" t="n">
        <v>1.4857</v>
      </c>
      <c r="W192" s="67" t="n">
        <f aca="false">U192*V192</f>
        <v>37922.4925</v>
      </c>
      <c r="X192" s="11" t="n">
        <v>55.86</v>
      </c>
      <c r="Y192" s="19" t="n">
        <f aca="false">V192</f>
        <v>1.4857</v>
      </c>
      <c r="Z192" s="39" t="n">
        <f aca="false">X192*Y192</f>
        <v>82.991202</v>
      </c>
      <c r="AA192" s="11" t="n">
        <f aca="false">IF(Q192="s",W192-Z192,Z192+W192)</f>
        <v>37839.501298</v>
      </c>
      <c r="AB192" s="11" t="n">
        <f aca="false">IF(E192="b",AA192-N192,N192-AA192)</f>
        <v>1206.94699800001</v>
      </c>
      <c r="AC192" s="19"/>
      <c r="AD192" s="13" t="n">
        <f aca="false">T192</f>
        <v>200</v>
      </c>
      <c r="AE192" s="19" t="str">
        <f aca="false">C192</f>
        <v>Amazon.Com</v>
      </c>
      <c r="AF192" s="42" t="n">
        <v>1999</v>
      </c>
      <c r="AG192" s="11" t="n">
        <f aca="false">IF(E192="b",W192,J192)</f>
        <v>37922.4925</v>
      </c>
      <c r="AH192" s="11" t="n">
        <f aca="false">IF(E192="b",N192,AA192)</f>
        <v>36632.5543</v>
      </c>
      <c r="AI192" s="11" t="n">
        <f aca="false">IF(E192="b",Z192,M192)</f>
        <v>82.991202</v>
      </c>
      <c r="AJ192" s="39" t="n">
        <f aca="false">AG192-AI192-AH192</f>
        <v>1206.94699800001</v>
      </c>
      <c r="AK192" s="69" t="n">
        <f aca="false">AB192-AJ192</f>
        <v>0</v>
      </c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9"/>
      <c r="BR192" s="19"/>
      <c r="BS192" s="19"/>
      <c r="BT192" s="19"/>
      <c r="BU192" s="19"/>
      <c r="BV192" s="19"/>
      <c r="BW192" s="19"/>
      <c r="BX192" s="19"/>
      <c r="BY192" s="19"/>
      <c r="BZ192" s="19"/>
      <c r="CA192" s="19"/>
      <c r="CB192" s="19"/>
      <c r="CC192" s="19"/>
      <c r="CD192" s="19"/>
      <c r="CE192" s="19"/>
      <c r="CF192" s="19"/>
      <c r="CG192" s="19"/>
      <c r="CH192" s="19"/>
      <c r="CI192" s="19"/>
      <c r="CJ192" s="19"/>
      <c r="CK192" s="19"/>
      <c r="CL192" s="19"/>
      <c r="CM192" s="19"/>
      <c r="CN192" s="19"/>
      <c r="CO192" s="19"/>
      <c r="CP192" s="19"/>
      <c r="CQ192" s="19"/>
      <c r="CR192" s="19"/>
      <c r="CS192" s="19"/>
      <c r="CT192" s="19"/>
      <c r="CU192" s="19"/>
      <c r="CV192" s="19"/>
      <c r="CW192" s="19"/>
      <c r="CX192" s="19"/>
      <c r="CY192" s="19"/>
      <c r="CZ192" s="19"/>
      <c r="DA192" s="19"/>
      <c r="DB192" s="19"/>
      <c r="DC192" s="19"/>
      <c r="DD192" s="19"/>
      <c r="DE192" s="19"/>
      <c r="DF192" s="19"/>
      <c r="DG192" s="19"/>
      <c r="DH192" s="19"/>
      <c r="DI192" s="19"/>
      <c r="DJ192" s="19"/>
      <c r="DK192" s="19"/>
      <c r="DL192" s="19"/>
      <c r="DM192" s="19"/>
      <c r="DN192" s="19"/>
      <c r="DO192" s="19"/>
      <c r="DP192" s="19"/>
      <c r="DQ192" s="19"/>
      <c r="DR192" s="19"/>
      <c r="DS192" s="19"/>
      <c r="DT192" s="19"/>
      <c r="DU192" s="19"/>
      <c r="DV192" s="19"/>
      <c r="DW192" s="19"/>
      <c r="DX192" s="19"/>
      <c r="DY192" s="19"/>
      <c r="DZ192" s="19"/>
      <c r="EA192" s="19"/>
      <c r="EB192" s="19"/>
      <c r="EC192" s="19"/>
      <c r="ED192" s="19"/>
      <c r="EE192" s="19"/>
      <c r="EF192" s="19"/>
      <c r="EG192" s="19"/>
      <c r="EH192" s="19"/>
      <c r="EI192" s="19"/>
      <c r="EJ192" s="19"/>
      <c r="EK192" s="19"/>
      <c r="EL192" s="19"/>
      <c r="EM192" s="19"/>
      <c r="EN192" s="19"/>
      <c r="EO192" s="19"/>
      <c r="EP192" s="19"/>
      <c r="EQ192" s="19"/>
      <c r="ER192" s="19"/>
      <c r="ES192" s="19"/>
      <c r="ET192" s="19"/>
      <c r="EU192" s="19"/>
      <c r="EV192" s="19"/>
      <c r="EW192" s="19"/>
      <c r="EX192" s="19"/>
      <c r="EY192" s="19"/>
      <c r="EZ192" s="19"/>
      <c r="FA192" s="19"/>
      <c r="FB192" s="19"/>
      <c r="FC192" s="19"/>
      <c r="FD192" s="19"/>
      <c r="FE192" s="19"/>
      <c r="FF192" s="19"/>
      <c r="FG192" s="19"/>
      <c r="FH192" s="19"/>
      <c r="FI192" s="19"/>
      <c r="FJ192" s="19"/>
      <c r="FK192" s="19"/>
      <c r="FL192" s="19"/>
      <c r="FM192" s="19"/>
      <c r="FN192" s="19"/>
      <c r="FO192" s="19"/>
      <c r="FP192" s="19"/>
      <c r="FQ192" s="19"/>
      <c r="FR192" s="19"/>
      <c r="FS192" s="19"/>
      <c r="FT192" s="19"/>
      <c r="FU192" s="19"/>
      <c r="FV192" s="19"/>
      <c r="FW192" s="19"/>
      <c r="FX192" s="19"/>
      <c r="FY192" s="19"/>
      <c r="FZ192" s="19"/>
      <c r="GA192" s="19"/>
      <c r="GB192" s="19"/>
      <c r="GC192" s="19"/>
      <c r="GD192" s="19"/>
      <c r="GE192" s="19"/>
      <c r="GF192" s="19"/>
      <c r="GG192" s="19"/>
      <c r="GH192" s="19"/>
      <c r="GI192" s="19"/>
      <c r="GJ192" s="19"/>
      <c r="GK192" s="19"/>
      <c r="GL192" s="19"/>
      <c r="GM192" s="19"/>
      <c r="GN192" s="19"/>
      <c r="GO192" s="19"/>
      <c r="GP192" s="19"/>
      <c r="GQ192" s="19"/>
      <c r="GR192" s="19"/>
      <c r="GS192" s="19"/>
      <c r="GT192" s="19"/>
      <c r="GU192" s="19"/>
      <c r="GV192" s="19"/>
      <c r="GW192" s="19"/>
      <c r="GX192" s="19"/>
      <c r="GY192" s="19"/>
      <c r="GZ192" s="19"/>
      <c r="HA192" s="19"/>
      <c r="HB192" s="19"/>
      <c r="HC192" s="19"/>
      <c r="HD192" s="19"/>
      <c r="HE192" s="19"/>
      <c r="HF192" s="19"/>
      <c r="HG192" s="19"/>
      <c r="HH192" s="19"/>
      <c r="HI192" s="19"/>
      <c r="HJ192" s="19"/>
      <c r="HK192" s="19"/>
      <c r="HL192" s="19"/>
      <c r="HM192" s="19"/>
      <c r="HN192" s="19"/>
      <c r="HO192" s="19"/>
      <c r="HP192" s="19"/>
      <c r="HQ192" s="19"/>
      <c r="HR192" s="19"/>
      <c r="HS192" s="19"/>
      <c r="HT192" s="19"/>
      <c r="HU192" s="19"/>
      <c r="HV192" s="19"/>
      <c r="HW192" s="19"/>
      <c r="HX192" s="19"/>
      <c r="HY192" s="19"/>
      <c r="HZ192" s="19"/>
      <c r="IA192" s="19"/>
      <c r="IB192" s="19"/>
      <c r="IC192" s="19"/>
      <c r="ID192" s="19"/>
      <c r="IE192" s="19"/>
      <c r="IF192" s="19"/>
      <c r="IG192" s="19"/>
      <c r="IH192" s="19"/>
      <c r="II192" s="19"/>
      <c r="IJ192" s="19"/>
      <c r="IK192" s="19"/>
      <c r="IL192" s="19"/>
      <c r="IM192" s="19"/>
      <c r="IN192" s="19"/>
      <c r="IO192" s="19"/>
      <c r="IP192" s="19"/>
      <c r="IQ192" s="19"/>
      <c r="IR192" s="19"/>
      <c r="IS192" s="19"/>
      <c r="IT192" s="19"/>
      <c r="IU192" s="19"/>
      <c r="IV192" s="19"/>
      <c r="IW192" s="19"/>
    </row>
    <row r="193" customFormat="false" ht="14.25" hidden="false" customHeight="false" outlineLevel="0" collapsed="false">
      <c r="A193" s="19"/>
      <c r="B193" s="19" t="s">
        <v>52</v>
      </c>
      <c r="C193" s="40" t="s">
        <v>106</v>
      </c>
      <c r="D193" s="37" t="n">
        <v>36425</v>
      </c>
      <c r="E193" s="19" t="s">
        <v>51</v>
      </c>
      <c r="F193" s="65" t="n">
        <v>61.875</v>
      </c>
      <c r="G193" s="20" t="n">
        <v>400</v>
      </c>
      <c r="H193" s="20" t="n">
        <f aca="false">F193*G193</f>
        <v>24750</v>
      </c>
      <c r="I193" s="19" t="n">
        <v>1.4682</v>
      </c>
      <c r="J193" s="67" t="n">
        <f aca="false">H193*I193</f>
        <v>36337.95</v>
      </c>
      <c r="K193" s="11" t="n">
        <v>71</v>
      </c>
      <c r="L193" s="66" t="n">
        <f aca="false">I193</f>
        <v>1.4682</v>
      </c>
      <c r="M193" s="67" t="n">
        <f aca="false">K193*L193</f>
        <v>104.2422</v>
      </c>
      <c r="N193" s="11" t="n">
        <f aca="false">IF(E193="b",J193+M193,J193-M193)</f>
        <v>36442.1922</v>
      </c>
      <c r="O193" s="19"/>
      <c r="P193" s="67"/>
      <c r="Q193" s="19" t="s">
        <v>50</v>
      </c>
      <c r="R193" s="68" t="n">
        <v>36420</v>
      </c>
      <c r="S193" s="65" t="n">
        <v>63.8125</v>
      </c>
      <c r="T193" s="20" t="n">
        <v>400</v>
      </c>
      <c r="U193" s="20" t="n">
        <f aca="false">S193*T193</f>
        <v>25525</v>
      </c>
      <c r="V193" s="19" t="n">
        <v>1.474</v>
      </c>
      <c r="W193" s="67" t="n">
        <f aca="false">U193*V193</f>
        <v>37623.85</v>
      </c>
      <c r="X193" s="11" t="n">
        <v>71.86</v>
      </c>
      <c r="Y193" s="19" t="n">
        <f aca="false">V193</f>
        <v>1.474</v>
      </c>
      <c r="Z193" s="39" t="n">
        <f aca="false">X193*Y193</f>
        <v>105.92164</v>
      </c>
      <c r="AA193" s="11" t="n">
        <f aca="false">IF(Q193="s",W193-Z193,Z193+W193)</f>
        <v>37517.92836</v>
      </c>
      <c r="AB193" s="11" t="n">
        <f aca="false">IF(E193="b",AA193-N193,N193-AA193)</f>
        <v>1075.73616</v>
      </c>
      <c r="AC193" s="19"/>
      <c r="AD193" s="13" t="n">
        <f aca="false">T193</f>
        <v>400</v>
      </c>
      <c r="AE193" s="19" t="str">
        <f aca="false">C193</f>
        <v>Amazon.Com</v>
      </c>
      <c r="AF193" s="42" t="n">
        <v>1999</v>
      </c>
      <c r="AG193" s="11" t="n">
        <f aca="false">IF(E193="b",W193,J193)</f>
        <v>37623.85</v>
      </c>
      <c r="AH193" s="11" t="n">
        <f aca="false">IF(E193="b",N193,AA193)</f>
        <v>36442.1922</v>
      </c>
      <c r="AI193" s="11" t="n">
        <f aca="false">IF(E193="b",Z193,M193)</f>
        <v>105.92164</v>
      </c>
      <c r="AJ193" s="39" t="n">
        <f aca="false">AG193-AI193-AH193</f>
        <v>1075.73616</v>
      </c>
      <c r="AK193" s="69" t="n">
        <f aca="false">AB193-AJ193</f>
        <v>0</v>
      </c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9"/>
      <c r="BR193" s="19"/>
      <c r="BS193" s="19"/>
      <c r="BT193" s="19"/>
      <c r="BU193" s="19"/>
      <c r="BV193" s="19"/>
      <c r="BW193" s="19"/>
      <c r="BX193" s="19"/>
      <c r="BY193" s="19"/>
      <c r="BZ193" s="19"/>
      <c r="CA193" s="19"/>
      <c r="CB193" s="19"/>
      <c r="CC193" s="19"/>
      <c r="CD193" s="19"/>
      <c r="CE193" s="19"/>
      <c r="CF193" s="19"/>
      <c r="CG193" s="19"/>
      <c r="CH193" s="19"/>
      <c r="CI193" s="19"/>
      <c r="CJ193" s="19"/>
      <c r="CK193" s="19"/>
      <c r="CL193" s="19"/>
      <c r="CM193" s="19"/>
      <c r="CN193" s="19"/>
      <c r="CO193" s="19"/>
      <c r="CP193" s="19"/>
      <c r="CQ193" s="19"/>
      <c r="CR193" s="19"/>
      <c r="CS193" s="19"/>
      <c r="CT193" s="19"/>
      <c r="CU193" s="19"/>
      <c r="CV193" s="19"/>
      <c r="CW193" s="19"/>
      <c r="CX193" s="19"/>
      <c r="CY193" s="19"/>
      <c r="CZ193" s="19"/>
      <c r="DA193" s="19"/>
      <c r="DB193" s="19"/>
      <c r="DC193" s="19"/>
      <c r="DD193" s="19"/>
      <c r="DE193" s="19"/>
      <c r="DF193" s="19"/>
      <c r="DG193" s="19"/>
      <c r="DH193" s="19"/>
      <c r="DI193" s="19"/>
      <c r="DJ193" s="19"/>
      <c r="DK193" s="19"/>
      <c r="DL193" s="19"/>
      <c r="DM193" s="19"/>
      <c r="DN193" s="19"/>
      <c r="DO193" s="19"/>
      <c r="DP193" s="19"/>
      <c r="DQ193" s="19"/>
      <c r="DR193" s="19"/>
      <c r="DS193" s="19"/>
      <c r="DT193" s="19"/>
      <c r="DU193" s="19"/>
      <c r="DV193" s="19"/>
      <c r="DW193" s="19"/>
      <c r="DX193" s="19"/>
      <c r="DY193" s="19"/>
      <c r="DZ193" s="19"/>
      <c r="EA193" s="19"/>
      <c r="EB193" s="19"/>
      <c r="EC193" s="19"/>
      <c r="ED193" s="19"/>
      <c r="EE193" s="19"/>
      <c r="EF193" s="19"/>
      <c r="EG193" s="19"/>
      <c r="EH193" s="19"/>
      <c r="EI193" s="19"/>
      <c r="EJ193" s="19"/>
      <c r="EK193" s="19"/>
      <c r="EL193" s="19"/>
      <c r="EM193" s="19"/>
      <c r="EN193" s="19"/>
      <c r="EO193" s="19"/>
      <c r="EP193" s="19"/>
      <c r="EQ193" s="19"/>
      <c r="ER193" s="19"/>
      <c r="ES193" s="19"/>
      <c r="ET193" s="19"/>
      <c r="EU193" s="19"/>
      <c r="EV193" s="19"/>
      <c r="EW193" s="19"/>
      <c r="EX193" s="19"/>
      <c r="EY193" s="19"/>
      <c r="EZ193" s="19"/>
      <c r="FA193" s="19"/>
      <c r="FB193" s="19"/>
      <c r="FC193" s="19"/>
      <c r="FD193" s="19"/>
      <c r="FE193" s="19"/>
      <c r="FF193" s="19"/>
      <c r="FG193" s="19"/>
      <c r="FH193" s="19"/>
      <c r="FI193" s="19"/>
      <c r="FJ193" s="19"/>
      <c r="FK193" s="19"/>
      <c r="FL193" s="19"/>
      <c r="FM193" s="19"/>
      <c r="FN193" s="19"/>
      <c r="FO193" s="19"/>
      <c r="FP193" s="19"/>
      <c r="FQ193" s="19"/>
      <c r="FR193" s="19"/>
      <c r="FS193" s="19"/>
      <c r="FT193" s="19"/>
      <c r="FU193" s="19"/>
      <c r="FV193" s="19"/>
      <c r="FW193" s="19"/>
      <c r="FX193" s="19"/>
      <c r="FY193" s="19"/>
      <c r="FZ193" s="19"/>
      <c r="GA193" s="19"/>
      <c r="GB193" s="19"/>
      <c r="GC193" s="19"/>
      <c r="GD193" s="19"/>
      <c r="GE193" s="19"/>
      <c r="GF193" s="19"/>
      <c r="GG193" s="19"/>
      <c r="GH193" s="19"/>
      <c r="GI193" s="19"/>
      <c r="GJ193" s="19"/>
      <c r="GK193" s="19"/>
      <c r="GL193" s="19"/>
      <c r="GM193" s="19"/>
      <c r="GN193" s="19"/>
      <c r="GO193" s="19"/>
      <c r="GP193" s="19"/>
      <c r="GQ193" s="19"/>
      <c r="GR193" s="19"/>
      <c r="GS193" s="19"/>
      <c r="GT193" s="19"/>
      <c r="GU193" s="19"/>
      <c r="GV193" s="19"/>
      <c r="GW193" s="19"/>
      <c r="GX193" s="19"/>
      <c r="GY193" s="19"/>
      <c r="GZ193" s="19"/>
      <c r="HA193" s="19"/>
      <c r="HB193" s="19"/>
      <c r="HC193" s="19"/>
      <c r="HD193" s="19"/>
      <c r="HE193" s="19"/>
      <c r="HF193" s="19"/>
      <c r="HG193" s="19"/>
      <c r="HH193" s="19"/>
      <c r="HI193" s="19"/>
      <c r="HJ193" s="19"/>
      <c r="HK193" s="19"/>
      <c r="HL193" s="19"/>
      <c r="HM193" s="19"/>
      <c r="HN193" s="19"/>
      <c r="HO193" s="19"/>
      <c r="HP193" s="19"/>
      <c r="HQ193" s="19"/>
      <c r="HR193" s="19"/>
      <c r="HS193" s="19"/>
      <c r="HT193" s="19"/>
      <c r="HU193" s="19"/>
      <c r="HV193" s="19"/>
      <c r="HW193" s="19"/>
      <c r="HX193" s="19"/>
      <c r="HY193" s="19"/>
      <c r="HZ193" s="19"/>
      <c r="IA193" s="19"/>
      <c r="IB193" s="19"/>
      <c r="IC193" s="19"/>
      <c r="ID193" s="19"/>
      <c r="IE193" s="19"/>
      <c r="IF193" s="19"/>
      <c r="IG193" s="19"/>
      <c r="IH193" s="19"/>
      <c r="II193" s="19"/>
      <c r="IJ193" s="19"/>
      <c r="IK193" s="19"/>
      <c r="IL193" s="19"/>
      <c r="IM193" s="19"/>
      <c r="IN193" s="19"/>
      <c r="IO193" s="19"/>
      <c r="IP193" s="19"/>
      <c r="IQ193" s="19"/>
      <c r="IR193" s="19"/>
      <c r="IS193" s="19"/>
      <c r="IT193" s="19"/>
      <c r="IU193" s="19"/>
      <c r="IV193" s="19"/>
      <c r="IW193" s="19"/>
    </row>
    <row r="194" customFormat="false" ht="14.25" hidden="false" customHeight="false" outlineLevel="0" collapsed="false">
      <c r="A194" s="19"/>
      <c r="B194" s="19" t="s">
        <v>52</v>
      </c>
      <c r="C194" s="40" t="s">
        <v>0</v>
      </c>
      <c r="D194" s="37"/>
      <c r="E194" s="19"/>
      <c r="F194" s="65"/>
      <c r="G194" s="20"/>
      <c r="H194" s="20" t="n">
        <f aca="false">F194*G194</f>
        <v>0</v>
      </c>
      <c r="I194" s="19"/>
      <c r="J194" s="67" t="n">
        <f aca="false">H194*I194</f>
        <v>0</v>
      </c>
      <c r="K194" s="11"/>
      <c r="L194" s="66" t="n">
        <f aca="false">I194</f>
        <v>0</v>
      </c>
      <c r="M194" s="67" t="n">
        <f aca="false">K194*L194</f>
        <v>0</v>
      </c>
      <c r="N194" s="11" t="n">
        <f aca="false">IF(E194="b",J194+M194,J194-M194)</f>
        <v>0</v>
      </c>
      <c r="O194" s="19"/>
      <c r="P194" s="67"/>
      <c r="Q194" s="19" t="s">
        <v>50</v>
      </c>
      <c r="R194" s="68" t="n">
        <v>36434</v>
      </c>
      <c r="S194" s="65" t="n">
        <v>64.3125</v>
      </c>
      <c r="T194" s="20" t="n">
        <v>400</v>
      </c>
      <c r="U194" s="20" t="n">
        <f aca="false">S194*T194</f>
        <v>25725</v>
      </c>
      <c r="V194" s="11" t="n">
        <v>1.4723</v>
      </c>
      <c r="W194" s="67" t="n">
        <f aca="false">U194*V194</f>
        <v>37874.9175</v>
      </c>
      <c r="X194" s="11" t="n">
        <v>71.86</v>
      </c>
      <c r="Y194" s="19" t="n">
        <f aca="false">V194</f>
        <v>1.4723</v>
      </c>
      <c r="Z194" s="39" t="n">
        <f aca="false">X194*Y194</f>
        <v>105.799478</v>
      </c>
      <c r="AA194" s="11" t="n">
        <f aca="false">IF(Q194="s",W194-Z194,Z194+W194)</f>
        <v>37769.118022</v>
      </c>
      <c r="AB194" s="11" t="n">
        <f aca="false">IF(E194="b",AA194-N194,N194-AA194)</f>
        <v>-37769.118022</v>
      </c>
      <c r="AC194" s="19"/>
      <c r="AD194" s="13" t="s">
        <v>0</v>
      </c>
      <c r="AE194" s="19" t="str">
        <f aca="false">C194</f>
        <v> </v>
      </c>
      <c r="AF194" s="42" t="s">
        <v>0</v>
      </c>
      <c r="AG194" s="11" t="s">
        <v>0</v>
      </c>
      <c r="AH194" s="11" t="s">
        <v>0</v>
      </c>
      <c r="AI194" s="11" t="s">
        <v>0</v>
      </c>
      <c r="AJ194" s="39" t="s">
        <v>0</v>
      </c>
      <c r="AK194" s="69" t="s">
        <v>2</v>
      </c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9"/>
      <c r="BR194" s="19"/>
      <c r="BS194" s="19"/>
      <c r="BT194" s="19"/>
      <c r="BU194" s="19"/>
      <c r="BV194" s="19"/>
      <c r="BW194" s="19"/>
      <c r="BX194" s="19"/>
      <c r="BY194" s="19"/>
      <c r="BZ194" s="19"/>
      <c r="CA194" s="19"/>
      <c r="CB194" s="19"/>
      <c r="CC194" s="19"/>
      <c r="CD194" s="19"/>
      <c r="CE194" s="19"/>
      <c r="CF194" s="19"/>
      <c r="CG194" s="19"/>
      <c r="CH194" s="19"/>
      <c r="CI194" s="19"/>
      <c r="CJ194" s="19"/>
      <c r="CK194" s="19"/>
      <c r="CL194" s="19"/>
      <c r="CM194" s="19"/>
      <c r="CN194" s="19"/>
      <c r="CO194" s="19"/>
      <c r="CP194" s="19"/>
      <c r="CQ194" s="19"/>
      <c r="CR194" s="19"/>
      <c r="CS194" s="19"/>
      <c r="CT194" s="19"/>
      <c r="CU194" s="19"/>
      <c r="CV194" s="19"/>
      <c r="CW194" s="19"/>
      <c r="CX194" s="19"/>
      <c r="CY194" s="19"/>
      <c r="CZ194" s="19"/>
      <c r="DA194" s="19"/>
      <c r="DB194" s="19"/>
      <c r="DC194" s="19"/>
      <c r="DD194" s="19"/>
      <c r="DE194" s="19"/>
      <c r="DF194" s="19"/>
      <c r="DG194" s="19"/>
      <c r="DH194" s="19"/>
      <c r="DI194" s="19"/>
      <c r="DJ194" s="19"/>
      <c r="DK194" s="19"/>
      <c r="DL194" s="19"/>
      <c r="DM194" s="19"/>
      <c r="DN194" s="19"/>
      <c r="DO194" s="19"/>
      <c r="DP194" s="19"/>
      <c r="DQ194" s="19"/>
      <c r="DR194" s="19"/>
      <c r="DS194" s="19"/>
      <c r="DT194" s="19"/>
      <c r="DU194" s="19"/>
      <c r="DV194" s="19"/>
      <c r="DW194" s="19"/>
      <c r="DX194" s="19"/>
      <c r="DY194" s="19"/>
      <c r="DZ194" s="19"/>
      <c r="EA194" s="19"/>
      <c r="EB194" s="19"/>
      <c r="EC194" s="19"/>
      <c r="ED194" s="19"/>
      <c r="EE194" s="19"/>
      <c r="EF194" s="19"/>
      <c r="EG194" s="19"/>
      <c r="EH194" s="19"/>
      <c r="EI194" s="19"/>
      <c r="EJ194" s="19"/>
      <c r="EK194" s="19"/>
      <c r="EL194" s="19"/>
      <c r="EM194" s="19"/>
      <c r="EN194" s="19"/>
      <c r="EO194" s="19"/>
      <c r="EP194" s="19"/>
      <c r="EQ194" s="19"/>
      <c r="ER194" s="19"/>
      <c r="ES194" s="19"/>
      <c r="ET194" s="19"/>
      <c r="EU194" s="19"/>
      <c r="EV194" s="19"/>
      <c r="EW194" s="19"/>
      <c r="EX194" s="19"/>
      <c r="EY194" s="19"/>
      <c r="EZ194" s="19"/>
      <c r="FA194" s="19"/>
      <c r="FB194" s="19"/>
      <c r="FC194" s="19"/>
      <c r="FD194" s="19"/>
      <c r="FE194" s="19"/>
      <c r="FF194" s="19"/>
      <c r="FG194" s="19"/>
      <c r="FH194" s="19"/>
      <c r="FI194" s="19"/>
      <c r="FJ194" s="19"/>
      <c r="FK194" s="19"/>
      <c r="FL194" s="19"/>
      <c r="FM194" s="19"/>
      <c r="FN194" s="19"/>
      <c r="FO194" s="19"/>
      <c r="FP194" s="19"/>
      <c r="FQ194" s="19"/>
      <c r="FR194" s="19"/>
      <c r="FS194" s="19"/>
      <c r="FT194" s="19"/>
      <c r="FU194" s="19"/>
      <c r="FV194" s="19"/>
      <c r="FW194" s="19"/>
      <c r="FX194" s="19"/>
      <c r="FY194" s="19"/>
      <c r="FZ194" s="19"/>
      <c r="GA194" s="19"/>
      <c r="GB194" s="19"/>
      <c r="GC194" s="19"/>
      <c r="GD194" s="19"/>
      <c r="GE194" s="19"/>
      <c r="GF194" s="19"/>
      <c r="GG194" s="19"/>
      <c r="GH194" s="19"/>
      <c r="GI194" s="19"/>
      <c r="GJ194" s="19"/>
      <c r="GK194" s="19"/>
      <c r="GL194" s="19"/>
      <c r="GM194" s="19"/>
      <c r="GN194" s="19"/>
      <c r="GO194" s="19"/>
      <c r="GP194" s="19"/>
      <c r="GQ194" s="19"/>
      <c r="GR194" s="19"/>
      <c r="GS194" s="19"/>
      <c r="GT194" s="19"/>
      <c r="GU194" s="19"/>
      <c r="GV194" s="19"/>
      <c r="GW194" s="19"/>
      <c r="GX194" s="19"/>
      <c r="GY194" s="19"/>
      <c r="GZ194" s="19"/>
      <c r="HA194" s="19"/>
      <c r="HB194" s="19"/>
      <c r="HC194" s="19"/>
      <c r="HD194" s="19"/>
      <c r="HE194" s="19"/>
      <c r="HF194" s="19"/>
      <c r="HG194" s="19"/>
      <c r="HH194" s="19"/>
      <c r="HI194" s="19"/>
      <c r="HJ194" s="19"/>
      <c r="HK194" s="19"/>
      <c r="HL194" s="19"/>
      <c r="HM194" s="19"/>
      <c r="HN194" s="19"/>
      <c r="HO194" s="19"/>
      <c r="HP194" s="19"/>
      <c r="HQ194" s="19"/>
      <c r="HR194" s="19"/>
      <c r="HS194" s="19"/>
      <c r="HT194" s="19"/>
      <c r="HU194" s="19"/>
      <c r="HV194" s="19"/>
      <c r="HW194" s="19"/>
      <c r="HX194" s="19"/>
      <c r="HY194" s="19"/>
      <c r="HZ194" s="19"/>
      <c r="IA194" s="19"/>
      <c r="IB194" s="19"/>
      <c r="IC194" s="19"/>
      <c r="ID194" s="19"/>
      <c r="IE194" s="19"/>
      <c r="IF194" s="19"/>
      <c r="IG194" s="19"/>
      <c r="IH194" s="19"/>
      <c r="II194" s="19"/>
      <c r="IJ194" s="19"/>
      <c r="IK194" s="19"/>
      <c r="IL194" s="19"/>
      <c r="IM194" s="19"/>
      <c r="IN194" s="19"/>
      <c r="IO194" s="19"/>
      <c r="IP194" s="19"/>
      <c r="IQ194" s="19"/>
      <c r="IR194" s="19"/>
      <c r="IS194" s="19"/>
      <c r="IT194" s="19"/>
      <c r="IU194" s="19"/>
      <c r="IV194" s="19"/>
      <c r="IW194" s="19"/>
    </row>
    <row r="195" customFormat="false" ht="14.25" hidden="false" customHeight="false" outlineLevel="0" collapsed="false">
      <c r="A195" s="19"/>
      <c r="B195" s="40" t="s">
        <v>0</v>
      </c>
      <c r="C195" s="19"/>
      <c r="D195" s="37"/>
      <c r="E195" s="19"/>
      <c r="F195" s="65"/>
      <c r="G195" s="20"/>
      <c r="H195" s="20" t="n">
        <f aca="false">F195*G195</f>
        <v>0</v>
      </c>
      <c r="I195" s="19"/>
      <c r="J195" s="67" t="n">
        <f aca="false">H195*I195</f>
        <v>0</v>
      </c>
      <c r="K195" s="11"/>
      <c r="L195" s="66" t="n">
        <f aca="false">I195</f>
        <v>0</v>
      </c>
      <c r="M195" s="67" t="n">
        <f aca="false">K195*L195</f>
        <v>0</v>
      </c>
      <c r="N195" s="11" t="n">
        <f aca="false">IF(E195="b",J195+M195,J195-M195)</f>
        <v>0</v>
      </c>
      <c r="O195" s="19"/>
      <c r="P195" s="67"/>
      <c r="Q195" s="19" t="s">
        <v>50</v>
      </c>
      <c r="R195" s="68" t="n">
        <v>36437</v>
      </c>
      <c r="S195" s="65" t="n">
        <v>82.75</v>
      </c>
      <c r="T195" s="20" t="n">
        <v>1000</v>
      </c>
      <c r="U195" s="20" t="n">
        <f aca="false">S195*T195</f>
        <v>82750</v>
      </c>
      <c r="V195" s="19" t="n">
        <v>1.4698</v>
      </c>
      <c r="W195" s="67" t="n">
        <f aca="false">U195*V195</f>
        <v>121625.95</v>
      </c>
      <c r="X195" s="11" t="n">
        <v>121.76</v>
      </c>
      <c r="Y195" s="19" t="n">
        <f aca="false">V195</f>
        <v>1.4698</v>
      </c>
      <c r="Z195" s="39" t="n">
        <f aca="false">X195*Y195</f>
        <v>178.962848</v>
      </c>
      <c r="AA195" s="11" t="n">
        <f aca="false">IF(Q195="s",W195-Z195,Z195+W195)</f>
        <v>121446.987152</v>
      </c>
      <c r="AB195" s="11" t="n">
        <f aca="false">IF(E195="b",AA195-N195,N195-AA195)</f>
        <v>-121446.987152</v>
      </c>
      <c r="AC195" s="19"/>
      <c r="AD195" s="13" t="s">
        <v>0</v>
      </c>
      <c r="AE195" s="19" t="str">
        <f aca="false">B195</f>
        <v> </v>
      </c>
      <c r="AF195" s="42" t="s">
        <v>0</v>
      </c>
      <c r="AG195" s="11" t="s">
        <v>0</v>
      </c>
      <c r="AH195" s="11" t="s">
        <v>0</v>
      </c>
      <c r="AI195" s="11" t="s">
        <v>0</v>
      </c>
      <c r="AJ195" s="39" t="s">
        <v>0</v>
      </c>
      <c r="AK195" s="69" t="s">
        <v>0</v>
      </c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9"/>
      <c r="BU195" s="19"/>
      <c r="BV195" s="19"/>
      <c r="BW195" s="19"/>
      <c r="BX195" s="19"/>
      <c r="BY195" s="19"/>
      <c r="BZ195" s="19"/>
      <c r="CA195" s="19"/>
      <c r="CB195" s="19"/>
      <c r="CC195" s="19"/>
      <c r="CD195" s="19"/>
      <c r="CE195" s="19"/>
      <c r="CF195" s="19"/>
      <c r="CG195" s="19"/>
      <c r="CH195" s="19"/>
      <c r="CI195" s="19"/>
      <c r="CJ195" s="19"/>
      <c r="CK195" s="19"/>
      <c r="CL195" s="19"/>
      <c r="CM195" s="19"/>
      <c r="CN195" s="19"/>
      <c r="CO195" s="19"/>
      <c r="CP195" s="19"/>
      <c r="CQ195" s="19"/>
      <c r="CR195" s="19"/>
      <c r="CS195" s="19"/>
      <c r="CT195" s="19"/>
      <c r="CU195" s="19"/>
      <c r="CV195" s="19"/>
      <c r="CW195" s="19"/>
      <c r="CX195" s="19"/>
      <c r="CY195" s="19"/>
      <c r="CZ195" s="19"/>
      <c r="DA195" s="19"/>
      <c r="DB195" s="19"/>
      <c r="DC195" s="19"/>
      <c r="DD195" s="19"/>
      <c r="DE195" s="19"/>
      <c r="DF195" s="19"/>
      <c r="DG195" s="19"/>
      <c r="DH195" s="19"/>
      <c r="DI195" s="19"/>
      <c r="DJ195" s="19"/>
      <c r="DK195" s="19"/>
      <c r="DL195" s="19"/>
      <c r="DM195" s="19"/>
      <c r="DN195" s="19"/>
      <c r="DO195" s="19"/>
      <c r="DP195" s="19"/>
      <c r="DQ195" s="19"/>
      <c r="DR195" s="19"/>
      <c r="DS195" s="19"/>
      <c r="DT195" s="19"/>
      <c r="DU195" s="19"/>
      <c r="DV195" s="19"/>
      <c r="DW195" s="19"/>
      <c r="DX195" s="19"/>
      <c r="DY195" s="19"/>
      <c r="DZ195" s="19"/>
      <c r="EA195" s="19"/>
      <c r="EB195" s="19"/>
      <c r="EC195" s="19"/>
      <c r="ED195" s="19"/>
      <c r="EE195" s="19"/>
      <c r="EF195" s="19"/>
      <c r="EG195" s="19"/>
      <c r="EH195" s="19"/>
      <c r="EI195" s="19"/>
      <c r="EJ195" s="19"/>
      <c r="EK195" s="19"/>
      <c r="EL195" s="19"/>
      <c r="EM195" s="19"/>
      <c r="EN195" s="19"/>
      <c r="EO195" s="19"/>
      <c r="EP195" s="19"/>
      <c r="EQ195" s="19"/>
      <c r="ER195" s="19"/>
      <c r="ES195" s="19"/>
      <c r="ET195" s="19"/>
      <c r="EU195" s="19"/>
      <c r="EV195" s="19"/>
      <c r="EW195" s="19"/>
      <c r="EX195" s="19"/>
      <c r="EY195" s="19"/>
      <c r="EZ195" s="19"/>
      <c r="FA195" s="19"/>
      <c r="FB195" s="19"/>
      <c r="FC195" s="19"/>
      <c r="FD195" s="19"/>
      <c r="FE195" s="19"/>
      <c r="FF195" s="19"/>
      <c r="FG195" s="19"/>
      <c r="FH195" s="19"/>
      <c r="FI195" s="19"/>
      <c r="FJ195" s="19"/>
      <c r="FK195" s="19"/>
      <c r="FL195" s="19"/>
      <c r="FM195" s="19"/>
      <c r="FN195" s="19"/>
      <c r="FO195" s="19"/>
      <c r="FP195" s="19"/>
      <c r="FQ195" s="19"/>
      <c r="FR195" s="19"/>
      <c r="FS195" s="19"/>
      <c r="FT195" s="19"/>
      <c r="FU195" s="19"/>
      <c r="FV195" s="19"/>
      <c r="FW195" s="19"/>
      <c r="FX195" s="19"/>
      <c r="FY195" s="19"/>
      <c r="FZ195" s="19"/>
      <c r="GA195" s="19"/>
      <c r="GB195" s="19"/>
      <c r="GC195" s="19"/>
      <c r="GD195" s="19"/>
      <c r="GE195" s="19"/>
      <c r="GF195" s="19"/>
      <c r="GG195" s="19"/>
      <c r="GH195" s="19"/>
      <c r="GI195" s="19"/>
      <c r="GJ195" s="19"/>
      <c r="GK195" s="19"/>
      <c r="GL195" s="19"/>
      <c r="GM195" s="19"/>
      <c r="GN195" s="19"/>
      <c r="GO195" s="19"/>
      <c r="GP195" s="19"/>
      <c r="GQ195" s="19"/>
      <c r="GR195" s="19"/>
      <c r="GS195" s="19"/>
      <c r="GT195" s="19"/>
      <c r="GU195" s="19"/>
      <c r="GV195" s="19"/>
      <c r="GW195" s="19"/>
      <c r="GX195" s="19"/>
      <c r="GY195" s="19"/>
      <c r="GZ195" s="19"/>
      <c r="HA195" s="19"/>
      <c r="HB195" s="19"/>
      <c r="HC195" s="19"/>
      <c r="HD195" s="19"/>
      <c r="HE195" s="19"/>
      <c r="HF195" s="19"/>
      <c r="HG195" s="19"/>
      <c r="HH195" s="19"/>
      <c r="HI195" s="19"/>
      <c r="HJ195" s="19"/>
      <c r="HK195" s="19"/>
      <c r="HL195" s="19"/>
      <c r="HM195" s="19"/>
      <c r="HN195" s="19"/>
      <c r="HO195" s="19"/>
      <c r="HP195" s="19"/>
      <c r="HQ195" s="19"/>
      <c r="HR195" s="19"/>
      <c r="HS195" s="19"/>
      <c r="HT195" s="19"/>
      <c r="HU195" s="19"/>
      <c r="HV195" s="19"/>
      <c r="HW195" s="19"/>
      <c r="HX195" s="19"/>
      <c r="HY195" s="19"/>
      <c r="HZ195" s="19"/>
      <c r="IA195" s="19"/>
      <c r="IB195" s="19"/>
      <c r="IC195" s="19"/>
      <c r="ID195" s="19"/>
      <c r="IE195" s="19"/>
      <c r="IF195" s="19"/>
      <c r="IG195" s="19"/>
      <c r="IH195" s="19"/>
      <c r="II195" s="19"/>
      <c r="IJ195" s="19"/>
      <c r="IK195" s="19"/>
      <c r="IL195" s="19"/>
      <c r="IM195" s="19"/>
      <c r="IN195" s="19"/>
      <c r="IO195" s="19"/>
      <c r="IP195" s="19"/>
      <c r="IQ195" s="19"/>
      <c r="IR195" s="19"/>
      <c r="IS195" s="19"/>
      <c r="IT195" s="19"/>
      <c r="IU195" s="19"/>
      <c r="IV195" s="19"/>
      <c r="IW195" s="19"/>
    </row>
    <row r="196" customFormat="false" ht="14.25" hidden="false" customHeight="false" outlineLevel="0" collapsed="false">
      <c r="A196" s="19"/>
      <c r="B196" s="19" t="s">
        <v>52</v>
      </c>
      <c r="C196" s="40" t="s">
        <v>106</v>
      </c>
      <c r="D196" s="37" t="n">
        <v>36437</v>
      </c>
      <c r="E196" s="19" t="s">
        <v>51</v>
      </c>
      <c r="F196" s="65" t="n">
        <v>80.3125</v>
      </c>
      <c r="G196" s="20" t="n">
        <v>1400</v>
      </c>
      <c r="H196" s="20" t="n">
        <f aca="false">F196*G196</f>
        <v>112437.5</v>
      </c>
      <c r="I196" s="19" t="n">
        <v>1.4698</v>
      </c>
      <c r="J196" s="67" t="n">
        <f aca="false">H196*I196</f>
        <v>165260.6375</v>
      </c>
      <c r="K196" s="11" t="n">
        <v>151</v>
      </c>
      <c r="L196" s="66" t="n">
        <f aca="false">I196</f>
        <v>1.4698</v>
      </c>
      <c r="M196" s="67" t="n">
        <f aca="false">K196*L196</f>
        <v>221.9398</v>
      </c>
      <c r="N196" s="11" t="n">
        <f aca="false">IF(E196="b",J196+M196,J196-M196)</f>
        <v>165482.5773</v>
      </c>
      <c r="O196" s="19"/>
      <c r="P196" s="67" t="s">
        <v>73</v>
      </c>
      <c r="Q196" s="19" t="s">
        <v>50</v>
      </c>
      <c r="R196" s="68"/>
      <c r="S196" s="65"/>
      <c r="T196" s="20" t="n">
        <f aca="false">T194+T195</f>
        <v>1400</v>
      </c>
      <c r="U196" s="20" t="n">
        <f aca="false">U194+U195</f>
        <v>108475</v>
      </c>
      <c r="V196" s="19"/>
      <c r="W196" s="67" t="n">
        <f aca="false">W194+W195</f>
        <v>159500.8675</v>
      </c>
      <c r="X196" s="11" t="n">
        <f aca="false">X194+X195</f>
        <v>193.62</v>
      </c>
      <c r="Y196" s="19" t="n">
        <f aca="false">V196</f>
        <v>0</v>
      </c>
      <c r="Z196" s="39" t="n">
        <f aca="false">Z194+Z195</f>
        <v>284.762326</v>
      </c>
      <c r="AA196" s="11" t="n">
        <f aca="false">IF(Q196="s",W196-Z196,Z196+W196)</f>
        <v>159216.105174</v>
      </c>
      <c r="AB196" s="11" t="n">
        <f aca="false">IF(E196="b",AA196-N196,N196-AA196)</f>
        <v>-6266.47212600001</v>
      </c>
      <c r="AC196" s="19"/>
      <c r="AD196" s="13" t="n">
        <f aca="false">T196</f>
        <v>1400</v>
      </c>
      <c r="AE196" s="19" t="str">
        <f aca="false">C196</f>
        <v>Amazon.Com</v>
      </c>
      <c r="AF196" s="42" t="n">
        <v>1999</v>
      </c>
      <c r="AG196" s="11" t="n">
        <f aca="false">IF(E196="b",W196,J196)</f>
        <v>159500.8675</v>
      </c>
      <c r="AH196" s="11" t="n">
        <f aca="false">IF(E196="b",N196,AA196)</f>
        <v>165482.5773</v>
      </c>
      <c r="AI196" s="11" t="n">
        <f aca="false">IF(E196="b",Z196,M196)</f>
        <v>284.762326</v>
      </c>
      <c r="AJ196" s="39" t="n">
        <f aca="false">AG196-AI196-AH196</f>
        <v>-6266.47212600001</v>
      </c>
      <c r="AK196" s="69" t="n">
        <f aca="false">AB196-AJ196</f>
        <v>0</v>
      </c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9"/>
      <c r="BU196" s="19"/>
      <c r="BV196" s="19"/>
      <c r="BW196" s="19"/>
      <c r="BX196" s="19"/>
      <c r="BY196" s="19"/>
      <c r="BZ196" s="19"/>
      <c r="CA196" s="19"/>
      <c r="CB196" s="19"/>
      <c r="CC196" s="19"/>
      <c r="CD196" s="19"/>
      <c r="CE196" s="19"/>
      <c r="CF196" s="19"/>
      <c r="CG196" s="19"/>
      <c r="CH196" s="19"/>
      <c r="CI196" s="19"/>
      <c r="CJ196" s="19"/>
      <c r="CK196" s="19"/>
      <c r="CL196" s="19"/>
      <c r="CM196" s="19"/>
      <c r="CN196" s="19"/>
      <c r="CO196" s="19"/>
      <c r="CP196" s="19"/>
      <c r="CQ196" s="19"/>
      <c r="CR196" s="19"/>
      <c r="CS196" s="19"/>
      <c r="CT196" s="19"/>
      <c r="CU196" s="19"/>
      <c r="CV196" s="19"/>
      <c r="CW196" s="19"/>
      <c r="CX196" s="19"/>
      <c r="CY196" s="19"/>
      <c r="CZ196" s="19"/>
      <c r="DA196" s="19"/>
      <c r="DB196" s="19"/>
      <c r="DC196" s="19"/>
      <c r="DD196" s="19"/>
      <c r="DE196" s="19"/>
      <c r="DF196" s="19"/>
      <c r="DG196" s="19"/>
      <c r="DH196" s="19"/>
      <c r="DI196" s="19"/>
      <c r="DJ196" s="19"/>
      <c r="DK196" s="19"/>
      <c r="DL196" s="19"/>
      <c r="DM196" s="19"/>
      <c r="DN196" s="19"/>
      <c r="DO196" s="19"/>
      <c r="DP196" s="19"/>
      <c r="DQ196" s="19"/>
      <c r="DR196" s="19"/>
      <c r="DS196" s="19"/>
      <c r="DT196" s="19"/>
      <c r="DU196" s="19"/>
      <c r="DV196" s="19"/>
      <c r="DW196" s="19"/>
      <c r="DX196" s="19"/>
      <c r="DY196" s="19"/>
      <c r="DZ196" s="19"/>
      <c r="EA196" s="19"/>
      <c r="EB196" s="19"/>
      <c r="EC196" s="19"/>
      <c r="ED196" s="19"/>
      <c r="EE196" s="19"/>
      <c r="EF196" s="19"/>
      <c r="EG196" s="19"/>
      <c r="EH196" s="19"/>
      <c r="EI196" s="19"/>
      <c r="EJ196" s="19"/>
      <c r="EK196" s="19"/>
      <c r="EL196" s="19"/>
      <c r="EM196" s="19"/>
      <c r="EN196" s="19"/>
      <c r="EO196" s="19"/>
      <c r="EP196" s="19"/>
      <c r="EQ196" s="19"/>
      <c r="ER196" s="19"/>
      <c r="ES196" s="19"/>
      <c r="ET196" s="19"/>
      <c r="EU196" s="19"/>
      <c r="EV196" s="19"/>
      <c r="EW196" s="19"/>
      <c r="EX196" s="19"/>
      <c r="EY196" s="19"/>
      <c r="EZ196" s="19"/>
      <c r="FA196" s="19"/>
      <c r="FB196" s="19"/>
      <c r="FC196" s="19"/>
      <c r="FD196" s="19"/>
      <c r="FE196" s="19"/>
      <c r="FF196" s="19"/>
      <c r="FG196" s="19"/>
      <c r="FH196" s="19"/>
      <c r="FI196" s="19"/>
      <c r="FJ196" s="19"/>
      <c r="FK196" s="19"/>
      <c r="FL196" s="19"/>
      <c r="FM196" s="19"/>
      <c r="FN196" s="19"/>
      <c r="FO196" s="19"/>
      <c r="FP196" s="19"/>
      <c r="FQ196" s="19"/>
      <c r="FR196" s="19"/>
      <c r="FS196" s="19"/>
      <c r="FT196" s="19"/>
      <c r="FU196" s="19"/>
      <c r="FV196" s="19"/>
      <c r="FW196" s="19"/>
      <c r="FX196" s="19"/>
      <c r="FY196" s="19"/>
      <c r="FZ196" s="19"/>
      <c r="GA196" s="19"/>
      <c r="GB196" s="19"/>
      <c r="GC196" s="19"/>
      <c r="GD196" s="19"/>
      <c r="GE196" s="19"/>
      <c r="GF196" s="19"/>
      <c r="GG196" s="19"/>
      <c r="GH196" s="19"/>
      <c r="GI196" s="19"/>
      <c r="GJ196" s="19"/>
      <c r="GK196" s="19"/>
      <c r="GL196" s="19"/>
      <c r="GM196" s="19"/>
      <c r="GN196" s="19"/>
      <c r="GO196" s="19"/>
      <c r="GP196" s="19"/>
      <c r="GQ196" s="19"/>
      <c r="GR196" s="19"/>
      <c r="GS196" s="19"/>
      <c r="GT196" s="19"/>
      <c r="GU196" s="19"/>
      <c r="GV196" s="19"/>
      <c r="GW196" s="19"/>
      <c r="GX196" s="19"/>
      <c r="GY196" s="19"/>
      <c r="GZ196" s="19"/>
      <c r="HA196" s="19"/>
      <c r="HB196" s="19"/>
      <c r="HC196" s="19"/>
      <c r="HD196" s="19"/>
      <c r="HE196" s="19"/>
      <c r="HF196" s="19"/>
      <c r="HG196" s="19"/>
      <c r="HH196" s="19"/>
      <c r="HI196" s="19"/>
      <c r="HJ196" s="19"/>
      <c r="HK196" s="19"/>
      <c r="HL196" s="19"/>
      <c r="HM196" s="19"/>
      <c r="HN196" s="19"/>
      <c r="HO196" s="19"/>
      <c r="HP196" s="19"/>
      <c r="HQ196" s="19"/>
      <c r="HR196" s="19"/>
      <c r="HS196" s="19"/>
      <c r="HT196" s="19"/>
      <c r="HU196" s="19"/>
      <c r="HV196" s="19"/>
      <c r="HW196" s="19"/>
      <c r="HX196" s="19"/>
      <c r="HY196" s="19"/>
      <c r="HZ196" s="19"/>
      <c r="IA196" s="19"/>
      <c r="IB196" s="19"/>
      <c r="IC196" s="19"/>
      <c r="ID196" s="19"/>
      <c r="IE196" s="19"/>
      <c r="IF196" s="19"/>
      <c r="IG196" s="19"/>
      <c r="IH196" s="19"/>
      <c r="II196" s="19"/>
      <c r="IJ196" s="19"/>
      <c r="IK196" s="19"/>
      <c r="IL196" s="19"/>
      <c r="IM196" s="19"/>
      <c r="IN196" s="19"/>
      <c r="IO196" s="19"/>
      <c r="IP196" s="19"/>
      <c r="IQ196" s="19"/>
      <c r="IR196" s="19"/>
      <c r="IS196" s="19"/>
      <c r="IT196" s="19"/>
      <c r="IU196" s="19"/>
      <c r="IV196" s="19"/>
      <c r="IW196" s="19"/>
    </row>
    <row r="197" customFormat="false" ht="14.25" hidden="false" customHeight="false" outlineLevel="0" collapsed="false">
      <c r="A197" s="19"/>
      <c r="B197" s="19" t="s">
        <v>52</v>
      </c>
      <c r="C197" s="40" t="s">
        <v>115</v>
      </c>
      <c r="D197" s="37" t="n">
        <v>36503</v>
      </c>
      <c r="E197" s="19" t="s">
        <v>50</v>
      </c>
      <c r="F197" s="65" t="n">
        <v>276.9375</v>
      </c>
      <c r="G197" s="20" t="n">
        <v>200</v>
      </c>
      <c r="H197" s="20" t="n">
        <f aca="false">F197*G197</f>
        <v>55387.5</v>
      </c>
      <c r="I197" s="19" t="n">
        <v>1.474</v>
      </c>
      <c r="J197" s="67" t="n">
        <f aca="false">H197*I197</f>
        <v>81641.175</v>
      </c>
      <c r="K197" s="11" t="n">
        <v>56.85</v>
      </c>
      <c r="L197" s="66" t="n">
        <f aca="false">I197</f>
        <v>1.474</v>
      </c>
      <c r="M197" s="67" t="n">
        <f aca="false">K197*L197</f>
        <v>83.7969</v>
      </c>
      <c r="N197" s="11" t="n">
        <f aca="false">IF(E197="b",J197+M197,J197-M197)</f>
        <v>81557.3781</v>
      </c>
      <c r="O197" s="19"/>
      <c r="P197" s="67"/>
      <c r="Q197" s="19" t="s">
        <v>51</v>
      </c>
      <c r="R197" s="68" t="n">
        <v>36503</v>
      </c>
      <c r="S197" s="65" t="n">
        <v>272.875</v>
      </c>
      <c r="T197" s="20" t="n">
        <v>200</v>
      </c>
      <c r="U197" s="20" t="n">
        <f aca="false">S197*T197</f>
        <v>54575</v>
      </c>
      <c r="V197" s="19" t="n">
        <v>1.474</v>
      </c>
      <c r="W197" s="67" t="n">
        <f aca="false">U197*V197</f>
        <v>80443.55</v>
      </c>
      <c r="X197" s="11" t="n">
        <v>55</v>
      </c>
      <c r="Y197" s="19" t="n">
        <f aca="false">V197</f>
        <v>1.474</v>
      </c>
      <c r="Z197" s="39" t="n">
        <f aca="false">X197*Y197</f>
        <v>81.07</v>
      </c>
      <c r="AA197" s="11" t="n">
        <f aca="false">IF(Q197="s",W197-Z197,Z197+W197)</f>
        <v>80524.62</v>
      </c>
      <c r="AB197" s="11" t="n">
        <f aca="false">IF(E197="b",AA197-N197,N197-AA197)</f>
        <v>1032.75809999999</v>
      </c>
      <c r="AC197" s="19"/>
      <c r="AD197" s="13" t="n">
        <f aca="false">T197</f>
        <v>200</v>
      </c>
      <c r="AE197" s="19" t="str">
        <f aca="false">C197</f>
        <v>Yahoo</v>
      </c>
      <c r="AF197" s="42" t="n">
        <v>1999</v>
      </c>
      <c r="AG197" s="11" t="n">
        <f aca="false">IF(E197="b",W197,J197)</f>
        <v>81641.175</v>
      </c>
      <c r="AH197" s="11" t="n">
        <f aca="false">IF(E197="b",N197,AA197)</f>
        <v>80524.62</v>
      </c>
      <c r="AI197" s="11" t="n">
        <f aca="false">IF(E197="b",Z197,M197)</f>
        <v>83.7969</v>
      </c>
      <c r="AJ197" s="39" t="n">
        <f aca="false">AG197-AI197-AH197</f>
        <v>1032.75809999999</v>
      </c>
      <c r="AK197" s="69" t="n">
        <f aca="false">AB197-AJ197</f>
        <v>0</v>
      </c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9"/>
      <c r="BS197" s="19"/>
      <c r="BT197" s="19"/>
      <c r="BU197" s="19"/>
      <c r="BV197" s="19"/>
      <c r="BW197" s="19"/>
      <c r="BX197" s="19"/>
      <c r="BY197" s="19"/>
      <c r="BZ197" s="19"/>
      <c r="CA197" s="19"/>
      <c r="CB197" s="19"/>
      <c r="CC197" s="19"/>
      <c r="CD197" s="19"/>
      <c r="CE197" s="19"/>
      <c r="CF197" s="19"/>
      <c r="CG197" s="19"/>
      <c r="CH197" s="19"/>
      <c r="CI197" s="19"/>
      <c r="CJ197" s="19"/>
      <c r="CK197" s="19"/>
      <c r="CL197" s="19"/>
      <c r="CM197" s="19"/>
      <c r="CN197" s="19"/>
      <c r="CO197" s="19"/>
      <c r="CP197" s="19"/>
      <c r="CQ197" s="19"/>
      <c r="CR197" s="19"/>
      <c r="CS197" s="19"/>
      <c r="CT197" s="19"/>
      <c r="CU197" s="19"/>
      <c r="CV197" s="19"/>
      <c r="CW197" s="19"/>
      <c r="CX197" s="19"/>
      <c r="CY197" s="19"/>
      <c r="CZ197" s="19"/>
      <c r="DA197" s="19"/>
      <c r="DB197" s="19"/>
      <c r="DC197" s="19"/>
      <c r="DD197" s="19"/>
      <c r="DE197" s="19"/>
      <c r="DF197" s="19"/>
      <c r="DG197" s="19"/>
      <c r="DH197" s="19"/>
      <c r="DI197" s="19"/>
      <c r="DJ197" s="19"/>
      <c r="DK197" s="19"/>
      <c r="DL197" s="19"/>
      <c r="DM197" s="19"/>
      <c r="DN197" s="19"/>
      <c r="DO197" s="19"/>
      <c r="DP197" s="19"/>
      <c r="DQ197" s="19"/>
      <c r="DR197" s="19"/>
      <c r="DS197" s="19"/>
      <c r="DT197" s="19"/>
      <c r="DU197" s="19"/>
      <c r="DV197" s="19"/>
      <c r="DW197" s="19"/>
      <c r="DX197" s="19"/>
      <c r="DY197" s="19"/>
      <c r="DZ197" s="19"/>
      <c r="EA197" s="19"/>
      <c r="EB197" s="19"/>
      <c r="EC197" s="19"/>
      <c r="ED197" s="19"/>
      <c r="EE197" s="19"/>
      <c r="EF197" s="19"/>
      <c r="EG197" s="19"/>
      <c r="EH197" s="19"/>
      <c r="EI197" s="19"/>
      <c r="EJ197" s="19"/>
      <c r="EK197" s="19"/>
      <c r="EL197" s="19"/>
      <c r="EM197" s="19"/>
      <c r="EN197" s="19"/>
      <c r="EO197" s="19"/>
      <c r="EP197" s="19"/>
      <c r="EQ197" s="19"/>
      <c r="ER197" s="19"/>
      <c r="ES197" s="19"/>
      <c r="ET197" s="19"/>
      <c r="EU197" s="19"/>
      <c r="EV197" s="19"/>
      <c r="EW197" s="19"/>
      <c r="EX197" s="19"/>
      <c r="EY197" s="19"/>
      <c r="EZ197" s="19"/>
      <c r="FA197" s="19"/>
      <c r="FB197" s="19"/>
      <c r="FC197" s="19"/>
      <c r="FD197" s="19"/>
      <c r="FE197" s="19"/>
      <c r="FF197" s="19"/>
      <c r="FG197" s="19"/>
      <c r="FH197" s="19"/>
      <c r="FI197" s="19"/>
      <c r="FJ197" s="19"/>
      <c r="FK197" s="19"/>
      <c r="FL197" s="19"/>
      <c r="FM197" s="19"/>
      <c r="FN197" s="19"/>
      <c r="FO197" s="19"/>
      <c r="FP197" s="19"/>
      <c r="FQ197" s="19"/>
      <c r="FR197" s="19"/>
      <c r="FS197" s="19"/>
      <c r="FT197" s="19"/>
      <c r="FU197" s="19"/>
      <c r="FV197" s="19"/>
      <c r="FW197" s="19"/>
      <c r="FX197" s="19"/>
      <c r="FY197" s="19"/>
      <c r="FZ197" s="19"/>
      <c r="GA197" s="19"/>
      <c r="GB197" s="19"/>
      <c r="GC197" s="19"/>
      <c r="GD197" s="19"/>
      <c r="GE197" s="19"/>
      <c r="GF197" s="19"/>
      <c r="GG197" s="19"/>
      <c r="GH197" s="19"/>
      <c r="GI197" s="19"/>
      <c r="GJ197" s="19"/>
      <c r="GK197" s="19"/>
      <c r="GL197" s="19"/>
      <c r="GM197" s="19"/>
      <c r="GN197" s="19"/>
      <c r="GO197" s="19"/>
      <c r="GP197" s="19"/>
      <c r="GQ197" s="19"/>
      <c r="GR197" s="19"/>
      <c r="GS197" s="19"/>
      <c r="GT197" s="19"/>
      <c r="GU197" s="19"/>
      <c r="GV197" s="19"/>
      <c r="GW197" s="19"/>
      <c r="GX197" s="19"/>
      <c r="GY197" s="19"/>
      <c r="GZ197" s="19"/>
      <c r="HA197" s="19"/>
      <c r="HB197" s="19"/>
      <c r="HC197" s="19"/>
      <c r="HD197" s="19"/>
      <c r="HE197" s="19"/>
      <c r="HF197" s="19"/>
      <c r="HG197" s="19"/>
      <c r="HH197" s="19"/>
      <c r="HI197" s="19"/>
      <c r="HJ197" s="19"/>
      <c r="HK197" s="19"/>
      <c r="HL197" s="19"/>
      <c r="HM197" s="19"/>
      <c r="HN197" s="19"/>
      <c r="HO197" s="19"/>
      <c r="HP197" s="19"/>
      <c r="HQ197" s="19"/>
      <c r="HR197" s="19"/>
      <c r="HS197" s="19"/>
      <c r="HT197" s="19"/>
      <c r="HU197" s="19"/>
      <c r="HV197" s="19"/>
      <c r="HW197" s="19"/>
      <c r="HX197" s="19"/>
      <c r="HY197" s="19"/>
      <c r="HZ197" s="19"/>
      <c r="IA197" s="19"/>
      <c r="IB197" s="19"/>
      <c r="IC197" s="19"/>
      <c r="ID197" s="19"/>
      <c r="IE197" s="19"/>
      <c r="IF197" s="19"/>
      <c r="IG197" s="19"/>
      <c r="IH197" s="19"/>
      <c r="II197" s="19"/>
      <c r="IJ197" s="19"/>
      <c r="IK197" s="19"/>
      <c r="IL197" s="19"/>
      <c r="IM197" s="19"/>
      <c r="IN197" s="19"/>
      <c r="IO197" s="19"/>
      <c r="IP197" s="19"/>
      <c r="IQ197" s="19"/>
      <c r="IR197" s="19"/>
      <c r="IS197" s="19"/>
      <c r="IT197" s="19"/>
      <c r="IU197" s="19"/>
      <c r="IV197" s="19"/>
      <c r="IW197" s="19"/>
    </row>
    <row r="198" customFormat="false" ht="14.25" hidden="false" customHeight="false" outlineLevel="0" collapsed="false">
      <c r="A198" s="19"/>
      <c r="B198" s="19" t="s">
        <v>52</v>
      </c>
      <c r="C198" s="40" t="s">
        <v>116</v>
      </c>
      <c r="D198" s="37" t="n">
        <v>36474</v>
      </c>
      <c r="E198" s="19" t="s">
        <v>51</v>
      </c>
      <c r="F198" s="65" t="n">
        <v>54.875</v>
      </c>
      <c r="G198" s="20" t="n">
        <v>500</v>
      </c>
      <c r="H198" s="20" t="n">
        <f aca="false">F198*G198</f>
        <v>27437.5</v>
      </c>
      <c r="I198" s="19" t="n">
        <v>1.4714</v>
      </c>
      <c r="J198" s="67" t="n">
        <f aca="false">H198*I198</f>
        <v>40371.5375</v>
      </c>
      <c r="K198" s="11" t="n">
        <v>28</v>
      </c>
      <c r="L198" s="66" t="n">
        <f aca="false">I198</f>
        <v>1.4714</v>
      </c>
      <c r="M198" s="67" t="n">
        <f aca="false">K198*L198</f>
        <v>41.1992</v>
      </c>
      <c r="N198" s="11" t="n">
        <f aca="false">IF(E198="b",J198+M198,J198-M198)</f>
        <v>40412.7367</v>
      </c>
      <c r="O198" s="19"/>
      <c r="P198" s="67"/>
      <c r="Q198" s="19" t="s">
        <v>50</v>
      </c>
      <c r="R198" s="68" t="n">
        <v>36500</v>
      </c>
      <c r="S198" s="65" t="n">
        <v>56.0625</v>
      </c>
      <c r="T198" s="20" t="n">
        <v>500</v>
      </c>
      <c r="U198" s="20" t="n">
        <f aca="false">S198*T198</f>
        <v>28031.25</v>
      </c>
      <c r="V198" s="19" t="n">
        <v>1.474</v>
      </c>
      <c r="W198" s="67" t="n">
        <f aca="false">U198*V198</f>
        <v>41318.0625</v>
      </c>
      <c r="X198" s="11" t="n">
        <v>29</v>
      </c>
      <c r="Y198" s="19" t="n">
        <f aca="false">V198</f>
        <v>1.474</v>
      </c>
      <c r="Z198" s="39" t="n">
        <f aca="false">X198*Y198</f>
        <v>42.746</v>
      </c>
      <c r="AA198" s="11" t="n">
        <f aca="false">IF(Q198="s",W198-Z198,Z198+W198)</f>
        <v>41275.3165</v>
      </c>
      <c r="AB198" s="11" t="n">
        <f aca="false">IF(E198="b",AA198-N198,N198-AA198)</f>
        <v>862.5798</v>
      </c>
      <c r="AC198" s="19"/>
      <c r="AD198" s="13" t="n">
        <f aca="false">T198</f>
        <v>500</v>
      </c>
      <c r="AE198" s="19" t="str">
        <f aca="false">C198</f>
        <v>ETOYS Inc.</v>
      </c>
      <c r="AF198" s="42" t="n">
        <v>1999</v>
      </c>
      <c r="AG198" s="11" t="n">
        <f aca="false">IF(E198="b",W198,J198)</f>
        <v>41318.0625</v>
      </c>
      <c r="AH198" s="11" t="n">
        <f aca="false">IF(E198="b",N198,AA198)</f>
        <v>40412.7367</v>
      </c>
      <c r="AI198" s="11" t="n">
        <f aca="false">IF(E198="b",Z198,M198)</f>
        <v>42.746</v>
      </c>
      <c r="AJ198" s="39" t="n">
        <f aca="false">AG198-AI198-AH198</f>
        <v>862.5798</v>
      </c>
      <c r="AK198" s="69" t="n">
        <f aca="false">AB198-AJ198</f>
        <v>0</v>
      </c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9"/>
      <c r="BS198" s="19"/>
      <c r="BT198" s="19"/>
      <c r="BU198" s="19"/>
      <c r="BV198" s="19"/>
      <c r="BW198" s="19"/>
      <c r="BX198" s="19"/>
      <c r="BY198" s="19"/>
      <c r="BZ198" s="19"/>
      <c r="CA198" s="19"/>
      <c r="CB198" s="19"/>
      <c r="CC198" s="19"/>
      <c r="CD198" s="19"/>
      <c r="CE198" s="19"/>
      <c r="CF198" s="19"/>
      <c r="CG198" s="19"/>
      <c r="CH198" s="19"/>
      <c r="CI198" s="19"/>
      <c r="CJ198" s="19"/>
      <c r="CK198" s="19"/>
      <c r="CL198" s="19"/>
      <c r="CM198" s="19"/>
      <c r="CN198" s="19"/>
      <c r="CO198" s="19"/>
      <c r="CP198" s="19"/>
      <c r="CQ198" s="19"/>
      <c r="CR198" s="19"/>
      <c r="CS198" s="19"/>
      <c r="CT198" s="19"/>
      <c r="CU198" s="19"/>
      <c r="CV198" s="19"/>
      <c r="CW198" s="19"/>
      <c r="CX198" s="19"/>
      <c r="CY198" s="19"/>
      <c r="CZ198" s="19"/>
      <c r="DA198" s="19"/>
      <c r="DB198" s="19"/>
      <c r="DC198" s="19"/>
      <c r="DD198" s="19"/>
      <c r="DE198" s="19"/>
      <c r="DF198" s="19"/>
      <c r="DG198" s="19"/>
      <c r="DH198" s="19"/>
      <c r="DI198" s="19"/>
      <c r="DJ198" s="19"/>
      <c r="DK198" s="19"/>
      <c r="DL198" s="19"/>
      <c r="DM198" s="19"/>
      <c r="DN198" s="19"/>
      <c r="DO198" s="19"/>
      <c r="DP198" s="19"/>
      <c r="DQ198" s="19"/>
      <c r="DR198" s="19"/>
      <c r="DS198" s="19"/>
      <c r="DT198" s="19"/>
      <c r="DU198" s="19"/>
      <c r="DV198" s="19"/>
      <c r="DW198" s="19"/>
      <c r="DX198" s="19"/>
      <c r="DY198" s="19"/>
      <c r="DZ198" s="19"/>
      <c r="EA198" s="19"/>
      <c r="EB198" s="19"/>
      <c r="EC198" s="19"/>
      <c r="ED198" s="19"/>
      <c r="EE198" s="19"/>
      <c r="EF198" s="19"/>
      <c r="EG198" s="19"/>
      <c r="EH198" s="19"/>
      <c r="EI198" s="19"/>
      <c r="EJ198" s="19"/>
      <c r="EK198" s="19"/>
      <c r="EL198" s="19"/>
      <c r="EM198" s="19"/>
      <c r="EN198" s="19"/>
      <c r="EO198" s="19"/>
      <c r="EP198" s="19"/>
      <c r="EQ198" s="19"/>
      <c r="ER198" s="19"/>
      <c r="ES198" s="19"/>
      <c r="ET198" s="19"/>
      <c r="EU198" s="19"/>
      <c r="EV198" s="19"/>
      <c r="EW198" s="19"/>
      <c r="EX198" s="19"/>
      <c r="EY198" s="19"/>
      <c r="EZ198" s="19"/>
      <c r="FA198" s="19"/>
      <c r="FB198" s="19"/>
      <c r="FC198" s="19"/>
      <c r="FD198" s="19"/>
      <c r="FE198" s="19"/>
      <c r="FF198" s="19"/>
      <c r="FG198" s="19"/>
      <c r="FH198" s="19"/>
      <c r="FI198" s="19"/>
      <c r="FJ198" s="19"/>
      <c r="FK198" s="19"/>
      <c r="FL198" s="19"/>
      <c r="FM198" s="19"/>
      <c r="FN198" s="19"/>
      <c r="FO198" s="19"/>
      <c r="FP198" s="19"/>
      <c r="FQ198" s="19"/>
      <c r="FR198" s="19"/>
      <c r="FS198" s="19"/>
      <c r="FT198" s="19"/>
      <c r="FU198" s="19"/>
      <c r="FV198" s="19"/>
      <c r="FW198" s="19"/>
      <c r="FX198" s="19"/>
      <c r="FY198" s="19"/>
      <c r="FZ198" s="19"/>
      <c r="GA198" s="19"/>
      <c r="GB198" s="19"/>
      <c r="GC198" s="19"/>
      <c r="GD198" s="19"/>
      <c r="GE198" s="19"/>
      <c r="GF198" s="19"/>
      <c r="GG198" s="19"/>
      <c r="GH198" s="19"/>
      <c r="GI198" s="19"/>
      <c r="GJ198" s="19"/>
      <c r="GK198" s="19"/>
      <c r="GL198" s="19"/>
      <c r="GM198" s="19"/>
      <c r="GN198" s="19"/>
      <c r="GO198" s="19"/>
      <c r="GP198" s="19"/>
      <c r="GQ198" s="19"/>
      <c r="GR198" s="19"/>
      <c r="GS198" s="19"/>
      <c r="GT198" s="19"/>
      <c r="GU198" s="19"/>
      <c r="GV198" s="19"/>
      <c r="GW198" s="19"/>
      <c r="GX198" s="19"/>
      <c r="GY198" s="19"/>
      <c r="GZ198" s="19"/>
      <c r="HA198" s="19"/>
      <c r="HB198" s="19"/>
      <c r="HC198" s="19"/>
      <c r="HD198" s="19"/>
      <c r="HE198" s="19"/>
      <c r="HF198" s="19"/>
      <c r="HG198" s="19"/>
      <c r="HH198" s="19"/>
      <c r="HI198" s="19"/>
      <c r="HJ198" s="19"/>
      <c r="HK198" s="19"/>
      <c r="HL198" s="19"/>
      <c r="HM198" s="19"/>
      <c r="HN198" s="19"/>
      <c r="HO198" s="19"/>
      <c r="HP198" s="19"/>
      <c r="HQ198" s="19"/>
      <c r="HR198" s="19"/>
      <c r="HS198" s="19"/>
      <c r="HT198" s="19"/>
      <c r="HU198" s="19"/>
      <c r="HV198" s="19"/>
      <c r="HW198" s="19"/>
      <c r="HX198" s="19"/>
      <c r="HY198" s="19"/>
      <c r="HZ198" s="19"/>
      <c r="IA198" s="19"/>
      <c r="IB198" s="19"/>
      <c r="IC198" s="19"/>
      <c r="ID198" s="19"/>
      <c r="IE198" s="19"/>
      <c r="IF198" s="19"/>
      <c r="IG198" s="19"/>
      <c r="IH198" s="19"/>
      <c r="II198" s="19"/>
      <c r="IJ198" s="19"/>
      <c r="IK198" s="19"/>
      <c r="IL198" s="19"/>
      <c r="IM198" s="19"/>
      <c r="IN198" s="19"/>
      <c r="IO198" s="19"/>
      <c r="IP198" s="19"/>
      <c r="IQ198" s="19"/>
      <c r="IR198" s="19"/>
      <c r="IS198" s="19"/>
      <c r="IT198" s="19"/>
      <c r="IU198" s="19"/>
      <c r="IV198" s="19"/>
      <c r="IW198" s="19"/>
    </row>
    <row r="199" customFormat="false" ht="14.25" hidden="false" customHeight="false" outlineLevel="0" collapsed="false">
      <c r="A199" s="19"/>
      <c r="B199" s="19"/>
      <c r="C199" s="40"/>
      <c r="D199" s="37"/>
      <c r="E199" s="19"/>
      <c r="F199" s="65"/>
      <c r="G199" s="20"/>
      <c r="H199" s="20" t="n">
        <f aca="false">F199*G199</f>
        <v>0</v>
      </c>
      <c r="I199" s="19"/>
      <c r="J199" s="67" t="n">
        <f aca="false">H199*I199</f>
        <v>0</v>
      </c>
      <c r="K199" s="11"/>
      <c r="L199" s="66" t="n">
        <f aca="false">I199</f>
        <v>0</v>
      </c>
      <c r="M199" s="67" t="n">
        <f aca="false">K199*L199</f>
        <v>0</v>
      </c>
      <c r="N199" s="11" t="n">
        <f aca="false">IF(E199="b",J199+M199,J199-M199)</f>
        <v>0</v>
      </c>
      <c r="O199" s="19"/>
      <c r="P199" s="67"/>
      <c r="Q199" s="19"/>
      <c r="R199" s="68"/>
      <c r="S199" s="65"/>
      <c r="T199" s="20"/>
      <c r="U199" s="20" t="n">
        <f aca="false">S199*T199</f>
        <v>0</v>
      </c>
      <c r="V199" s="19"/>
      <c r="W199" s="67" t="n">
        <f aca="false">U199*V199</f>
        <v>0</v>
      </c>
      <c r="X199" s="11"/>
      <c r="Y199" s="19" t="n">
        <f aca="false">V199</f>
        <v>0</v>
      </c>
      <c r="Z199" s="39" t="n">
        <f aca="false">X199*Y199</f>
        <v>0</v>
      </c>
      <c r="AA199" s="11" t="n">
        <f aca="false">IF(Q199="s",W199-Z199,Z199+W199)</f>
        <v>0</v>
      </c>
      <c r="AB199" s="11" t="n">
        <f aca="false">IF(E199="b",AA199-N199,N199-AA199)</f>
        <v>0</v>
      </c>
      <c r="AC199" s="19"/>
      <c r="AD199" s="19"/>
      <c r="AE199" s="19"/>
      <c r="AF199" s="19"/>
      <c r="AG199" s="11" t="s">
        <v>0</v>
      </c>
      <c r="AH199" s="11"/>
      <c r="AI199" s="11" t="s">
        <v>0</v>
      </c>
      <c r="AJ199" s="39"/>
      <c r="AK199" s="69" t="n">
        <f aca="false">AB199-AJ199</f>
        <v>0</v>
      </c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19"/>
      <c r="BS199" s="19"/>
      <c r="BT199" s="19"/>
      <c r="BU199" s="19"/>
      <c r="BV199" s="19"/>
      <c r="BW199" s="19"/>
      <c r="BX199" s="19"/>
      <c r="BY199" s="19"/>
      <c r="BZ199" s="19"/>
      <c r="CA199" s="19"/>
      <c r="CB199" s="19"/>
      <c r="CC199" s="19"/>
      <c r="CD199" s="19"/>
      <c r="CE199" s="19"/>
      <c r="CF199" s="19"/>
      <c r="CG199" s="19"/>
      <c r="CH199" s="19"/>
      <c r="CI199" s="19"/>
      <c r="CJ199" s="19"/>
      <c r="CK199" s="19"/>
      <c r="CL199" s="19"/>
      <c r="CM199" s="19"/>
      <c r="CN199" s="19"/>
      <c r="CO199" s="19"/>
      <c r="CP199" s="19"/>
      <c r="CQ199" s="19"/>
      <c r="CR199" s="19"/>
      <c r="CS199" s="19"/>
      <c r="CT199" s="19"/>
      <c r="CU199" s="19"/>
      <c r="CV199" s="19"/>
      <c r="CW199" s="19"/>
      <c r="CX199" s="19"/>
      <c r="CY199" s="19"/>
      <c r="CZ199" s="19"/>
      <c r="DA199" s="19"/>
      <c r="DB199" s="19"/>
      <c r="DC199" s="19"/>
      <c r="DD199" s="19"/>
      <c r="DE199" s="19"/>
      <c r="DF199" s="19"/>
      <c r="DG199" s="19"/>
      <c r="DH199" s="19"/>
      <c r="DI199" s="19"/>
      <c r="DJ199" s="19"/>
      <c r="DK199" s="19"/>
      <c r="DL199" s="19"/>
      <c r="DM199" s="19"/>
      <c r="DN199" s="19"/>
      <c r="DO199" s="19"/>
      <c r="DP199" s="19"/>
      <c r="DQ199" s="19"/>
      <c r="DR199" s="19"/>
      <c r="DS199" s="19"/>
      <c r="DT199" s="19"/>
      <c r="DU199" s="19"/>
      <c r="DV199" s="19"/>
      <c r="DW199" s="19"/>
      <c r="DX199" s="19"/>
      <c r="DY199" s="19"/>
      <c r="DZ199" s="19"/>
      <c r="EA199" s="19"/>
      <c r="EB199" s="19"/>
      <c r="EC199" s="19"/>
      <c r="ED199" s="19"/>
      <c r="EE199" s="19"/>
      <c r="EF199" s="19"/>
      <c r="EG199" s="19"/>
      <c r="EH199" s="19"/>
      <c r="EI199" s="19"/>
      <c r="EJ199" s="19"/>
      <c r="EK199" s="19"/>
      <c r="EL199" s="19"/>
      <c r="EM199" s="19"/>
      <c r="EN199" s="19"/>
      <c r="EO199" s="19"/>
      <c r="EP199" s="19"/>
      <c r="EQ199" s="19"/>
      <c r="ER199" s="19"/>
      <c r="ES199" s="19"/>
      <c r="ET199" s="19"/>
      <c r="EU199" s="19"/>
      <c r="EV199" s="19"/>
      <c r="EW199" s="19"/>
      <c r="EX199" s="19"/>
      <c r="EY199" s="19"/>
      <c r="EZ199" s="19"/>
      <c r="FA199" s="19"/>
      <c r="FB199" s="19"/>
      <c r="FC199" s="19"/>
      <c r="FD199" s="19"/>
      <c r="FE199" s="19"/>
      <c r="FF199" s="19"/>
      <c r="FG199" s="19"/>
      <c r="FH199" s="19"/>
      <c r="FI199" s="19"/>
      <c r="FJ199" s="19"/>
      <c r="FK199" s="19"/>
      <c r="FL199" s="19"/>
      <c r="FM199" s="19"/>
      <c r="FN199" s="19"/>
      <c r="FO199" s="19"/>
      <c r="FP199" s="19"/>
      <c r="FQ199" s="19"/>
      <c r="FR199" s="19"/>
      <c r="FS199" s="19"/>
      <c r="FT199" s="19"/>
      <c r="FU199" s="19"/>
      <c r="FV199" s="19"/>
      <c r="FW199" s="19"/>
      <c r="FX199" s="19"/>
      <c r="FY199" s="19"/>
      <c r="FZ199" s="19"/>
      <c r="GA199" s="19"/>
      <c r="GB199" s="19"/>
      <c r="GC199" s="19"/>
      <c r="GD199" s="19"/>
      <c r="GE199" s="19"/>
      <c r="GF199" s="19"/>
      <c r="GG199" s="19"/>
      <c r="GH199" s="19"/>
      <c r="GI199" s="19"/>
      <c r="GJ199" s="19"/>
      <c r="GK199" s="19"/>
      <c r="GL199" s="19"/>
      <c r="GM199" s="19"/>
      <c r="GN199" s="19"/>
      <c r="GO199" s="19"/>
      <c r="GP199" s="19"/>
      <c r="GQ199" s="19"/>
      <c r="GR199" s="19"/>
      <c r="GS199" s="19"/>
      <c r="GT199" s="19"/>
      <c r="GU199" s="19"/>
      <c r="GV199" s="19"/>
      <c r="GW199" s="19"/>
      <c r="GX199" s="19"/>
      <c r="GY199" s="19"/>
      <c r="GZ199" s="19"/>
      <c r="HA199" s="19"/>
      <c r="HB199" s="19"/>
      <c r="HC199" s="19"/>
      <c r="HD199" s="19"/>
      <c r="HE199" s="19"/>
      <c r="HF199" s="19"/>
      <c r="HG199" s="19"/>
      <c r="HH199" s="19"/>
      <c r="HI199" s="19"/>
      <c r="HJ199" s="19"/>
      <c r="HK199" s="19"/>
      <c r="HL199" s="19"/>
      <c r="HM199" s="19"/>
      <c r="HN199" s="19"/>
      <c r="HO199" s="19"/>
      <c r="HP199" s="19"/>
      <c r="HQ199" s="19"/>
      <c r="HR199" s="19"/>
      <c r="HS199" s="19"/>
      <c r="HT199" s="19"/>
      <c r="HU199" s="19"/>
      <c r="HV199" s="19"/>
      <c r="HW199" s="19"/>
      <c r="HX199" s="19"/>
      <c r="HY199" s="19"/>
      <c r="HZ199" s="19"/>
      <c r="IA199" s="19"/>
      <c r="IB199" s="19"/>
      <c r="IC199" s="19"/>
      <c r="ID199" s="19"/>
      <c r="IE199" s="19"/>
      <c r="IF199" s="19"/>
      <c r="IG199" s="19"/>
      <c r="IH199" s="19"/>
      <c r="II199" s="19"/>
      <c r="IJ199" s="19"/>
      <c r="IK199" s="19"/>
      <c r="IL199" s="19"/>
      <c r="IM199" s="19"/>
      <c r="IN199" s="19"/>
      <c r="IO199" s="19"/>
      <c r="IP199" s="19"/>
      <c r="IQ199" s="19"/>
      <c r="IR199" s="19"/>
      <c r="IS199" s="19"/>
      <c r="IT199" s="19"/>
      <c r="IU199" s="19"/>
      <c r="IV199" s="19"/>
      <c r="IW199" s="19"/>
    </row>
    <row r="200" customFormat="false" ht="14.25" hidden="false" customHeight="false" outlineLevel="0" collapsed="false">
      <c r="A200" s="19"/>
      <c r="B200" s="19"/>
      <c r="C200" s="40"/>
      <c r="D200" s="37"/>
      <c r="E200" s="19"/>
      <c r="F200" s="65"/>
      <c r="G200" s="11" t="n">
        <f aca="false">27466.5-27438.5</f>
        <v>28</v>
      </c>
      <c r="H200" s="20" t="n">
        <f aca="false">F200*G200</f>
        <v>0</v>
      </c>
      <c r="I200" s="19"/>
      <c r="J200" s="67" t="n">
        <f aca="false">H200*I200</f>
        <v>0</v>
      </c>
      <c r="K200" s="11"/>
      <c r="L200" s="66" t="n">
        <f aca="false">I200</f>
        <v>0</v>
      </c>
      <c r="M200" s="67" t="n">
        <f aca="false">K200*L200</f>
        <v>0</v>
      </c>
      <c r="N200" s="11" t="n">
        <f aca="false">IF(E200="b",J200+M200,J200-M200)</f>
        <v>0</v>
      </c>
      <c r="O200" s="19"/>
      <c r="P200" s="67"/>
      <c r="Q200" s="19"/>
      <c r="R200" s="68"/>
      <c r="S200" s="65"/>
      <c r="T200" s="20"/>
      <c r="U200" s="20" t="n">
        <f aca="false">S200*T200</f>
        <v>0</v>
      </c>
      <c r="V200" s="19"/>
      <c r="W200" s="67" t="n">
        <f aca="false">U200*V200</f>
        <v>0</v>
      </c>
      <c r="X200" s="11"/>
      <c r="Y200" s="19" t="n">
        <f aca="false">V200</f>
        <v>0</v>
      </c>
      <c r="Z200" s="39" t="n">
        <f aca="false">X200*Y200</f>
        <v>0</v>
      </c>
      <c r="AA200" s="11" t="n">
        <f aca="false">IF(Q200="s",W200-Z200,Z200+W200)</f>
        <v>0</v>
      </c>
      <c r="AB200" s="11" t="n">
        <f aca="false">IF(E200="b",AA200-N200,N200-AA200)</f>
        <v>0</v>
      </c>
      <c r="AC200" s="19"/>
      <c r="AD200" s="19"/>
      <c r="AE200" s="19"/>
      <c r="AF200" s="19"/>
      <c r="AG200" s="19" t="s">
        <v>81</v>
      </c>
      <c r="AH200" s="11"/>
      <c r="AI200" s="11" t="n">
        <f aca="false">SUM(AI168:AI198)</f>
        <v>2767.0509</v>
      </c>
      <c r="AJ200" s="39" t="n">
        <f aca="false">SUM(AJ168:AJ198)</f>
        <v>-109804.40165</v>
      </c>
      <c r="AK200" s="69" t="n">
        <f aca="false">AB200-AJ200</f>
        <v>109804.40165</v>
      </c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9"/>
      <c r="BS200" s="19"/>
      <c r="BT200" s="19"/>
      <c r="BU200" s="19"/>
      <c r="BV200" s="19"/>
      <c r="BW200" s="19"/>
      <c r="BX200" s="19"/>
      <c r="BY200" s="19"/>
      <c r="BZ200" s="19"/>
      <c r="CA200" s="19"/>
      <c r="CB200" s="19"/>
      <c r="CC200" s="19"/>
      <c r="CD200" s="19"/>
      <c r="CE200" s="19"/>
      <c r="CF200" s="19"/>
      <c r="CG200" s="19"/>
      <c r="CH200" s="19"/>
      <c r="CI200" s="19"/>
      <c r="CJ200" s="19"/>
      <c r="CK200" s="19"/>
      <c r="CL200" s="19"/>
      <c r="CM200" s="19"/>
      <c r="CN200" s="19"/>
      <c r="CO200" s="19"/>
      <c r="CP200" s="19"/>
      <c r="CQ200" s="19"/>
      <c r="CR200" s="19"/>
      <c r="CS200" s="19"/>
      <c r="CT200" s="19"/>
      <c r="CU200" s="19"/>
      <c r="CV200" s="19"/>
      <c r="CW200" s="19"/>
      <c r="CX200" s="19"/>
      <c r="CY200" s="19"/>
      <c r="CZ200" s="19"/>
      <c r="DA200" s="19"/>
      <c r="DB200" s="19"/>
      <c r="DC200" s="19"/>
      <c r="DD200" s="19"/>
      <c r="DE200" s="19"/>
      <c r="DF200" s="19"/>
      <c r="DG200" s="19"/>
      <c r="DH200" s="19"/>
      <c r="DI200" s="19"/>
      <c r="DJ200" s="19"/>
      <c r="DK200" s="19"/>
      <c r="DL200" s="19"/>
      <c r="DM200" s="19"/>
      <c r="DN200" s="19"/>
      <c r="DO200" s="19"/>
      <c r="DP200" s="19"/>
      <c r="DQ200" s="19"/>
      <c r="DR200" s="19"/>
      <c r="DS200" s="19"/>
      <c r="DT200" s="19"/>
      <c r="DU200" s="19"/>
      <c r="DV200" s="19"/>
      <c r="DW200" s="19"/>
      <c r="DX200" s="19"/>
      <c r="DY200" s="19"/>
      <c r="DZ200" s="19"/>
      <c r="EA200" s="19"/>
      <c r="EB200" s="19"/>
      <c r="EC200" s="19"/>
      <c r="ED200" s="19"/>
      <c r="EE200" s="19"/>
      <c r="EF200" s="19"/>
      <c r="EG200" s="19"/>
      <c r="EH200" s="19"/>
      <c r="EI200" s="19"/>
      <c r="EJ200" s="19"/>
      <c r="EK200" s="19"/>
      <c r="EL200" s="19"/>
      <c r="EM200" s="19"/>
      <c r="EN200" s="19"/>
      <c r="EO200" s="19"/>
      <c r="EP200" s="19"/>
      <c r="EQ200" s="19"/>
      <c r="ER200" s="19"/>
      <c r="ES200" s="19"/>
      <c r="ET200" s="19"/>
      <c r="EU200" s="19"/>
      <c r="EV200" s="19"/>
      <c r="EW200" s="19"/>
      <c r="EX200" s="19"/>
      <c r="EY200" s="19"/>
      <c r="EZ200" s="19"/>
      <c r="FA200" s="19"/>
      <c r="FB200" s="19"/>
      <c r="FC200" s="19"/>
      <c r="FD200" s="19"/>
      <c r="FE200" s="19"/>
      <c r="FF200" s="19"/>
      <c r="FG200" s="19"/>
      <c r="FH200" s="19"/>
      <c r="FI200" s="19"/>
      <c r="FJ200" s="19"/>
      <c r="FK200" s="19"/>
      <c r="FL200" s="19"/>
      <c r="FM200" s="19"/>
      <c r="FN200" s="19"/>
      <c r="FO200" s="19"/>
      <c r="FP200" s="19"/>
      <c r="FQ200" s="19"/>
      <c r="FR200" s="19"/>
      <c r="FS200" s="19"/>
      <c r="FT200" s="19"/>
      <c r="FU200" s="19"/>
      <c r="FV200" s="19"/>
      <c r="FW200" s="19"/>
      <c r="FX200" s="19"/>
      <c r="FY200" s="19"/>
      <c r="FZ200" s="19"/>
      <c r="GA200" s="19"/>
      <c r="GB200" s="19"/>
      <c r="GC200" s="19"/>
      <c r="GD200" s="19"/>
      <c r="GE200" s="19"/>
      <c r="GF200" s="19"/>
      <c r="GG200" s="19"/>
      <c r="GH200" s="19"/>
      <c r="GI200" s="19"/>
      <c r="GJ200" s="19"/>
      <c r="GK200" s="19"/>
      <c r="GL200" s="19"/>
      <c r="GM200" s="19"/>
      <c r="GN200" s="19"/>
      <c r="GO200" s="19"/>
      <c r="GP200" s="19"/>
      <c r="GQ200" s="19"/>
      <c r="GR200" s="19"/>
      <c r="GS200" s="19"/>
      <c r="GT200" s="19"/>
      <c r="GU200" s="19"/>
      <c r="GV200" s="19"/>
      <c r="GW200" s="19"/>
      <c r="GX200" s="19"/>
      <c r="GY200" s="19"/>
      <c r="GZ200" s="19"/>
      <c r="HA200" s="19"/>
      <c r="HB200" s="19"/>
      <c r="HC200" s="19"/>
      <c r="HD200" s="19"/>
      <c r="HE200" s="19"/>
      <c r="HF200" s="19"/>
      <c r="HG200" s="19"/>
      <c r="HH200" s="19"/>
      <c r="HI200" s="19"/>
      <c r="HJ200" s="19"/>
      <c r="HK200" s="19"/>
      <c r="HL200" s="19"/>
      <c r="HM200" s="19"/>
      <c r="HN200" s="19"/>
      <c r="HO200" s="19"/>
      <c r="HP200" s="19"/>
      <c r="HQ200" s="19"/>
      <c r="HR200" s="19"/>
      <c r="HS200" s="19"/>
      <c r="HT200" s="19"/>
      <c r="HU200" s="19"/>
      <c r="HV200" s="19"/>
      <c r="HW200" s="19"/>
      <c r="HX200" s="19"/>
      <c r="HY200" s="19"/>
      <c r="HZ200" s="19"/>
      <c r="IA200" s="19"/>
      <c r="IB200" s="19"/>
      <c r="IC200" s="19"/>
      <c r="ID200" s="19"/>
      <c r="IE200" s="19"/>
      <c r="IF200" s="19"/>
      <c r="IG200" s="19"/>
      <c r="IH200" s="19"/>
      <c r="II200" s="19"/>
      <c r="IJ200" s="19"/>
      <c r="IK200" s="19"/>
      <c r="IL200" s="19"/>
      <c r="IM200" s="19"/>
      <c r="IN200" s="19"/>
      <c r="IO200" s="19"/>
      <c r="IP200" s="19"/>
      <c r="IQ200" s="19"/>
      <c r="IR200" s="19"/>
      <c r="IS200" s="19"/>
      <c r="IT200" s="19"/>
      <c r="IU200" s="19"/>
      <c r="IV200" s="19"/>
      <c r="IW200" s="19"/>
    </row>
    <row r="201" customFormat="false" ht="14.25" hidden="false" customHeight="false" outlineLevel="0" collapsed="false">
      <c r="A201" s="19"/>
      <c r="B201" s="19"/>
      <c r="C201" s="40"/>
      <c r="D201" s="37"/>
      <c r="E201" s="19"/>
      <c r="F201" s="65"/>
      <c r="G201" s="20"/>
      <c r="H201" s="20" t="n">
        <f aca="false">F201*G201</f>
        <v>0</v>
      </c>
      <c r="I201" s="19"/>
      <c r="J201" s="67" t="n">
        <f aca="false">H201*I201</f>
        <v>0</v>
      </c>
      <c r="K201" s="11"/>
      <c r="L201" s="66" t="n">
        <f aca="false">I201</f>
        <v>0</v>
      </c>
      <c r="M201" s="67" t="n">
        <f aca="false">K201*L201</f>
        <v>0</v>
      </c>
      <c r="N201" s="11" t="n">
        <f aca="false">IF(E201="b",J201+M201,J201-M201)</f>
        <v>0</v>
      </c>
      <c r="O201" s="19"/>
      <c r="P201" s="67"/>
      <c r="Q201" s="19"/>
      <c r="R201" s="68"/>
      <c r="S201" s="65"/>
      <c r="T201" s="20"/>
      <c r="U201" s="20" t="n">
        <f aca="false">S201*T201</f>
        <v>0</v>
      </c>
      <c r="V201" s="19"/>
      <c r="W201" s="67" t="n">
        <f aca="false">U201*V201</f>
        <v>0</v>
      </c>
      <c r="X201" s="11"/>
      <c r="Y201" s="19" t="n">
        <f aca="false">V201</f>
        <v>0</v>
      </c>
      <c r="Z201" s="39" t="n">
        <f aca="false">X201*Y201</f>
        <v>0</v>
      </c>
      <c r="AA201" s="11" t="n">
        <f aca="false">IF(Q201="s",W201-Z201,Z201+W201)</f>
        <v>0</v>
      </c>
      <c r="AB201" s="11" t="n">
        <f aca="false">IF(E201="b",AA201-N201,N201-AA201)</f>
        <v>0</v>
      </c>
      <c r="AC201" s="19"/>
      <c r="AD201" s="19"/>
      <c r="AE201" s="19"/>
      <c r="AF201" s="19"/>
      <c r="AG201" s="11" t="s">
        <v>0</v>
      </c>
      <c r="AH201" s="11"/>
      <c r="AI201" s="11" t="s">
        <v>0</v>
      </c>
      <c r="AJ201" s="77"/>
      <c r="AK201" s="69" t="n">
        <f aca="false">AB201-AJ201</f>
        <v>0</v>
      </c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19"/>
      <c r="BS201" s="19"/>
      <c r="BT201" s="19"/>
      <c r="BU201" s="19"/>
      <c r="BV201" s="19"/>
      <c r="BW201" s="19"/>
      <c r="BX201" s="19"/>
      <c r="BY201" s="19"/>
      <c r="BZ201" s="19"/>
      <c r="CA201" s="19"/>
      <c r="CB201" s="19"/>
      <c r="CC201" s="19"/>
      <c r="CD201" s="19"/>
      <c r="CE201" s="19"/>
      <c r="CF201" s="19"/>
      <c r="CG201" s="19"/>
      <c r="CH201" s="19"/>
      <c r="CI201" s="19"/>
      <c r="CJ201" s="19"/>
      <c r="CK201" s="19"/>
      <c r="CL201" s="19"/>
      <c r="CM201" s="19"/>
      <c r="CN201" s="19"/>
      <c r="CO201" s="19"/>
      <c r="CP201" s="19"/>
      <c r="CQ201" s="19"/>
      <c r="CR201" s="19"/>
      <c r="CS201" s="19"/>
      <c r="CT201" s="19"/>
      <c r="CU201" s="19"/>
      <c r="CV201" s="19"/>
      <c r="CW201" s="19"/>
      <c r="CX201" s="19"/>
      <c r="CY201" s="19"/>
      <c r="CZ201" s="19"/>
      <c r="DA201" s="19"/>
      <c r="DB201" s="19"/>
      <c r="DC201" s="19"/>
      <c r="DD201" s="19"/>
      <c r="DE201" s="19"/>
      <c r="DF201" s="19"/>
      <c r="DG201" s="19"/>
      <c r="DH201" s="19"/>
      <c r="DI201" s="19"/>
      <c r="DJ201" s="19"/>
      <c r="DK201" s="19"/>
      <c r="DL201" s="19"/>
      <c r="DM201" s="19"/>
      <c r="DN201" s="19"/>
      <c r="DO201" s="19"/>
      <c r="DP201" s="19"/>
      <c r="DQ201" s="19"/>
      <c r="DR201" s="19"/>
      <c r="DS201" s="19"/>
      <c r="DT201" s="19"/>
      <c r="DU201" s="19"/>
      <c r="DV201" s="19"/>
      <c r="DW201" s="19"/>
      <c r="DX201" s="19"/>
      <c r="DY201" s="19"/>
      <c r="DZ201" s="19"/>
      <c r="EA201" s="19"/>
      <c r="EB201" s="19"/>
      <c r="EC201" s="19"/>
      <c r="ED201" s="19"/>
      <c r="EE201" s="19"/>
      <c r="EF201" s="19"/>
      <c r="EG201" s="19"/>
      <c r="EH201" s="19"/>
      <c r="EI201" s="19"/>
      <c r="EJ201" s="19"/>
      <c r="EK201" s="19"/>
      <c r="EL201" s="19"/>
      <c r="EM201" s="19"/>
      <c r="EN201" s="19"/>
      <c r="EO201" s="19"/>
      <c r="EP201" s="19"/>
      <c r="EQ201" s="19"/>
      <c r="ER201" s="19"/>
      <c r="ES201" s="19"/>
      <c r="ET201" s="19"/>
      <c r="EU201" s="19"/>
      <c r="EV201" s="19"/>
      <c r="EW201" s="19"/>
      <c r="EX201" s="19"/>
      <c r="EY201" s="19"/>
      <c r="EZ201" s="19"/>
      <c r="FA201" s="19"/>
      <c r="FB201" s="19"/>
      <c r="FC201" s="19"/>
      <c r="FD201" s="19"/>
      <c r="FE201" s="19"/>
      <c r="FF201" s="19"/>
      <c r="FG201" s="19"/>
      <c r="FH201" s="19"/>
      <c r="FI201" s="19"/>
      <c r="FJ201" s="19"/>
      <c r="FK201" s="19"/>
      <c r="FL201" s="19"/>
      <c r="FM201" s="19"/>
      <c r="FN201" s="19"/>
      <c r="FO201" s="19"/>
      <c r="FP201" s="19"/>
      <c r="FQ201" s="19"/>
      <c r="FR201" s="19"/>
      <c r="FS201" s="19"/>
      <c r="FT201" s="19"/>
      <c r="FU201" s="19"/>
      <c r="FV201" s="19"/>
      <c r="FW201" s="19"/>
      <c r="FX201" s="19"/>
      <c r="FY201" s="19"/>
      <c r="FZ201" s="19"/>
      <c r="GA201" s="19"/>
      <c r="GB201" s="19"/>
      <c r="GC201" s="19"/>
      <c r="GD201" s="19"/>
      <c r="GE201" s="19"/>
      <c r="GF201" s="19"/>
      <c r="GG201" s="19"/>
      <c r="GH201" s="19"/>
      <c r="GI201" s="19"/>
      <c r="GJ201" s="19"/>
      <c r="GK201" s="19"/>
      <c r="GL201" s="19"/>
      <c r="GM201" s="19"/>
      <c r="GN201" s="19"/>
      <c r="GO201" s="19"/>
      <c r="GP201" s="19"/>
      <c r="GQ201" s="19"/>
      <c r="GR201" s="19"/>
      <c r="GS201" s="19"/>
      <c r="GT201" s="19"/>
      <c r="GU201" s="19"/>
      <c r="GV201" s="19"/>
      <c r="GW201" s="19"/>
      <c r="GX201" s="19"/>
      <c r="GY201" s="19"/>
      <c r="GZ201" s="19"/>
      <c r="HA201" s="19"/>
      <c r="HB201" s="19"/>
      <c r="HC201" s="19"/>
      <c r="HD201" s="19"/>
      <c r="HE201" s="19"/>
      <c r="HF201" s="19"/>
      <c r="HG201" s="19"/>
      <c r="HH201" s="19"/>
      <c r="HI201" s="19"/>
      <c r="HJ201" s="19"/>
      <c r="HK201" s="19"/>
      <c r="HL201" s="19"/>
      <c r="HM201" s="19"/>
      <c r="HN201" s="19"/>
      <c r="HO201" s="19"/>
      <c r="HP201" s="19"/>
      <c r="HQ201" s="19"/>
      <c r="HR201" s="19"/>
      <c r="HS201" s="19"/>
      <c r="HT201" s="19"/>
      <c r="HU201" s="19"/>
      <c r="HV201" s="19"/>
      <c r="HW201" s="19"/>
      <c r="HX201" s="19"/>
      <c r="HY201" s="19"/>
      <c r="HZ201" s="19"/>
      <c r="IA201" s="19"/>
      <c r="IB201" s="19"/>
      <c r="IC201" s="19"/>
      <c r="ID201" s="19"/>
      <c r="IE201" s="19"/>
      <c r="IF201" s="19"/>
      <c r="IG201" s="19"/>
      <c r="IH201" s="19"/>
      <c r="II201" s="19"/>
      <c r="IJ201" s="19"/>
      <c r="IK201" s="19"/>
      <c r="IL201" s="19"/>
      <c r="IM201" s="19"/>
      <c r="IN201" s="19"/>
      <c r="IO201" s="19"/>
      <c r="IP201" s="19"/>
      <c r="IQ201" s="19"/>
      <c r="IR201" s="19"/>
      <c r="IS201" s="19"/>
      <c r="IT201" s="19"/>
      <c r="IU201" s="19"/>
      <c r="IV201" s="19"/>
      <c r="IW201" s="19"/>
    </row>
    <row r="202" customFormat="false" ht="14.25" hidden="false" customHeight="false" outlineLevel="0" collapsed="false">
      <c r="A202" s="19"/>
      <c r="B202" s="19"/>
      <c r="C202" s="40"/>
      <c r="D202" s="37"/>
      <c r="E202" s="19"/>
      <c r="F202" s="65"/>
      <c r="G202" s="20"/>
      <c r="H202" s="20" t="n">
        <f aca="false">F202*G202</f>
        <v>0</v>
      </c>
      <c r="I202" s="19"/>
      <c r="J202" s="67" t="n">
        <f aca="false">H202*I202</f>
        <v>0</v>
      </c>
      <c r="K202" s="11"/>
      <c r="L202" s="66" t="n">
        <f aca="false">I202</f>
        <v>0</v>
      </c>
      <c r="M202" s="67" t="n">
        <f aca="false">K202*L202</f>
        <v>0</v>
      </c>
      <c r="N202" s="11" t="n">
        <f aca="false">IF(E202="b",J202+M202,J202-M202)</f>
        <v>0</v>
      </c>
      <c r="O202" s="19"/>
      <c r="P202" s="67"/>
      <c r="Q202" s="19"/>
      <c r="R202" s="68"/>
      <c r="S202" s="65"/>
      <c r="T202" s="20"/>
      <c r="U202" s="20" t="n">
        <f aca="false">S202*T202</f>
        <v>0</v>
      </c>
      <c r="V202" s="11"/>
      <c r="W202" s="67" t="n">
        <f aca="false">U202*V202</f>
        <v>0</v>
      </c>
      <c r="X202" s="19"/>
      <c r="Y202" s="19" t="n">
        <f aca="false">V202</f>
        <v>0</v>
      </c>
      <c r="Z202" s="39" t="n">
        <f aca="false">X202*Y202</f>
        <v>0</v>
      </c>
      <c r="AA202" s="11" t="n">
        <f aca="false">IF(Q202="s",W202-Z202,Z202+W202)</f>
        <v>0</v>
      </c>
      <c r="AB202" s="11" t="n">
        <f aca="false">IF(E202="b",AA202-N202,N202-AA202)</f>
        <v>0</v>
      </c>
      <c r="AC202" s="19"/>
      <c r="AD202" s="19"/>
      <c r="AE202" s="19"/>
      <c r="AF202" s="19"/>
      <c r="AG202" s="11" t="s">
        <v>0</v>
      </c>
      <c r="AH202" s="11" t="s">
        <v>0</v>
      </c>
      <c r="AI202" s="11" t="s">
        <v>0</v>
      </c>
      <c r="AJ202" s="77"/>
      <c r="AK202" s="69" t="n">
        <f aca="false">AB202-AJ202</f>
        <v>0</v>
      </c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19"/>
      <c r="BT202" s="19"/>
      <c r="BU202" s="19"/>
      <c r="BV202" s="19"/>
      <c r="BW202" s="19"/>
      <c r="BX202" s="19"/>
      <c r="BY202" s="19"/>
      <c r="BZ202" s="19"/>
      <c r="CA202" s="19"/>
      <c r="CB202" s="19"/>
      <c r="CC202" s="19"/>
      <c r="CD202" s="19"/>
      <c r="CE202" s="19"/>
      <c r="CF202" s="19"/>
      <c r="CG202" s="19"/>
      <c r="CH202" s="19"/>
      <c r="CI202" s="19"/>
      <c r="CJ202" s="19"/>
      <c r="CK202" s="19"/>
      <c r="CL202" s="19"/>
      <c r="CM202" s="19"/>
      <c r="CN202" s="19"/>
      <c r="CO202" s="19"/>
      <c r="CP202" s="19"/>
      <c r="CQ202" s="19"/>
      <c r="CR202" s="19"/>
      <c r="CS202" s="19"/>
      <c r="CT202" s="19"/>
      <c r="CU202" s="19"/>
      <c r="CV202" s="19"/>
      <c r="CW202" s="19"/>
      <c r="CX202" s="19"/>
      <c r="CY202" s="19"/>
      <c r="CZ202" s="19"/>
      <c r="DA202" s="19"/>
      <c r="DB202" s="19"/>
      <c r="DC202" s="19"/>
      <c r="DD202" s="19"/>
      <c r="DE202" s="19"/>
      <c r="DF202" s="19"/>
      <c r="DG202" s="19"/>
      <c r="DH202" s="19"/>
      <c r="DI202" s="19"/>
      <c r="DJ202" s="19"/>
      <c r="DK202" s="19"/>
      <c r="DL202" s="19"/>
      <c r="DM202" s="19"/>
      <c r="DN202" s="19"/>
      <c r="DO202" s="19"/>
      <c r="DP202" s="19"/>
      <c r="DQ202" s="19"/>
      <c r="DR202" s="19"/>
      <c r="DS202" s="19"/>
      <c r="DT202" s="19"/>
      <c r="DU202" s="19"/>
      <c r="DV202" s="19"/>
      <c r="DW202" s="19"/>
      <c r="DX202" s="19"/>
      <c r="DY202" s="19"/>
      <c r="DZ202" s="19"/>
      <c r="EA202" s="19"/>
      <c r="EB202" s="19"/>
      <c r="EC202" s="19"/>
      <c r="ED202" s="19"/>
      <c r="EE202" s="19"/>
      <c r="EF202" s="19"/>
      <c r="EG202" s="19"/>
      <c r="EH202" s="19"/>
      <c r="EI202" s="19"/>
      <c r="EJ202" s="19"/>
      <c r="EK202" s="19"/>
      <c r="EL202" s="19"/>
      <c r="EM202" s="19"/>
      <c r="EN202" s="19"/>
      <c r="EO202" s="19"/>
      <c r="EP202" s="19"/>
      <c r="EQ202" s="19"/>
      <c r="ER202" s="19"/>
      <c r="ES202" s="19"/>
      <c r="ET202" s="19"/>
      <c r="EU202" s="19"/>
      <c r="EV202" s="19"/>
      <c r="EW202" s="19"/>
      <c r="EX202" s="19"/>
      <c r="EY202" s="19"/>
      <c r="EZ202" s="19"/>
      <c r="FA202" s="19"/>
      <c r="FB202" s="19"/>
      <c r="FC202" s="19"/>
      <c r="FD202" s="19"/>
      <c r="FE202" s="19"/>
      <c r="FF202" s="19"/>
      <c r="FG202" s="19"/>
      <c r="FH202" s="19"/>
      <c r="FI202" s="19"/>
      <c r="FJ202" s="19"/>
      <c r="FK202" s="19"/>
      <c r="FL202" s="19"/>
      <c r="FM202" s="19"/>
      <c r="FN202" s="19"/>
      <c r="FO202" s="19"/>
      <c r="FP202" s="19"/>
      <c r="FQ202" s="19"/>
      <c r="FR202" s="19"/>
      <c r="FS202" s="19"/>
      <c r="FT202" s="19"/>
      <c r="FU202" s="19"/>
      <c r="FV202" s="19"/>
      <c r="FW202" s="19"/>
      <c r="FX202" s="19"/>
      <c r="FY202" s="19"/>
      <c r="FZ202" s="19"/>
      <c r="GA202" s="19"/>
      <c r="GB202" s="19"/>
      <c r="GC202" s="19"/>
      <c r="GD202" s="19"/>
      <c r="GE202" s="19"/>
      <c r="GF202" s="19"/>
      <c r="GG202" s="19"/>
      <c r="GH202" s="19"/>
      <c r="GI202" s="19"/>
      <c r="GJ202" s="19"/>
      <c r="GK202" s="19"/>
      <c r="GL202" s="19"/>
      <c r="GM202" s="19"/>
      <c r="GN202" s="19"/>
      <c r="GO202" s="19"/>
      <c r="GP202" s="19"/>
      <c r="GQ202" s="19"/>
      <c r="GR202" s="19"/>
      <c r="GS202" s="19"/>
      <c r="GT202" s="19"/>
      <c r="GU202" s="19"/>
      <c r="GV202" s="19"/>
      <c r="GW202" s="19"/>
      <c r="GX202" s="19"/>
      <c r="GY202" s="19"/>
      <c r="GZ202" s="19"/>
      <c r="HA202" s="19"/>
      <c r="HB202" s="19"/>
      <c r="HC202" s="19"/>
      <c r="HD202" s="19"/>
      <c r="HE202" s="19"/>
      <c r="HF202" s="19"/>
      <c r="HG202" s="19"/>
      <c r="HH202" s="19"/>
      <c r="HI202" s="19"/>
      <c r="HJ202" s="19"/>
      <c r="HK202" s="19"/>
      <c r="HL202" s="19"/>
      <c r="HM202" s="19"/>
      <c r="HN202" s="19"/>
      <c r="HO202" s="19"/>
      <c r="HP202" s="19"/>
      <c r="HQ202" s="19"/>
      <c r="HR202" s="19"/>
      <c r="HS202" s="19"/>
      <c r="HT202" s="19"/>
      <c r="HU202" s="19"/>
      <c r="HV202" s="19"/>
      <c r="HW202" s="19"/>
      <c r="HX202" s="19"/>
      <c r="HY202" s="19"/>
      <c r="HZ202" s="19"/>
      <c r="IA202" s="19"/>
      <c r="IB202" s="19"/>
      <c r="IC202" s="19"/>
      <c r="ID202" s="19"/>
      <c r="IE202" s="19"/>
      <c r="IF202" s="19"/>
      <c r="IG202" s="19"/>
      <c r="IH202" s="19"/>
      <c r="II202" s="19"/>
      <c r="IJ202" s="19"/>
      <c r="IK202" s="19"/>
      <c r="IL202" s="19"/>
      <c r="IM202" s="19"/>
      <c r="IN202" s="19"/>
      <c r="IO202" s="19"/>
      <c r="IP202" s="19"/>
      <c r="IQ202" s="19"/>
      <c r="IR202" s="19"/>
      <c r="IS202" s="19"/>
      <c r="IT202" s="19"/>
      <c r="IU202" s="19"/>
      <c r="IV202" s="19"/>
      <c r="IW202" s="19"/>
    </row>
    <row r="203" customFormat="false" ht="14.25" hidden="false" customHeight="false" outlineLevel="0" collapsed="false">
      <c r="A203" s="19"/>
      <c r="B203" s="19"/>
      <c r="C203" s="40"/>
      <c r="D203" s="37"/>
      <c r="E203" s="19"/>
      <c r="F203" s="65"/>
      <c r="G203" s="20"/>
      <c r="H203" s="20" t="n">
        <f aca="false">F203*G203</f>
        <v>0</v>
      </c>
      <c r="I203" s="19"/>
      <c r="J203" s="67" t="n">
        <f aca="false">H203*I203</f>
        <v>0</v>
      </c>
      <c r="K203" s="11"/>
      <c r="L203" s="66" t="n">
        <f aca="false">I203</f>
        <v>0</v>
      </c>
      <c r="M203" s="67" t="n">
        <f aca="false">K203*L203</f>
        <v>0</v>
      </c>
      <c r="N203" s="11" t="n">
        <f aca="false">IF(E203="b",J203+M203,J203-M203)</f>
        <v>0</v>
      </c>
      <c r="O203" s="19"/>
      <c r="P203" s="67"/>
      <c r="Q203" s="19"/>
      <c r="R203" s="68"/>
      <c r="S203" s="65"/>
      <c r="T203" s="20"/>
      <c r="U203" s="20" t="n">
        <f aca="false">S203*T203</f>
        <v>0</v>
      </c>
      <c r="V203" s="11"/>
      <c r="W203" s="67" t="n">
        <f aca="false">U203*V203</f>
        <v>0</v>
      </c>
      <c r="X203" s="19"/>
      <c r="Y203" s="19" t="n">
        <f aca="false">V203</f>
        <v>0</v>
      </c>
      <c r="Z203" s="39" t="n">
        <f aca="false">X203*Y203</f>
        <v>0</v>
      </c>
      <c r="AA203" s="11" t="n">
        <f aca="false">IF(Q203="s",W203-Z203,Z203+W203)</f>
        <v>0</v>
      </c>
      <c r="AB203" s="11" t="n">
        <f aca="false">IF(E203="b",AA203-N203,N203-AA203)</f>
        <v>0</v>
      </c>
      <c r="AC203" s="19"/>
      <c r="AD203" s="19"/>
      <c r="AE203" s="19"/>
      <c r="AF203" s="19"/>
      <c r="AG203" s="11" t="n">
        <f aca="false">IF(E203="b",W203,J203)</f>
        <v>0</v>
      </c>
      <c r="AH203" s="11"/>
      <c r="AI203" s="11" t="n">
        <f aca="false">IF(E203="b",Z203,M203)</f>
        <v>0</v>
      </c>
      <c r="AJ203" s="77"/>
      <c r="AK203" s="69" t="n">
        <f aca="false">AB203-AJ203</f>
        <v>0</v>
      </c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9"/>
      <c r="BR203" s="19"/>
      <c r="BS203" s="19"/>
      <c r="BT203" s="19"/>
      <c r="BU203" s="19"/>
      <c r="BV203" s="19"/>
      <c r="BW203" s="19"/>
      <c r="BX203" s="19"/>
      <c r="BY203" s="19"/>
      <c r="BZ203" s="19"/>
      <c r="CA203" s="19"/>
      <c r="CB203" s="19"/>
      <c r="CC203" s="19"/>
      <c r="CD203" s="19"/>
      <c r="CE203" s="19"/>
      <c r="CF203" s="19"/>
      <c r="CG203" s="19"/>
      <c r="CH203" s="19"/>
      <c r="CI203" s="19"/>
      <c r="CJ203" s="19"/>
      <c r="CK203" s="19"/>
      <c r="CL203" s="19"/>
      <c r="CM203" s="19"/>
      <c r="CN203" s="19"/>
      <c r="CO203" s="19"/>
      <c r="CP203" s="19"/>
      <c r="CQ203" s="19"/>
      <c r="CR203" s="19"/>
      <c r="CS203" s="19"/>
      <c r="CT203" s="19"/>
      <c r="CU203" s="19"/>
      <c r="CV203" s="19"/>
      <c r="CW203" s="19"/>
      <c r="CX203" s="19"/>
      <c r="CY203" s="19"/>
      <c r="CZ203" s="19"/>
      <c r="DA203" s="19"/>
      <c r="DB203" s="19"/>
      <c r="DC203" s="19"/>
      <c r="DD203" s="19"/>
      <c r="DE203" s="19"/>
      <c r="DF203" s="19"/>
      <c r="DG203" s="19"/>
      <c r="DH203" s="19"/>
      <c r="DI203" s="19"/>
      <c r="DJ203" s="19"/>
      <c r="DK203" s="19"/>
      <c r="DL203" s="19"/>
      <c r="DM203" s="19"/>
      <c r="DN203" s="19"/>
      <c r="DO203" s="19"/>
      <c r="DP203" s="19"/>
      <c r="DQ203" s="19"/>
      <c r="DR203" s="19"/>
      <c r="DS203" s="19"/>
      <c r="DT203" s="19"/>
      <c r="DU203" s="19"/>
      <c r="DV203" s="19"/>
      <c r="DW203" s="19"/>
      <c r="DX203" s="19"/>
      <c r="DY203" s="19"/>
      <c r="DZ203" s="19"/>
      <c r="EA203" s="19"/>
      <c r="EB203" s="19"/>
      <c r="EC203" s="19"/>
      <c r="ED203" s="19"/>
      <c r="EE203" s="19"/>
      <c r="EF203" s="19"/>
      <c r="EG203" s="19"/>
      <c r="EH203" s="19"/>
      <c r="EI203" s="19"/>
      <c r="EJ203" s="19"/>
      <c r="EK203" s="19"/>
      <c r="EL203" s="19"/>
      <c r="EM203" s="19"/>
      <c r="EN203" s="19"/>
      <c r="EO203" s="19"/>
      <c r="EP203" s="19"/>
      <c r="EQ203" s="19"/>
      <c r="ER203" s="19"/>
      <c r="ES203" s="19"/>
      <c r="ET203" s="19"/>
      <c r="EU203" s="19"/>
      <c r="EV203" s="19"/>
      <c r="EW203" s="19"/>
      <c r="EX203" s="19"/>
      <c r="EY203" s="19"/>
      <c r="EZ203" s="19"/>
      <c r="FA203" s="19"/>
      <c r="FB203" s="19"/>
      <c r="FC203" s="19"/>
      <c r="FD203" s="19"/>
      <c r="FE203" s="19"/>
      <c r="FF203" s="19"/>
      <c r="FG203" s="19"/>
      <c r="FH203" s="19"/>
      <c r="FI203" s="19"/>
      <c r="FJ203" s="19"/>
      <c r="FK203" s="19"/>
      <c r="FL203" s="19"/>
      <c r="FM203" s="19"/>
      <c r="FN203" s="19"/>
      <c r="FO203" s="19"/>
      <c r="FP203" s="19"/>
      <c r="FQ203" s="19"/>
      <c r="FR203" s="19"/>
      <c r="FS203" s="19"/>
      <c r="FT203" s="19"/>
      <c r="FU203" s="19"/>
      <c r="FV203" s="19"/>
      <c r="FW203" s="19"/>
      <c r="FX203" s="19"/>
      <c r="FY203" s="19"/>
      <c r="FZ203" s="19"/>
      <c r="GA203" s="19"/>
      <c r="GB203" s="19"/>
      <c r="GC203" s="19"/>
      <c r="GD203" s="19"/>
      <c r="GE203" s="19"/>
      <c r="GF203" s="19"/>
      <c r="GG203" s="19"/>
      <c r="GH203" s="19"/>
      <c r="GI203" s="19"/>
      <c r="GJ203" s="19"/>
      <c r="GK203" s="19"/>
      <c r="GL203" s="19"/>
      <c r="GM203" s="19"/>
      <c r="GN203" s="19"/>
      <c r="GO203" s="19"/>
      <c r="GP203" s="19"/>
      <c r="GQ203" s="19"/>
      <c r="GR203" s="19"/>
      <c r="GS203" s="19"/>
      <c r="GT203" s="19"/>
      <c r="GU203" s="19"/>
      <c r="GV203" s="19"/>
      <c r="GW203" s="19"/>
      <c r="GX203" s="19"/>
      <c r="GY203" s="19"/>
      <c r="GZ203" s="19"/>
      <c r="HA203" s="19"/>
      <c r="HB203" s="19"/>
      <c r="HC203" s="19"/>
      <c r="HD203" s="19"/>
      <c r="HE203" s="19"/>
      <c r="HF203" s="19"/>
      <c r="HG203" s="19"/>
      <c r="HH203" s="19"/>
      <c r="HI203" s="19"/>
      <c r="HJ203" s="19"/>
      <c r="HK203" s="19"/>
      <c r="HL203" s="19"/>
      <c r="HM203" s="19"/>
      <c r="HN203" s="19"/>
      <c r="HO203" s="19"/>
      <c r="HP203" s="19"/>
      <c r="HQ203" s="19"/>
      <c r="HR203" s="19"/>
      <c r="HS203" s="19"/>
      <c r="HT203" s="19"/>
      <c r="HU203" s="19"/>
      <c r="HV203" s="19"/>
      <c r="HW203" s="19"/>
      <c r="HX203" s="19"/>
      <c r="HY203" s="19"/>
      <c r="HZ203" s="19"/>
      <c r="IA203" s="19"/>
      <c r="IB203" s="19"/>
      <c r="IC203" s="19"/>
      <c r="ID203" s="19"/>
      <c r="IE203" s="19"/>
      <c r="IF203" s="19"/>
      <c r="IG203" s="19"/>
      <c r="IH203" s="19"/>
      <c r="II203" s="19"/>
      <c r="IJ203" s="19"/>
      <c r="IK203" s="19"/>
      <c r="IL203" s="19"/>
      <c r="IM203" s="19"/>
      <c r="IN203" s="19"/>
      <c r="IO203" s="19"/>
      <c r="IP203" s="19"/>
      <c r="IQ203" s="19"/>
      <c r="IR203" s="19"/>
      <c r="IS203" s="19"/>
      <c r="IT203" s="19"/>
      <c r="IU203" s="19"/>
      <c r="IV203" s="19"/>
      <c r="IW203" s="19"/>
    </row>
    <row r="204" customFormat="false" ht="15" hidden="false" customHeight="false" outlineLevel="0" collapsed="false">
      <c r="A204" s="78"/>
      <c r="B204" s="78"/>
      <c r="C204" s="79"/>
      <c r="D204" s="80"/>
      <c r="E204" s="78"/>
      <c r="F204" s="81"/>
      <c r="G204" s="82"/>
      <c r="H204" s="82" t="n">
        <f aca="false">F204*G204</f>
        <v>0</v>
      </c>
      <c r="J204" s="67" t="n">
        <f aca="false">H204*I204</f>
        <v>0</v>
      </c>
      <c r="K204" s="83"/>
      <c r="L204" s="66" t="n">
        <f aca="false">I204</f>
        <v>0</v>
      </c>
      <c r="M204" s="67" t="n">
        <f aca="false">K204*L204</f>
        <v>0</v>
      </c>
      <c r="N204" s="11" t="n">
        <f aca="false">IF(E204="b",J204+M204,J204-M204)</f>
        <v>0</v>
      </c>
      <c r="O204" s="1"/>
      <c r="P204" s="67"/>
      <c r="Q204" s="78"/>
      <c r="R204" s="84"/>
      <c r="S204" s="81"/>
      <c r="T204" s="82"/>
      <c r="U204" s="82"/>
      <c r="V204" s="83"/>
      <c r="W204" s="67" t="n">
        <f aca="false">U204*V204</f>
        <v>0</v>
      </c>
      <c r="Y204" s="19" t="n">
        <f aca="false">V204</f>
        <v>0</v>
      </c>
      <c r="Z204" s="39" t="n">
        <f aca="false">X204*Y204</f>
        <v>0</v>
      </c>
      <c r="AA204" s="11" t="n">
        <f aca="false">IF(Q204="s",W204-Z204,Z204+W204)</f>
        <v>0</v>
      </c>
      <c r="AB204" s="11" t="n">
        <f aca="false">IF(E204="b",AA204-N204,N204-AA204)</f>
        <v>0</v>
      </c>
      <c r="AD204" s="78"/>
      <c r="AE204" s="78"/>
      <c r="AF204" s="78"/>
      <c r="AG204" s="11" t="n">
        <f aca="false">IF(E204="b",W204,J204)</f>
        <v>0</v>
      </c>
      <c r="AH204" s="83"/>
      <c r="AI204" s="11" t="n">
        <f aca="false">IF(E204="b",Z204,M204)</f>
        <v>0</v>
      </c>
      <c r="AJ204" s="85"/>
      <c r="AL204" s="19"/>
      <c r="AM204" s="19"/>
      <c r="AN204" s="19"/>
      <c r="AQ204" s="78"/>
      <c r="AR204" s="78"/>
      <c r="AS204" s="78"/>
      <c r="AT204" s="78"/>
      <c r="AU204" s="78"/>
      <c r="AV204" s="78"/>
      <c r="AW204" s="78"/>
      <c r="AX204" s="78"/>
      <c r="AY204" s="78"/>
      <c r="AZ204" s="78"/>
      <c r="BA204" s="78"/>
      <c r="BB204" s="78"/>
      <c r="BC204" s="78"/>
      <c r="BD204" s="78"/>
      <c r="BE204" s="78"/>
    </row>
    <row r="205" customFormat="false" ht="15" hidden="false" customHeight="false" outlineLevel="0" collapsed="false">
      <c r="A205" s="78"/>
      <c r="B205" s="78"/>
      <c r="C205" s="79"/>
      <c r="D205" s="80"/>
      <c r="E205" s="78"/>
      <c r="F205" s="81"/>
      <c r="G205" s="82"/>
      <c r="H205" s="82" t="n">
        <f aca="false">F205*G205</f>
        <v>0</v>
      </c>
      <c r="J205" s="67" t="n">
        <f aca="false">H205*I205</f>
        <v>0</v>
      </c>
      <c r="K205" s="83"/>
      <c r="L205" s="66" t="n">
        <f aca="false">I205</f>
        <v>0</v>
      </c>
      <c r="M205" s="1"/>
      <c r="N205" s="11" t="n">
        <f aca="false">IF(E205="b",J205+M205,J205-M205)</f>
        <v>0</v>
      </c>
      <c r="O205" s="1"/>
      <c r="P205" s="67"/>
      <c r="Q205" s="78"/>
      <c r="R205" s="84"/>
      <c r="S205" s="81"/>
      <c r="T205" s="82"/>
      <c r="U205" s="82"/>
      <c r="V205" s="83"/>
      <c r="W205" s="67" t="n">
        <f aca="false">U205*V205</f>
        <v>0</v>
      </c>
      <c r="Y205" s="19" t="n">
        <f aca="false">V205</f>
        <v>0</v>
      </c>
      <c r="Z205" s="39" t="n">
        <f aca="false">X205*Y205</f>
        <v>0</v>
      </c>
      <c r="AA205" s="11" t="n">
        <f aca="false">IF(Q205="s",W205-Z205,Z205+W205)</f>
        <v>0</v>
      </c>
      <c r="AB205" s="11" t="n">
        <f aca="false">IF(E205="b",AA205-N205,N205-AA205)</f>
        <v>0</v>
      </c>
      <c r="AD205" s="78"/>
      <c r="AE205" s="78"/>
      <c r="AF205" s="78"/>
      <c r="AG205" s="11" t="n">
        <f aca="false">IF(E205="b",W205,J205)</f>
        <v>0</v>
      </c>
      <c r="AH205" s="83"/>
      <c r="AI205" s="11" t="n">
        <f aca="false">IF(E205="b",Z205,M205)</f>
        <v>0</v>
      </c>
      <c r="AJ205" s="85"/>
      <c r="AL205" s="19"/>
      <c r="AM205" s="19"/>
      <c r="AN205" s="19"/>
      <c r="AQ205" s="78"/>
      <c r="AR205" s="78"/>
      <c r="AS205" s="78"/>
      <c r="AT205" s="78"/>
      <c r="AU205" s="78"/>
      <c r="AV205" s="78"/>
      <c r="AW205" s="78"/>
      <c r="AX205" s="78"/>
      <c r="AY205" s="78"/>
      <c r="AZ205" s="78"/>
      <c r="BA205" s="78"/>
      <c r="BB205" s="78"/>
      <c r="BC205" s="78"/>
      <c r="BD205" s="78"/>
      <c r="BE205" s="78"/>
    </row>
    <row r="206" customFormat="false" ht="15" hidden="false" customHeight="false" outlineLevel="0" collapsed="false">
      <c r="A206" s="78"/>
      <c r="B206" s="78"/>
      <c r="C206" s="79"/>
      <c r="D206" s="80"/>
      <c r="E206" s="78"/>
      <c r="F206" s="81"/>
      <c r="G206" s="82"/>
      <c r="H206" s="82" t="n">
        <f aca="false">F206*G206</f>
        <v>0</v>
      </c>
      <c r="J206" s="67" t="n">
        <f aca="false">H206*I206</f>
        <v>0</v>
      </c>
      <c r="K206" s="83"/>
      <c r="L206" s="66" t="n">
        <f aca="false">I206</f>
        <v>0</v>
      </c>
      <c r="M206" s="1"/>
      <c r="N206" s="83"/>
      <c r="O206" s="1"/>
      <c r="P206" s="67"/>
      <c r="Q206" s="78"/>
      <c r="R206" s="84"/>
      <c r="S206" s="81"/>
      <c r="T206" s="82"/>
      <c r="U206" s="82"/>
      <c r="V206" s="83"/>
      <c r="W206" s="67" t="n">
        <f aca="false">U206*V206</f>
        <v>0</v>
      </c>
      <c r="Y206" s="19" t="n">
        <f aca="false">V206</f>
        <v>0</v>
      </c>
      <c r="Z206" s="39" t="n">
        <f aca="false">X206*Y206</f>
        <v>0</v>
      </c>
      <c r="AA206" s="11" t="n">
        <f aca="false">IF(Q206="s",W206-Z206,Z206+W206)</f>
        <v>0</v>
      </c>
      <c r="AD206" s="78"/>
      <c r="AE206" s="78"/>
      <c r="AF206" s="78"/>
      <c r="AG206" s="13" t="n">
        <f aca="false">IF(E206="b",W206,J206)</f>
        <v>0</v>
      </c>
      <c r="AH206" s="83"/>
      <c r="AI206" s="13" t="n">
        <f aca="false">IF(E206="b",Z206,M206)</f>
        <v>0</v>
      </c>
      <c r="AL206" s="78"/>
      <c r="AM206" s="78"/>
      <c r="AN206" s="78"/>
      <c r="AQ206" s="78"/>
      <c r="AR206" s="78"/>
      <c r="AS206" s="78"/>
      <c r="AT206" s="78"/>
      <c r="AU206" s="78"/>
      <c r="AV206" s="78"/>
      <c r="AW206" s="78"/>
      <c r="AX206" s="78"/>
      <c r="AY206" s="78"/>
      <c r="AZ206" s="78"/>
      <c r="BA206" s="78"/>
      <c r="BB206" s="78"/>
      <c r="BC206" s="78"/>
      <c r="BD206" s="78"/>
      <c r="BE206" s="78"/>
    </row>
    <row r="207" customFormat="false" ht="15" hidden="false" customHeight="false" outlineLevel="0" collapsed="false">
      <c r="A207" s="78"/>
      <c r="B207" s="78"/>
      <c r="C207" s="79"/>
      <c r="D207" s="80"/>
      <c r="E207" s="78"/>
      <c r="F207" s="81"/>
      <c r="G207" s="82"/>
      <c r="H207" s="82" t="n">
        <f aca="false">F207*G207</f>
        <v>0</v>
      </c>
      <c r="K207" s="83"/>
      <c r="L207" s="66" t="n">
        <f aca="false">I207</f>
        <v>0</v>
      </c>
      <c r="M207" s="1"/>
      <c r="N207" s="83"/>
      <c r="O207" s="1"/>
      <c r="P207" s="67"/>
      <c r="Q207" s="78"/>
      <c r="R207" s="84"/>
      <c r="S207" s="81"/>
      <c r="T207" s="82"/>
      <c r="U207" s="82"/>
      <c r="V207" s="83"/>
      <c r="W207" s="67" t="n">
        <f aca="false">U207*V207</f>
        <v>0</v>
      </c>
      <c r="Y207" s="19" t="n">
        <f aca="false">V207</f>
        <v>0</v>
      </c>
      <c r="Z207" s="86" t="n">
        <f aca="false">IF(E207="b",Y207-N207,N207-Y207)</f>
        <v>0</v>
      </c>
      <c r="AA207" s="11" t="n">
        <f aca="false">IF(Q207="s",W207-Z207,Z207+W207)</f>
        <v>0</v>
      </c>
      <c r="AD207" s="78"/>
      <c r="AE207" s="78"/>
      <c r="AF207" s="78"/>
      <c r="AH207" s="83"/>
      <c r="AI207" s="13" t="n">
        <f aca="false">IF(E207="b",Z207,M207)</f>
        <v>0</v>
      </c>
      <c r="AL207" s="78"/>
      <c r="AM207" s="78"/>
      <c r="AN207" s="78"/>
      <c r="AQ207" s="78"/>
      <c r="AR207" s="78"/>
      <c r="AS207" s="78"/>
      <c r="AT207" s="78"/>
      <c r="AU207" s="78"/>
      <c r="AV207" s="78"/>
      <c r="AW207" s="78"/>
      <c r="AX207" s="78"/>
      <c r="AY207" s="78"/>
      <c r="AZ207" s="78"/>
      <c r="BA207" s="78"/>
      <c r="BB207" s="78"/>
      <c r="BC207" s="78"/>
      <c r="BD207" s="78"/>
      <c r="BE207" s="78"/>
    </row>
    <row r="208" customFormat="false" ht="15" hidden="false" customHeight="false" outlineLevel="0" collapsed="false">
      <c r="A208" s="78"/>
      <c r="B208" s="78"/>
      <c r="C208" s="79"/>
      <c r="D208" s="80"/>
      <c r="E208" s="78"/>
      <c r="F208" s="81"/>
      <c r="G208" s="82"/>
      <c r="H208" s="82" t="n">
        <f aca="false">F208*G208</f>
        <v>0</v>
      </c>
      <c r="K208" s="83"/>
      <c r="L208" s="66" t="n">
        <f aca="false">I208</f>
        <v>0</v>
      </c>
      <c r="M208" s="1"/>
      <c r="N208" s="83"/>
      <c r="O208" s="1"/>
      <c r="P208" s="3"/>
      <c r="Q208" s="78"/>
      <c r="R208" s="84"/>
      <c r="S208" s="81"/>
      <c r="T208" s="82"/>
      <c r="U208" s="82"/>
      <c r="V208" s="83"/>
      <c r="W208" s="67" t="n">
        <f aca="false">U208*V208</f>
        <v>0</v>
      </c>
      <c r="Y208" s="19" t="n">
        <f aca="false">V208</f>
        <v>0</v>
      </c>
      <c r="Z208" s="86" t="n">
        <f aca="false">IF(E208="b",Y208-N208,N208-Y208)</f>
        <v>0</v>
      </c>
      <c r="AA208" s="11" t="n">
        <f aca="false">IF(Q208="s",W208-Z208,Z208+W208)</f>
        <v>0</v>
      </c>
      <c r="AD208" s="78"/>
      <c r="AE208" s="78"/>
      <c r="AF208" s="78"/>
      <c r="AH208" s="83"/>
      <c r="AI208" s="13" t="n">
        <f aca="false">IF(E208="b",Z208,M208)</f>
        <v>0</v>
      </c>
      <c r="AL208" s="78"/>
      <c r="AM208" s="78"/>
      <c r="AN208" s="78"/>
      <c r="AQ208" s="78"/>
      <c r="AR208" s="78"/>
      <c r="AS208" s="78"/>
      <c r="AT208" s="78"/>
      <c r="AU208" s="78"/>
      <c r="AV208" s="78"/>
      <c r="AW208" s="78"/>
      <c r="AX208" s="78"/>
      <c r="AY208" s="78"/>
      <c r="AZ208" s="78"/>
      <c r="BA208" s="78"/>
      <c r="BB208" s="78"/>
      <c r="BC208" s="78"/>
      <c r="BD208" s="78"/>
      <c r="BE208" s="78"/>
    </row>
    <row r="209" customFormat="false" ht="15" hidden="false" customHeight="false" outlineLevel="0" collapsed="false">
      <c r="A209" s="78"/>
      <c r="B209" s="78"/>
      <c r="C209" s="79"/>
      <c r="D209" s="78"/>
      <c r="E209" s="78"/>
      <c r="F209" s="81"/>
      <c r="G209" s="82"/>
      <c r="H209" s="82" t="n">
        <f aca="false">F209*G209</f>
        <v>0</v>
      </c>
      <c r="K209" s="83"/>
      <c r="L209" s="66" t="n">
        <f aca="false">I209</f>
        <v>0</v>
      </c>
      <c r="M209" s="1"/>
      <c r="N209" s="83"/>
      <c r="O209" s="1"/>
      <c r="P209" s="3"/>
      <c r="Q209" s="78"/>
      <c r="R209" s="84"/>
      <c r="S209" s="81"/>
      <c r="T209" s="82"/>
      <c r="U209" s="82"/>
      <c r="V209" s="83"/>
      <c r="W209" s="67" t="n">
        <f aca="false">U209*V209</f>
        <v>0</v>
      </c>
      <c r="Y209" s="19" t="n">
        <f aca="false">V209</f>
        <v>0</v>
      </c>
      <c r="Z209" s="86" t="n">
        <f aca="false">IF(E209="b",Y209-N209,N209-Y209)</f>
        <v>0</v>
      </c>
      <c r="AA209" s="11" t="n">
        <f aca="false">IF(Q209="s",W209-Z209,Z209+W209)</f>
        <v>0</v>
      </c>
      <c r="AD209" s="78"/>
      <c r="AE209" s="78"/>
      <c r="AH209" s="83"/>
      <c r="AI209" s="78"/>
      <c r="AL209" s="78"/>
      <c r="AM209" s="78"/>
      <c r="AN209" s="78"/>
      <c r="AQ209" s="78"/>
      <c r="AR209" s="78"/>
      <c r="AS209" s="78"/>
      <c r="AT209" s="78"/>
      <c r="AU209" s="78"/>
      <c r="AV209" s="78"/>
      <c r="AW209" s="78"/>
      <c r="AX209" s="78"/>
      <c r="AY209" s="78"/>
      <c r="AZ209" s="78"/>
      <c r="BA209" s="78"/>
      <c r="BB209" s="78"/>
      <c r="BC209" s="78"/>
      <c r="BD209" s="78"/>
      <c r="BE209" s="78"/>
    </row>
    <row r="210" customFormat="false" ht="15" hidden="false" customHeight="false" outlineLevel="0" collapsed="false">
      <c r="A210" s="78"/>
      <c r="B210" s="78"/>
      <c r="C210" s="79"/>
      <c r="D210" s="78"/>
      <c r="E210" s="78"/>
      <c r="F210" s="81"/>
      <c r="G210" s="82"/>
      <c r="H210" s="82" t="n">
        <f aca="false">F210*G210</f>
        <v>0</v>
      </c>
      <c r="K210" s="83"/>
      <c r="L210" s="66" t="n">
        <f aca="false">I210</f>
        <v>0</v>
      </c>
      <c r="M210" s="1"/>
      <c r="N210" s="83"/>
      <c r="O210" s="1"/>
      <c r="P210" s="3"/>
      <c r="Q210" s="78"/>
      <c r="R210" s="84"/>
      <c r="S210" s="81"/>
      <c r="T210" s="82"/>
      <c r="U210" s="82"/>
      <c r="V210" s="83"/>
      <c r="W210" s="67" t="n">
        <f aca="false">U210*V210</f>
        <v>0</v>
      </c>
      <c r="Y210" s="19" t="n">
        <f aca="false">V210</f>
        <v>0</v>
      </c>
      <c r="Z210" s="86" t="n">
        <f aca="false">IF(E210="b",Y210-N210,N210-Y210)</f>
        <v>0</v>
      </c>
      <c r="AA210" s="11" t="n">
        <f aca="false">IF(Q210="s",W210-Z210,Z210+W210)</f>
        <v>0</v>
      </c>
      <c r="AD210" s="78"/>
      <c r="AE210" s="78"/>
      <c r="AG210" s="78"/>
      <c r="AH210" s="83"/>
      <c r="AI210" s="78"/>
      <c r="AL210" s="78"/>
      <c r="AM210" s="78"/>
      <c r="AN210" s="78"/>
      <c r="AQ210" s="78"/>
      <c r="AR210" s="78"/>
      <c r="AS210" s="78"/>
      <c r="AT210" s="78"/>
      <c r="AU210" s="78"/>
      <c r="AV210" s="78"/>
      <c r="AW210" s="78"/>
      <c r="AX210" s="78"/>
      <c r="AY210" s="78"/>
      <c r="AZ210" s="78"/>
      <c r="BA210" s="78"/>
      <c r="BB210" s="78"/>
      <c r="BC210" s="78"/>
      <c r="BD210" s="78"/>
      <c r="BE210" s="78"/>
    </row>
    <row r="211" customFormat="false" ht="15" hidden="false" customHeight="false" outlineLevel="0" collapsed="false">
      <c r="A211" s="78"/>
      <c r="B211" s="78"/>
      <c r="C211" s="79"/>
      <c r="D211" s="78"/>
      <c r="E211" s="78"/>
      <c r="F211" s="81"/>
      <c r="G211" s="82"/>
      <c r="H211" s="82" t="n">
        <f aca="false">F211*G211</f>
        <v>0</v>
      </c>
      <c r="K211" s="83"/>
      <c r="L211" s="66" t="n">
        <f aca="false">I211</f>
        <v>0</v>
      </c>
      <c r="M211" s="1"/>
      <c r="N211" s="83"/>
      <c r="O211" s="1"/>
      <c r="P211" s="3"/>
      <c r="Q211" s="78"/>
      <c r="R211" s="84"/>
      <c r="S211" s="81"/>
      <c r="T211" s="82"/>
      <c r="U211" s="82"/>
      <c r="V211" s="83"/>
      <c r="W211" s="19"/>
      <c r="Y211" s="19" t="n">
        <f aca="false">V211</f>
        <v>0</v>
      </c>
      <c r="Z211" s="86" t="n">
        <f aca="false">IF(E211="b",Y211-N211,N211-Y211)</f>
        <v>0</v>
      </c>
      <c r="AA211" s="11" t="n">
        <f aca="false">IF(Q211="s",W211-Z211,Z211+W211)</f>
        <v>0</v>
      </c>
      <c r="AD211" s="78"/>
      <c r="AE211" s="78"/>
      <c r="AG211" s="78"/>
      <c r="AH211" s="83"/>
      <c r="AI211" s="78"/>
      <c r="AL211" s="78"/>
      <c r="AM211" s="78"/>
      <c r="AN211" s="78"/>
      <c r="AQ211" s="78"/>
      <c r="AR211" s="78"/>
      <c r="AS211" s="78"/>
      <c r="AT211" s="78"/>
      <c r="AU211" s="78"/>
      <c r="AV211" s="78"/>
      <c r="AW211" s="78"/>
      <c r="AX211" s="78"/>
      <c r="AY211" s="78"/>
      <c r="AZ211" s="78"/>
      <c r="BA211" s="78"/>
      <c r="BB211" s="78"/>
      <c r="BC211" s="78"/>
      <c r="BD211" s="78"/>
      <c r="BE211" s="78"/>
    </row>
    <row r="212" customFormat="false" ht="15" hidden="false" customHeight="false" outlineLevel="0" collapsed="false">
      <c r="A212" s="78"/>
      <c r="B212" s="78"/>
      <c r="C212" s="79"/>
      <c r="D212" s="78"/>
      <c r="E212" s="78"/>
      <c r="F212" s="81"/>
      <c r="G212" s="82"/>
      <c r="H212" s="82" t="n">
        <f aca="false">F212*G212</f>
        <v>0</v>
      </c>
      <c r="K212" s="83"/>
      <c r="L212" s="66" t="n">
        <f aca="false">I212</f>
        <v>0</v>
      </c>
      <c r="M212" s="1"/>
      <c r="N212" s="83"/>
      <c r="O212" s="1"/>
      <c r="P212" s="3"/>
      <c r="Q212" s="78"/>
      <c r="R212" s="84"/>
      <c r="S212" s="81"/>
      <c r="T212" s="82"/>
      <c r="U212" s="82"/>
      <c r="V212" s="83"/>
      <c r="W212" s="19"/>
      <c r="Y212" s="19" t="n">
        <f aca="false">V212</f>
        <v>0</v>
      </c>
      <c r="Z212" s="86" t="n">
        <f aca="false">IF(E212="b",Y212-N212,N212-Y212)</f>
        <v>0</v>
      </c>
      <c r="AA212" s="11" t="n">
        <f aca="false">IF(Q212="s",W212-Z212,Z212+W212)</f>
        <v>0</v>
      </c>
      <c r="AD212" s="78"/>
      <c r="AE212" s="78"/>
      <c r="AG212" s="78"/>
      <c r="AH212" s="83"/>
      <c r="AI212" s="78"/>
      <c r="AL212" s="78"/>
      <c r="AM212" s="78"/>
      <c r="AN212" s="78"/>
      <c r="AQ212" s="78"/>
      <c r="AR212" s="78"/>
      <c r="AS212" s="78"/>
      <c r="AT212" s="78"/>
      <c r="AU212" s="78"/>
      <c r="AV212" s="78"/>
      <c r="AW212" s="78"/>
      <c r="AX212" s="78"/>
      <c r="AY212" s="78"/>
      <c r="AZ212" s="78"/>
      <c r="BA212" s="78"/>
      <c r="BB212" s="78"/>
      <c r="BC212" s="78"/>
      <c r="BD212" s="78"/>
      <c r="BE212" s="78"/>
    </row>
    <row r="213" customFormat="false" ht="15" hidden="false" customHeight="false" outlineLevel="0" collapsed="false">
      <c r="A213" s="78"/>
      <c r="B213" s="78"/>
      <c r="C213" s="79"/>
      <c r="D213" s="78"/>
      <c r="E213" s="78"/>
      <c r="F213" s="81"/>
      <c r="G213" s="82"/>
      <c r="H213" s="82" t="n">
        <f aca="false">F213*G213</f>
        <v>0</v>
      </c>
      <c r="K213" s="83"/>
      <c r="L213" s="66" t="n">
        <f aca="false">I213</f>
        <v>0</v>
      </c>
      <c r="M213" s="1"/>
      <c r="N213" s="83"/>
      <c r="O213" s="1"/>
      <c r="P213" s="3"/>
      <c r="Q213" s="78"/>
      <c r="R213" s="84"/>
      <c r="S213" s="81"/>
      <c r="T213" s="82"/>
      <c r="U213" s="82"/>
      <c r="V213" s="83"/>
      <c r="W213" s="19"/>
      <c r="Y213" s="19" t="n">
        <f aca="false">V213</f>
        <v>0</v>
      </c>
      <c r="Z213" s="86" t="n">
        <f aca="false">IF(E213="b",Y213-N213,N213-Y213)</f>
        <v>0</v>
      </c>
      <c r="AA213" s="11" t="n">
        <f aca="false">IF(Q213="s",W213-Z213,Z213+W213)</f>
        <v>0</v>
      </c>
      <c r="AD213" s="78"/>
      <c r="AE213" s="78"/>
      <c r="AG213" s="78"/>
      <c r="AH213" s="83"/>
      <c r="AI213" s="78"/>
      <c r="AL213" s="78"/>
      <c r="AM213" s="78"/>
      <c r="AN213" s="78"/>
      <c r="AQ213" s="78"/>
      <c r="AR213" s="78"/>
      <c r="AS213" s="78"/>
      <c r="AT213" s="78"/>
      <c r="AU213" s="78"/>
      <c r="AV213" s="78"/>
      <c r="AW213" s="78"/>
      <c r="AX213" s="78"/>
      <c r="AY213" s="78"/>
      <c r="AZ213" s="78"/>
      <c r="BA213" s="78"/>
      <c r="BB213" s="78"/>
      <c r="BC213" s="78"/>
      <c r="BD213" s="78"/>
      <c r="BE213" s="78"/>
    </row>
    <row r="214" customFormat="false" ht="15" hidden="false" customHeight="false" outlineLevel="0" collapsed="false">
      <c r="A214" s="78"/>
      <c r="B214" s="78"/>
      <c r="C214" s="79"/>
      <c r="D214" s="78"/>
      <c r="E214" s="78"/>
      <c r="F214" s="81"/>
      <c r="G214" s="82"/>
      <c r="H214" s="82" t="n">
        <f aca="false">F214*G214</f>
        <v>0</v>
      </c>
      <c r="K214" s="83"/>
      <c r="L214" s="66" t="n">
        <f aca="false">I214</f>
        <v>0</v>
      </c>
      <c r="M214" s="1"/>
      <c r="N214" s="83"/>
      <c r="O214" s="1"/>
      <c r="P214" s="3"/>
      <c r="Q214" s="78"/>
      <c r="R214" s="82"/>
      <c r="S214" s="81"/>
      <c r="T214" s="82"/>
      <c r="U214" s="82"/>
      <c r="V214" s="83"/>
      <c r="W214" s="19"/>
      <c r="Y214" s="19" t="n">
        <f aca="false">V214</f>
        <v>0</v>
      </c>
      <c r="Z214" s="86"/>
      <c r="AA214" s="11" t="n">
        <f aca="false">IF(Q214="s",W214-Z214,Z214+W214)</f>
        <v>0</v>
      </c>
      <c r="AD214" s="78"/>
      <c r="AE214" s="78"/>
      <c r="AG214" s="78"/>
      <c r="AH214" s="83"/>
      <c r="AI214" s="78"/>
      <c r="AL214" s="78"/>
      <c r="AM214" s="78"/>
      <c r="AN214" s="78"/>
      <c r="AQ214" s="78"/>
      <c r="AR214" s="78"/>
      <c r="AS214" s="78"/>
      <c r="AT214" s="78"/>
      <c r="AU214" s="78"/>
      <c r="AV214" s="78"/>
      <c r="AW214" s="78"/>
      <c r="AX214" s="78"/>
      <c r="AY214" s="78"/>
      <c r="AZ214" s="78"/>
      <c r="BA214" s="78"/>
      <c r="BB214" s="78"/>
      <c r="BC214" s="78"/>
      <c r="BD214" s="78"/>
      <c r="BE214" s="78"/>
    </row>
    <row r="215" customFormat="false" ht="15" hidden="false" customHeight="false" outlineLevel="0" collapsed="false">
      <c r="A215" s="78"/>
      <c r="B215" s="78"/>
      <c r="C215" s="79"/>
      <c r="D215" s="78"/>
      <c r="E215" s="78"/>
      <c r="F215" s="81"/>
      <c r="G215" s="82"/>
      <c r="H215" s="82" t="n">
        <f aca="false">F215*G215</f>
        <v>0</v>
      </c>
      <c r="K215" s="83"/>
      <c r="L215" s="66" t="n">
        <f aca="false">I215</f>
        <v>0</v>
      </c>
      <c r="M215" s="1"/>
      <c r="N215" s="83"/>
      <c r="O215" s="1"/>
      <c r="P215" s="3"/>
      <c r="Q215" s="78"/>
      <c r="R215" s="82"/>
      <c r="S215" s="81"/>
      <c r="T215" s="82"/>
      <c r="U215" s="82"/>
      <c r="V215" s="83"/>
      <c r="W215" s="19"/>
      <c r="Y215" s="19" t="n">
        <f aca="false">V215</f>
        <v>0</v>
      </c>
      <c r="Z215" s="86"/>
      <c r="AA215" s="11" t="n">
        <f aca="false">IF(Q215="s",W215-Z215,Z215+W215)</f>
        <v>0</v>
      </c>
      <c r="AD215" s="78"/>
      <c r="AE215" s="78"/>
      <c r="AG215" s="78"/>
      <c r="AH215" s="83"/>
      <c r="AI215" s="78"/>
      <c r="AL215" s="78"/>
      <c r="AM215" s="78"/>
      <c r="AN215" s="78"/>
      <c r="AQ215" s="78"/>
      <c r="AR215" s="78"/>
      <c r="AS215" s="78"/>
      <c r="AT215" s="78"/>
      <c r="AU215" s="78"/>
      <c r="AV215" s="78"/>
      <c r="AW215" s="78"/>
      <c r="AX215" s="78"/>
      <c r="AY215" s="78"/>
      <c r="AZ215" s="78"/>
      <c r="BA215" s="78"/>
      <c r="BB215" s="78"/>
      <c r="BC215" s="78"/>
      <c r="BD215" s="78"/>
      <c r="BE215" s="78"/>
    </row>
    <row r="216" customFormat="false" ht="15" hidden="false" customHeight="false" outlineLevel="0" collapsed="false">
      <c r="A216" s="78"/>
      <c r="B216" s="78"/>
      <c r="C216" s="79"/>
      <c r="D216" s="78"/>
      <c r="E216" s="78"/>
      <c r="F216" s="81"/>
      <c r="G216" s="82"/>
      <c r="H216" s="82" t="n">
        <f aca="false">F216*G216</f>
        <v>0</v>
      </c>
      <c r="K216" s="83"/>
      <c r="L216" s="66" t="n">
        <f aca="false">I216</f>
        <v>0</v>
      </c>
      <c r="M216" s="1"/>
      <c r="N216" s="83"/>
      <c r="O216" s="1"/>
      <c r="P216" s="3"/>
      <c r="Q216" s="78"/>
      <c r="R216" s="82"/>
      <c r="S216" s="81"/>
      <c r="T216" s="82"/>
      <c r="U216" s="82"/>
      <c r="V216" s="83"/>
      <c r="W216" s="19"/>
      <c r="Y216" s="19" t="n">
        <f aca="false">V216</f>
        <v>0</v>
      </c>
      <c r="Z216" s="86"/>
      <c r="AA216" s="11" t="n">
        <f aca="false">IF(Q216="s",W216-Z216,Z216+W216)</f>
        <v>0</v>
      </c>
      <c r="AD216" s="78"/>
      <c r="AE216" s="78"/>
      <c r="AG216" s="78"/>
      <c r="AH216" s="83"/>
      <c r="AI216" s="78"/>
      <c r="AL216" s="78"/>
      <c r="AM216" s="78"/>
      <c r="AN216" s="78"/>
      <c r="AQ216" s="78"/>
      <c r="AR216" s="78"/>
      <c r="AS216" s="78"/>
      <c r="AT216" s="78"/>
      <c r="AU216" s="78"/>
      <c r="AV216" s="78"/>
      <c r="AW216" s="78"/>
      <c r="AX216" s="78"/>
      <c r="AY216" s="78"/>
      <c r="AZ216" s="78"/>
      <c r="BA216" s="78"/>
      <c r="BB216" s="78"/>
      <c r="BC216" s="78"/>
      <c r="BD216" s="78"/>
      <c r="BE216" s="78"/>
    </row>
    <row r="217" customFormat="false" ht="15" hidden="false" customHeight="false" outlineLevel="0" collapsed="false">
      <c r="A217" s="78"/>
      <c r="B217" s="78"/>
      <c r="C217" s="79"/>
      <c r="D217" s="78"/>
      <c r="E217" s="78"/>
      <c r="F217" s="81"/>
      <c r="G217" s="82"/>
      <c r="H217" s="82"/>
      <c r="K217" s="83"/>
      <c r="L217" s="66" t="n">
        <f aca="false">I217</f>
        <v>0</v>
      </c>
      <c r="M217" s="1"/>
      <c r="N217" s="83"/>
      <c r="O217" s="1"/>
      <c r="P217" s="3"/>
      <c r="Q217" s="78"/>
      <c r="R217" s="82"/>
      <c r="S217" s="81"/>
      <c r="T217" s="82"/>
      <c r="U217" s="82"/>
      <c r="V217" s="83"/>
      <c r="W217" s="19"/>
      <c r="Y217" s="19" t="n">
        <f aca="false">V217</f>
        <v>0</v>
      </c>
      <c r="Z217" s="86"/>
      <c r="AA217" s="11" t="n">
        <f aca="false">IF(Q217="s",W217-Z217,Z217+W217)</f>
        <v>0</v>
      </c>
      <c r="AD217" s="78"/>
      <c r="AE217" s="78"/>
      <c r="AG217" s="78"/>
      <c r="AH217" s="83"/>
      <c r="AI217" s="78"/>
      <c r="AL217" s="78"/>
      <c r="AM217" s="78"/>
      <c r="AN217" s="78"/>
      <c r="AQ217" s="78"/>
      <c r="AR217" s="78"/>
      <c r="AS217" s="78"/>
      <c r="AT217" s="78"/>
      <c r="AU217" s="78"/>
      <c r="AV217" s="78"/>
      <c r="AW217" s="78"/>
      <c r="AX217" s="78"/>
      <c r="AY217" s="78"/>
      <c r="AZ217" s="78"/>
      <c r="BA217" s="78"/>
      <c r="BB217" s="78"/>
      <c r="BC217" s="78"/>
      <c r="BD217" s="78"/>
      <c r="BE217" s="78"/>
    </row>
    <row r="218" customFormat="false" ht="15" hidden="false" customHeight="false" outlineLevel="0" collapsed="false">
      <c r="A218" s="78"/>
      <c r="B218" s="78"/>
      <c r="C218" s="79"/>
      <c r="D218" s="78"/>
      <c r="E218" s="78"/>
      <c r="F218" s="83"/>
      <c r="G218" s="82"/>
      <c r="H218" s="82"/>
      <c r="K218" s="83"/>
      <c r="L218" s="66" t="n">
        <f aca="false">I218</f>
        <v>0</v>
      </c>
      <c r="M218" s="1"/>
      <c r="N218" s="83"/>
      <c r="O218" s="1"/>
      <c r="P218" s="3"/>
      <c r="Q218" s="78"/>
      <c r="R218" s="82"/>
      <c r="S218" s="81"/>
      <c r="T218" s="82"/>
      <c r="U218" s="82"/>
      <c r="V218" s="83"/>
      <c r="W218" s="19"/>
      <c r="Y218" s="19" t="n">
        <f aca="false">V218</f>
        <v>0</v>
      </c>
      <c r="Z218" s="86"/>
      <c r="AA218" s="11" t="n">
        <f aca="false">IF(Q218="s",W218-Z218,Z218+W218)</f>
        <v>0</v>
      </c>
      <c r="AD218" s="78"/>
      <c r="AE218" s="78"/>
      <c r="AG218" s="78"/>
      <c r="AH218" s="83"/>
      <c r="AI218" s="78"/>
      <c r="AL218" s="78"/>
      <c r="AM218" s="78"/>
      <c r="AN218" s="78"/>
      <c r="AQ218" s="78"/>
      <c r="AR218" s="78"/>
      <c r="AS218" s="78"/>
      <c r="AT218" s="78"/>
      <c r="AU218" s="78"/>
      <c r="AV218" s="78"/>
      <c r="AW218" s="78"/>
      <c r="AX218" s="78"/>
      <c r="AY218" s="78"/>
      <c r="AZ218" s="78"/>
      <c r="BA218" s="78"/>
      <c r="BB218" s="78"/>
      <c r="BC218" s="78"/>
      <c r="BD218" s="78"/>
      <c r="BE218" s="78"/>
    </row>
    <row r="219" customFormat="false" ht="15" hidden="false" customHeight="false" outlineLevel="0" collapsed="false">
      <c r="A219" s="78"/>
      <c r="B219" s="78"/>
      <c r="C219" s="79"/>
      <c r="D219" s="78"/>
      <c r="E219" s="78"/>
      <c r="F219" s="83"/>
      <c r="G219" s="82"/>
      <c r="H219" s="82"/>
      <c r="K219" s="83"/>
      <c r="L219" s="66" t="n">
        <f aca="false">I219</f>
        <v>0</v>
      </c>
      <c r="M219" s="1"/>
      <c r="N219" s="83"/>
      <c r="O219" s="1"/>
      <c r="P219" s="3"/>
      <c r="Q219" s="78"/>
      <c r="R219" s="82"/>
      <c r="S219" s="81"/>
      <c r="T219" s="82"/>
      <c r="U219" s="82"/>
      <c r="V219" s="83"/>
      <c r="W219" s="19"/>
      <c r="Y219" s="19" t="n">
        <f aca="false">V219</f>
        <v>0</v>
      </c>
      <c r="Z219" s="86"/>
      <c r="AA219" s="11" t="n">
        <f aca="false">IF(Q219="s",W219-Z219,Z219+W219)</f>
        <v>0</v>
      </c>
      <c r="AD219" s="78"/>
      <c r="AE219" s="78"/>
      <c r="AG219" s="78"/>
      <c r="AH219" s="83"/>
      <c r="AI219" s="78"/>
      <c r="AL219" s="78"/>
      <c r="AM219" s="78"/>
      <c r="AN219" s="78"/>
      <c r="AQ219" s="78"/>
      <c r="AR219" s="78"/>
      <c r="AS219" s="78"/>
      <c r="AT219" s="78"/>
      <c r="AU219" s="78"/>
      <c r="AV219" s="78"/>
      <c r="AW219" s="78"/>
      <c r="AX219" s="78"/>
      <c r="AY219" s="78"/>
      <c r="AZ219" s="78"/>
      <c r="BA219" s="78"/>
      <c r="BB219" s="78"/>
      <c r="BC219" s="78"/>
      <c r="BD219" s="78"/>
      <c r="BE219" s="78"/>
    </row>
    <row r="220" customFormat="false" ht="15" hidden="false" customHeight="false" outlineLevel="0" collapsed="false">
      <c r="A220" s="78"/>
      <c r="B220" s="78"/>
      <c r="C220" s="79"/>
      <c r="D220" s="78"/>
      <c r="E220" s="78"/>
      <c r="F220" s="83"/>
      <c r="G220" s="82"/>
      <c r="H220" s="82"/>
      <c r="K220" s="78"/>
      <c r="L220" s="66" t="n">
        <f aca="false">I220</f>
        <v>0</v>
      </c>
      <c r="M220" s="1"/>
      <c r="N220" s="83"/>
      <c r="O220" s="1"/>
      <c r="P220" s="3"/>
      <c r="Q220" s="78"/>
      <c r="R220" s="82"/>
      <c r="S220" s="81"/>
      <c r="T220" s="82"/>
      <c r="U220" s="82"/>
      <c r="V220" s="83"/>
      <c r="W220" s="19"/>
      <c r="Y220" s="19" t="n">
        <f aca="false">V220</f>
        <v>0</v>
      </c>
      <c r="Z220" s="86"/>
      <c r="AA220" s="11" t="n">
        <f aca="false">IF(Q220="s",W220-Z220,Z220+W220)</f>
        <v>0</v>
      </c>
      <c r="AD220" s="78"/>
      <c r="AE220" s="78"/>
      <c r="AG220" s="78"/>
      <c r="AH220" s="83"/>
      <c r="AI220" s="78"/>
      <c r="AL220" s="78"/>
      <c r="AM220" s="78"/>
      <c r="AN220" s="78"/>
      <c r="AQ220" s="78"/>
      <c r="AR220" s="78"/>
      <c r="AS220" s="78"/>
      <c r="AT220" s="78"/>
      <c r="AU220" s="78"/>
      <c r="AV220" s="78"/>
      <c r="AW220" s="78"/>
      <c r="AX220" s="78"/>
      <c r="AY220" s="78"/>
      <c r="AZ220" s="78"/>
      <c r="BA220" s="78"/>
      <c r="BB220" s="78"/>
      <c r="BC220" s="78"/>
      <c r="BD220" s="78"/>
      <c r="BE220" s="78"/>
    </row>
    <row r="221" customFormat="false" ht="15" hidden="false" customHeight="false" outlineLevel="0" collapsed="false">
      <c r="A221" s="78"/>
      <c r="B221" s="78"/>
      <c r="C221" s="79"/>
      <c r="D221" s="78"/>
      <c r="E221" s="78"/>
      <c r="F221" s="83"/>
      <c r="G221" s="82"/>
      <c r="H221" s="82"/>
      <c r="K221" s="78"/>
      <c r="L221" s="66" t="n">
        <f aca="false">I221</f>
        <v>0</v>
      </c>
      <c r="M221" s="1"/>
      <c r="N221" s="83"/>
      <c r="O221" s="1"/>
      <c r="P221" s="3"/>
      <c r="Q221" s="78"/>
      <c r="R221" s="82"/>
      <c r="S221" s="81"/>
      <c r="T221" s="82"/>
      <c r="U221" s="82"/>
      <c r="V221" s="83"/>
      <c r="W221" s="19"/>
      <c r="Y221" s="19" t="n">
        <f aca="false">V221</f>
        <v>0</v>
      </c>
      <c r="Z221" s="86"/>
      <c r="AA221" s="11" t="n">
        <f aca="false">IF(Q221="s",W221-Z221,Z221+W221)</f>
        <v>0</v>
      </c>
      <c r="AD221" s="78"/>
      <c r="AE221" s="78"/>
      <c r="AG221" s="78"/>
      <c r="AH221" s="78"/>
      <c r="AI221" s="78"/>
      <c r="AL221" s="78"/>
      <c r="AM221" s="78"/>
      <c r="AN221" s="78"/>
      <c r="AQ221" s="78"/>
      <c r="AR221" s="78"/>
      <c r="AS221" s="78"/>
      <c r="AT221" s="78"/>
      <c r="AU221" s="78"/>
      <c r="AV221" s="78"/>
      <c r="AW221" s="78"/>
      <c r="AX221" s="78"/>
      <c r="AY221" s="78"/>
      <c r="AZ221" s="78"/>
      <c r="BA221" s="78"/>
      <c r="BB221" s="78"/>
      <c r="BC221" s="78"/>
      <c r="BD221" s="78"/>
      <c r="BE221" s="78"/>
    </row>
    <row r="222" customFormat="false" ht="15" hidden="false" customHeight="false" outlineLevel="0" collapsed="false">
      <c r="A222" s="78"/>
      <c r="B222" s="78"/>
      <c r="C222" s="79"/>
      <c r="D222" s="78"/>
      <c r="E222" s="78"/>
      <c r="F222" s="83"/>
      <c r="G222" s="82"/>
      <c r="H222" s="82"/>
      <c r="K222" s="78"/>
      <c r="L222" s="66" t="n">
        <f aca="false">I222</f>
        <v>0</v>
      </c>
      <c r="M222" s="1"/>
      <c r="N222" s="83"/>
      <c r="O222" s="1"/>
      <c r="P222" s="3"/>
      <c r="Q222" s="78"/>
      <c r="R222" s="82"/>
      <c r="S222" s="81"/>
      <c r="T222" s="82"/>
      <c r="U222" s="82"/>
      <c r="V222" s="83"/>
      <c r="W222" s="19"/>
      <c r="Y222" s="19" t="n">
        <f aca="false">V222</f>
        <v>0</v>
      </c>
      <c r="Z222" s="86"/>
      <c r="AA222" s="11" t="n">
        <f aca="false">IF(Q222="s",W222-Z222,Z222+W222)</f>
        <v>0</v>
      </c>
      <c r="AD222" s="78"/>
      <c r="AE222" s="78"/>
      <c r="AG222" s="78"/>
      <c r="AH222" s="78"/>
      <c r="AI222" s="78"/>
      <c r="AL222" s="78"/>
      <c r="AM222" s="78"/>
      <c r="AN222" s="78"/>
      <c r="AQ222" s="78"/>
      <c r="AR222" s="78"/>
      <c r="AS222" s="78"/>
      <c r="AT222" s="78"/>
      <c r="AU222" s="78"/>
      <c r="AV222" s="78"/>
      <c r="AW222" s="78"/>
      <c r="AX222" s="78"/>
      <c r="AY222" s="78"/>
      <c r="AZ222" s="78"/>
      <c r="BA222" s="78"/>
      <c r="BB222" s="78"/>
      <c r="BC222" s="78"/>
      <c r="BD222" s="78"/>
      <c r="BE222" s="78"/>
    </row>
    <row r="223" customFormat="false" ht="15" hidden="false" customHeight="false" outlineLevel="0" collapsed="false">
      <c r="A223" s="78"/>
      <c r="B223" s="78"/>
      <c r="C223" s="79"/>
      <c r="D223" s="78"/>
      <c r="E223" s="78"/>
      <c r="F223" s="83"/>
      <c r="G223" s="82"/>
      <c r="H223" s="82"/>
      <c r="K223" s="78"/>
      <c r="L223" s="66" t="n">
        <f aca="false">I223</f>
        <v>0</v>
      </c>
      <c r="M223" s="1"/>
      <c r="N223" s="83"/>
      <c r="O223" s="1"/>
      <c r="P223" s="3"/>
      <c r="Q223" s="78"/>
      <c r="R223" s="82"/>
      <c r="S223" s="81"/>
      <c r="T223" s="82"/>
      <c r="U223" s="82"/>
      <c r="V223" s="83"/>
      <c r="W223" s="19"/>
      <c r="Y223" s="19" t="n">
        <f aca="false">V223</f>
        <v>0</v>
      </c>
      <c r="Z223" s="86"/>
      <c r="AA223" s="11" t="n">
        <f aca="false">IF(Q223="s",W223-Z223,Z223+W223)</f>
        <v>0</v>
      </c>
      <c r="AD223" s="4"/>
      <c r="AL223" s="78"/>
      <c r="AM223" s="78"/>
      <c r="AN223" s="78"/>
      <c r="AQ223" s="78"/>
      <c r="AR223" s="78"/>
      <c r="AS223" s="78"/>
      <c r="AT223" s="78"/>
      <c r="AU223" s="78"/>
      <c r="AV223" s="78"/>
      <c r="AW223" s="78"/>
      <c r="AX223" s="78"/>
      <c r="AY223" s="78"/>
      <c r="AZ223" s="78"/>
      <c r="BA223" s="78"/>
      <c r="BB223" s="78"/>
      <c r="BC223" s="78"/>
      <c r="BD223" s="78"/>
      <c r="BE223" s="78"/>
    </row>
    <row r="224" customFormat="false" ht="15" hidden="false" customHeight="false" outlineLevel="0" collapsed="false">
      <c r="A224" s="78"/>
      <c r="B224" s="78"/>
      <c r="C224" s="79"/>
      <c r="D224" s="78"/>
      <c r="E224" s="78"/>
      <c r="F224" s="83"/>
      <c r="G224" s="82"/>
      <c r="H224" s="82"/>
      <c r="K224" s="78"/>
      <c r="L224" s="66" t="n">
        <f aca="false">I224</f>
        <v>0</v>
      </c>
      <c r="M224" s="1"/>
      <c r="N224" s="83"/>
      <c r="O224" s="1"/>
      <c r="P224" s="3"/>
      <c r="Q224" s="78"/>
      <c r="R224" s="82"/>
      <c r="S224" s="81"/>
      <c r="T224" s="82"/>
      <c r="U224" s="82"/>
      <c r="V224" s="83"/>
      <c r="Y224" s="19" t="n">
        <f aca="false">V224</f>
        <v>0</v>
      </c>
      <c r="Z224" s="86"/>
      <c r="AA224" s="11" t="n">
        <f aca="false">IF(Q224="s",W224-Z224,Z224+W224)</f>
        <v>0</v>
      </c>
      <c r="AD224" s="4"/>
      <c r="AL224" s="78"/>
      <c r="AM224" s="78"/>
      <c r="AN224" s="78"/>
      <c r="AQ224" s="78"/>
      <c r="AR224" s="78"/>
      <c r="AS224" s="78"/>
      <c r="AT224" s="78"/>
      <c r="AU224" s="78"/>
      <c r="AV224" s="78"/>
      <c r="AW224" s="78"/>
      <c r="AX224" s="78"/>
      <c r="AY224" s="78"/>
      <c r="AZ224" s="78"/>
      <c r="BA224" s="78"/>
      <c r="BB224" s="78"/>
      <c r="BC224" s="78"/>
      <c r="BD224" s="78"/>
      <c r="BE224" s="78"/>
    </row>
    <row r="225" customFormat="false" ht="15" hidden="false" customHeight="false" outlineLevel="0" collapsed="false">
      <c r="A225" s="78"/>
      <c r="B225" s="78"/>
      <c r="C225" s="79"/>
      <c r="D225" s="78"/>
      <c r="E225" s="78"/>
      <c r="F225" s="83"/>
      <c r="G225" s="82"/>
      <c r="H225" s="82"/>
      <c r="K225" s="78"/>
      <c r="L225" s="66" t="n">
        <f aca="false">I225</f>
        <v>0</v>
      </c>
      <c r="M225" s="1"/>
      <c r="N225" s="83"/>
      <c r="O225" s="1"/>
      <c r="P225" s="3"/>
      <c r="Q225" s="78"/>
      <c r="R225" s="82"/>
      <c r="S225" s="81"/>
      <c r="T225" s="82"/>
      <c r="U225" s="82"/>
      <c r="V225" s="83"/>
      <c r="Y225" s="19" t="n">
        <f aca="false">V225</f>
        <v>0</v>
      </c>
      <c r="Z225" s="86"/>
      <c r="AA225" s="11" t="n">
        <f aca="false">IF(Q225="s",W225-Z225,Z225+W225)</f>
        <v>0</v>
      </c>
      <c r="AD225" s="78"/>
      <c r="AE225" s="78"/>
      <c r="AF225" s="78"/>
      <c r="AG225" s="78"/>
      <c r="AH225" s="78"/>
      <c r="AI225" s="78"/>
      <c r="AL225" s="78"/>
      <c r="AM225" s="78"/>
      <c r="AN225" s="78"/>
      <c r="AQ225" s="78"/>
      <c r="AR225" s="78"/>
      <c r="AS225" s="78"/>
      <c r="AT225" s="78"/>
      <c r="AU225" s="78"/>
      <c r="AV225" s="78"/>
      <c r="AW225" s="78"/>
      <c r="AX225" s="78"/>
      <c r="AY225" s="78"/>
      <c r="AZ225" s="78"/>
      <c r="BA225" s="78"/>
      <c r="BB225" s="78"/>
      <c r="BC225" s="78"/>
      <c r="BD225" s="78"/>
      <c r="BE225" s="78"/>
    </row>
    <row r="226" customFormat="false" ht="15" hidden="false" customHeight="false" outlineLevel="0" collapsed="false">
      <c r="A226" s="78"/>
      <c r="B226" s="78"/>
      <c r="C226" s="79"/>
      <c r="D226" s="78"/>
      <c r="E226" s="78"/>
      <c r="F226" s="83"/>
      <c r="G226" s="82"/>
      <c r="H226" s="82"/>
      <c r="K226" s="78"/>
      <c r="L226" s="66" t="n">
        <f aca="false">I226</f>
        <v>0</v>
      </c>
      <c r="M226" s="1"/>
      <c r="N226" s="83"/>
      <c r="O226" s="1"/>
      <c r="P226" s="3"/>
      <c r="Q226" s="78"/>
      <c r="R226" s="82"/>
      <c r="S226" s="81"/>
      <c r="T226" s="82"/>
      <c r="U226" s="82"/>
      <c r="V226" s="83"/>
      <c r="Y226" s="19" t="n">
        <f aca="false">V226</f>
        <v>0</v>
      </c>
      <c r="Z226" s="86"/>
      <c r="AA226" s="11" t="n">
        <f aca="false">IF(Q226="s",W226-Z226,Z226+W226)</f>
        <v>0</v>
      </c>
      <c r="AD226" s="78"/>
      <c r="AE226" s="78"/>
      <c r="AF226" s="78"/>
      <c r="AG226" s="78"/>
      <c r="AH226" s="78"/>
      <c r="AI226" s="78"/>
      <c r="AL226" s="78"/>
      <c r="AM226" s="78"/>
      <c r="AN226" s="78"/>
      <c r="AQ226" s="78"/>
      <c r="AR226" s="78"/>
      <c r="AS226" s="78"/>
      <c r="AT226" s="78"/>
      <c r="AU226" s="78"/>
      <c r="AV226" s="78"/>
      <c r="AW226" s="78"/>
      <c r="AX226" s="78"/>
      <c r="AY226" s="78"/>
      <c r="AZ226" s="78"/>
      <c r="BA226" s="78"/>
      <c r="BB226" s="78"/>
      <c r="BC226" s="78"/>
      <c r="BD226" s="78"/>
      <c r="BE226" s="78"/>
    </row>
    <row r="227" customFormat="false" ht="15" hidden="false" customHeight="false" outlineLevel="0" collapsed="false">
      <c r="A227" s="78"/>
      <c r="B227" s="78"/>
      <c r="C227" s="79"/>
      <c r="D227" s="78"/>
      <c r="E227" s="78"/>
      <c r="F227" s="83"/>
      <c r="G227" s="82"/>
      <c r="H227" s="82"/>
      <c r="K227" s="78"/>
      <c r="L227" s="66" t="n">
        <f aca="false">I227</f>
        <v>0</v>
      </c>
      <c r="M227" s="1"/>
      <c r="O227" s="78"/>
      <c r="P227" s="82"/>
      <c r="Q227" s="81"/>
      <c r="R227" s="82"/>
      <c r="S227" s="82"/>
      <c r="T227" s="83"/>
      <c r="W227" s="78"/>
      <c r="X227" s="83"/>
      <c r="Y227" s="19" t="n">
        <f aca="false">V227</f>
        <v>0</v>
      </c>
      <c r="Z227" s="86"/>
      <c r="AA227" s="11" t="n">
        <f aca="false">IF(Q227="s",W227-Z227,Z227+W227)</f>
        <v>0</v>
      </c>
      <c r="AB227" s="78"/>
      <c r="AC227" s="78"/>
      <c r="AD227" s="78"/>
      <c r="AE227" s="78"/>
      <c r="AF227" s="78"/>
      <c r="AG227" s="78"/>
      <c r="AJ227" s="78"/>
      <c r="AK227" s="78"/>
      <c r="AL227" s="78"/>
      <c r="AO227" s="78"/>
      <c r="AP227" s="78"/>
      <c r="AQ227" s="78"/>
      <c r="AR227" s="78"/>
      <c r="AS227" s="78"/>
      <c r="AT227" s="78"/>
      <c r="AU227" s="78"/>
      <c r="AV227" s="78"/>
      <c r="AW227" s="78"/>
      <c r="AX227" s="78"/>
      <c r="AY227" s="78"/>
      <c r="AZ227" s="78"/>
      <c r="BA227" s="78"/>
      <c r="BB227" s="78"/>
      <c r="BC227" s="78"/>
      <c r="BD227" s="78"/>
      <c r="BE227" s="78"/>
    </row>
    <row r="228" customFormat="false" ht="15" hidden="false" customHeight="false" outlineLevel="0" collapsed="false">
      <c r="A228" s="78"/>
      <c r="B228" s="78"/>
      <c r="C228" s="79"/>
      <c r="D228" s="78"/>
      <c r="E228" s="78"/>
      <c r="F228" s="83"/>
      <c r="G228" s="82"/>
      <c r="H228" s="82"/>
      <c r="K228" s="78"/>
      <c r="L228" s="66" t="n">
        <f aca="false">I228</f>
        <v>0</v>
      </c>
      <c r="M228" s="1"/>
      <c r="O228" s="78"/>
      <c r="P228" s="82"/>
      <c r="Q228" s="81"/>
      <c r="R228" s="82"/>
      <c r="S228" s="82"/>
      <c r="T228" s="83"/>
      <c r="W228" s="78"/>
      <c r="X228" s="83"/>
      <c r="Y228" s="19" t="n">
        <f aca="false">V228</f>
        <v>0</v>
      </c>
      <c r="Z228" s="86"/>
      <c r="AA228" s="11" t="n">
        <f aca="false">IF(Q228="s",W228-Z228,Z228+W228)</f>
        <v>0</v>
      </c>
      <c r="AB228" s="78"/>
      <c r="AC228" s="78"/>
      <c r="AD228" s="78"/>
      <c r="AE228" s="78"/>
      <c r="AF228" s="78"/>
      <c r="AG228" s="78"/>
      <c r="AJ228" s="78"/>
      <c r="AK228" s="78"/>
      <c r="AL228" s="78"/>
      <c r="AO228" s="78"/>
      <c r="AP228" s="78"/>
      <c r="AQ228" s="78"/>
      <c r="AR228" s="78"/>
      <c r="AS228" s="78"/>
      <c r="AT228" s="78"/>
      <c r="AU228" s="78"/>
      <c r="AV228" s="78"/>
      <c r="AW228" s="78"/>
      <c r="AX228" s="78"/>
      <c r="AY228" s="78"/>
      <c r="AZ228" s="78"/>
      <c r="BA228" s="78"/>
      <c r="BB228" s="78"/>
      <c r="BC228" s="78"/>
      <c r="BD228" s="78"/>
      <c r="BE228" s="78"/>
    </row>
    <row r="229" customFormat="false" ht="15" hidden="false" customHeight="false" outlineLevel="0" collapsed="false">
      <c r="A229" s="78"/>
      <c r="B229" s="78"/>
      <c r="C229" s="79"/>
      <c r="D229" s="78"/>
      <c r="E229" s="78"/>
      <c r="F229" s="83"/>
      <c r="G229" s="82"/>
      <c r="H229" s="82"/>
      <c r="K229" s="78"/>
      <c r="L229" s="66" t="n">
        <f aca="false">I229</f>
        <v>0</v>
      </c>
      <c r="M229" s="1"/>
      <c r="O229" s="78"/>
      <c r="P229" s="82"/>
      <c r="Q229" s="81"/>
      <c r="R229" s="82"/>
      <c r="S229" s="82"/>
      <c r="T229" s="83"/>
      <c r="W229" s="78"/>
      <c r="X229" s="83"/>
      <c r="Y229" s="19" t="n">
        <f aca="false">V229</f>
        <v>0</v>
      </c>
      <c r="Z229" s="86"/>
      <c r="AA229" s="11" t="n">
        <f aca="false">IF(Q229="s",W229-Z229,Z229+W229)</f>
        <v>0</v>
      </c>
      <c r="AB229" s="78"/>
      <c r="AC229" s="78"/>
      <c r="AD229" s="78"/>
      <c r="AE229" s="78"/>
      <c r="AH229" s="78"/>
      <c r="AI229" s="78"/>
      <c r="AJ229" s="78"/>
      <c r="AK229" s="78"/>
      <c r="AL229" s="78"/>
      <c r="AO229" s="78"/>
      <c r="AP229" s="78"/>
      <c r="AQ229" s="78"/>
      <c r="AR229" s="78"/>
      <c r="AS229" s="78"/>
      <c r="AT229" s="78"/>
      <c r="AU229" s="78"/>
      <c r="AV229" s="78"/>
      <c r="AW229" s="78"/>
      <c r="AX229" s="78"/>
      <c r="AY229" s="78"/>
      <c r="AZ229" s="78"/>
      <c r="BA229" s="78"/>
      <c r="BB229" s="78"/>
      <c r="BC229" s="78"/>
      <c r="BD229" s="78"/>
      <c r="BE229" s="78"/>
    </row>
    <row r="230" customFormat="false" ht="15" hidden="false" customHeight="false" outlineLevel="0" collapsed="false">
      <c r="A230" s="78"/>
      <c r="B230" s="78"/>
      <c r="C230" s="79"/>
      <c r="D230" s="78"/>
      <c r="E230" s="78"/>
      <c r="F230" s="83"/>
      <c r="G230" s="82"/>
      <c r="H230" s="82"/>
      <c r="K230" s="78"/>
      <c r="L230" s="66" t="n">
        <f aca="false">I230</f>
        <v>0</v>
      </c>
      <c r="M230" s="1"/>
      <c r="O230" s="78"/>
      <c r="P230" s="82"/>
      <c r="Q230" s="82"/>
      <c r="R230" s="82"/>
      <c r="S230" s="82"/>
      <c r="T230" s="83"/>
      <c r="W230" s="78"/>
      <c r="X230" s="83"/>
      <c r="Y230" s="19" t="n">
        <f aca="false">V230</f>
        <v>0</v>
      </c>
      <c r="Z230" s="86"/>
      <c r="AA230" s="11" t="n">
        <f aca="false">IF(Q230="s",W230-Z230,Z230+W230)</f>
        <v>0</v>
      </c>
      <c r="AB230" s="78"/>
      <c r="AC230" s="78"/>
      <c r="AD230" s="78"/>
      <c r="AE230" s="78"/>
      <c r="AH230" s="78"/>
      <c r="AI230" s="78"/>
      <c r="AJ230" s="78"/>
      <c r="AK230" s="78"/>
      <c r="AL230" s="78"/>
      <c r="AO230" s="78"/>
      <c r="AP230" s="78"/>
      <c r="AQ230" s="78"/>
      <c r="AR230" s="78"/>
      <c r="AS230" s="78"/>
      <c r="AT230" s="78"/>
      <c r="AU230" s="78"/>
      <c r="AV230" s="78"/>
      <c r="AW230" s="78"/>
      <c r="AX230" s="78"/>
      <c r="AY230" s="78"/>
      <c r="AZ230" s="78"/>
      <c r="BA230" s="78"/>
      <c r="BB230" s="78"/>
      <c r="BC230" s="78"/>
      <c r="BD230" s="78"/>
      <c r="BE230" s="78"/>
    </row>
    <row r="231" customFormat="false" ht="15" hidden="false" customHeight="false" outlineLevel="0" collapsed="false">
      <c r="A231" s="78"/>
      <c r="B231" s="78"/>
      <c r="C231" s="79"/>
      <c r="D231" s="78"/>
      <c r="E231" s="78"/>
      <c r="F231" s="83"/>
      <c r="G231" s="82"/>
      <c r="H231" s="82"/>
      <c r="K231" s="78"/>
      <c r="L231" s="66" t="n">
        <f aca="false">I231</f>
        <v>0</v>
      </c>
      <c r="M231" s="1"/>
      <c r="O231" s="78"/>
      <c r="P231" s="82"/>
      <c r="Q231" s="82"/>
      <c r="R231" s="82"/>
      <c r="S231" s="82"/>
      <c r="T231" s="83"/>
      <c r="W231" s="78"/>
      <c r="X231" s="83"/>
      <c r="Y231" s="19" t="n">
        <f aca="false">V231</f>
        <v>0</v>
      </c>
      <c r="Z231" s="86"/>
      <c r="AA231" s="11" t="n">
        <f aca="false">IF(Q231="s",W231-Z231,Z231+W231)</f>
        <v>0</v>
      </c>
      <c r="AB231" s="78"/>
      <c r="AC231" s="78"/>
      <c r="AD231" s="78"/>
      <c r="AE231" s="78"/>
      <c r="AH231" s="78"/>
      <c r="AI231" s="78"/>
      <c r="AJ231" s="78"/>
      <c r="AK231" s="78"/>
      <c r="AL231" s="78"/>
      <c r="AM231" s="78"/>
      <c r="AN231" s="78"/>
      <c r="AO231" s="78"/>
      <c r="AP231" s="78"/>
      <c r="AQ231" s="78"/>
      <c r="AR231" s="78"/>
      <c r="AS231" s="78"/>
      <c r="AT231" s="78"/>
      <c r="AU231" s="78"/>
      <c r="AV231" s="78"/>
      <c r="AW231" s="78"/>
      <c r="AX231" s="78"/>
      <c r="AY231" s="78"/>
      <c r="AZ231" s="78"/>
      <c r="BA231" s="78"/>
      <c r="BB231" s="78"/>
      <c r="BC231" s="78"/>
      <c r="BD231" s="78"/>
      <c r="BE231" s="78"/>
    </row>
    <row r="232" customFormat="false" ht="15" hidden="false" customHeight="false" outlineLevel="0" collapsed="false">
      <c r="A232" s="78"/>
      <c r="B232" s="78"/>
      <c r="C232" s="79"/>
      <c r="D232" s="78"/>
      <c r="E232" s="78"/>
      <c r="F232" s="83"/>
      <c r="G232" s="82"/>
      <c r="H232" s="82"/>
      <c r="K232" s="78"/>
      <c r="L232" s="66" t="n">
        <f aca="false">I232</f>
        <v>0</v>
      </c>
      <c r="M232" s="1"/>
      <c r="O232" s="78"/>
      <c r="P232" s="82"/>
      <c r="Q232" s="82"/>
      <c r="R232" s="82"/>
      <c r="S232" s="82"/>
      <c r="T232" s="83"/>
      <c r="W232" s="78"/>
      <c r="X232" s="83"/>
      <c r="Y232" s="19" t="n">
        <f aca="false">V232</f>
        <v>0</v>
      </c>
      <c r="Z232" s="86"/>
      <c r="AA232" s="11" t="n">
        <f aca="false">IF(Q232="s",W232-Z232,Z232+W232)</f>
        <v>0</v>
      </c>
      <c r="AB232" s="78"/>
      <c r="AC232" s="78"/>
      <c r="AD232" s="78"/>
      <c r="AE232" s="78"/>
      <c r="AH232" s="78"/>
      <c r="AI232" s="78"/>
      <c r="AJ232" s="78"/>
      <c r="AK232" s="78"/>
      <c r="AL232" s="78"/>
      <c r="AM232" s="78"/>
      <c r="AN232" s="78"/>
      <c r="AO232" s="78"/>
      <c r="AP232" s="78"/>
      <c r="AQ232" s="78"/>
      <c r="AR232" s="78"/>
      <c r="AS232" s="78"/>
      <c r="AT232" s="78"/>
      <c r="AU232" s="78"/>
      <c r="AV232" s="78"/>
      <c r="AW232" s="78"/>
      <c r="AX232" s="78"/>
      <c r="AY232" s="78"/>
      <c r="AZ232" s="78"/>
      <c r="BA232" s="78"/>
      <c r="BB232" s="78"/>
      <c r="BC232" s="78"/>
      <c r="BD232" s="78"/>
      <c r="BE232" s="78"/>
    </row>
    <row r="233" customFormat="false" ht="15" hidden="false" customHeight="false" outlineLevel="0" collapsed="false">
      <c r="A233" s="78"/>
      <c r="B233" s="78"/>
      <c r="C233" s="79"/>
      <c r="D233" s="78"/>
      <c r="E233" s="78"/>
      <c r="F233" s="83"/>
      <c r="G233" s="82"/>
      <c r="H233" s="82"/>
      <c r="K233" s="78"/>
      <c r="L233" s="66" t="n">
        <f aca="false">I233</f>
        <v>0</v>
      </c>
      <c r="M233" s="78"/>
      <c r="N233" s="82"/>
      <c r="O233" s="82"/>
      <c r="P233" s="82"/>
      <c r="Q233" s="82"/>
      <c r="R233" s="83"/>
      <c r="S233" s="78"/>
      <c r="T233" s="83"/>
      <c r="W233" s="78"/>
      <c r="X233" s="78"/>
      <c r="Y233" s="19" t="n">
        <f aca="false">V233</f>
        <v>0</v>
      </c>
      <c r="Z233" s="86"/>
      <c r="AA233" s="11" t="n">
        <f aca="false">IF(Q233="s",W233-Z233,Z233+W233)</f>
        <v>0</v>
      </c>
      <c r="AB233" s="78"/>
      <c r="AC233" s="78"/>
      <c r="AD233" s="83"/>
      <c r="AE233" s="78"/>
      <c r="AF233" s="78"/>
      <c r="AG233" s="78"/>
      <c r="AH233" s="78"/>
      <c r="AI233" s="78"/>
      <c r="AJ233" s="78"/>
      <c r="AK233" s="78"/>
      <c r="AL233" s="78"/>
      <c r="AM233" s="78"/>
      <c r="AN233" s="78"/>
      <c r="AO233" s="78"/>
      <c r="AP233" s="78"/>
      <c r="AQ233" s="78"/>
      <c r="AR233" s="78"/>
      <c r="AS233" s="78"/>
      <c r="AT233" s="78"/>
      <c r="AU233" s="78"/>
      <c r="AV233" s="78"/>
      <c r="AW233" s="78"/>
      <c r="AX233" s="78"/>
      <c r="AY233" s="78"/>
      <c r="AZ233" s="78"/>
      <c r="BA233" s="78"/>
      <c r="BB233" s="78"/>
      <c r="BC233" s="78"/>
      <c r="BD233" s="78"/>
      <c r="BE233" s="78"/>
    </row>
    <row r="234" customFormat="false" ht="15" hidden="false" customHeight="false" outlineLevel="0" collapsed="false">
      <c r="A234" s="78"/>
      <c r="B234" s="78"/>
      <c r="C234" s="79"/>
      <c r="D234" s="78"/>
      <c r="E234" s="78"/>
      <c r="F234" s="82"/>
      <c r="G234" s="82"/>
      <c r="H234" s="82"/>
      <c r="K234" s="78"/>
      <c r="L234" s="66" t="n">
        <f aca="false">I234</f>
        <v>0</v>
      </c>
      <c r="M234" s="78"/>
      <c r="N234" s="82"/>
      <c r="O234" s="82"/>
      <c r="P234" s="82"/>
      <c r="Q234" s="82"/>
      <c r="R234" s="83"/>
      <c r="S234" s="78"/>
      <c r="T234" s="83"/>
      <c r="W234" s="78"/>
      <c r="X234" s="78"/>
      <c r="Y234" s="19" t="n">
        <f aca="false">V234</f>
        <v>0</v>
      </c>
      <c r="Z234" s="86"/>
      <c r="AA234" s="11" t="n">
        <f aca="false">IF(Q234="s",W234-Z234,Z234+W234)</f>
        <v>0</v>
      </c>
      <c r="AB234" s="78"/>
      <c r="AC234" s="78"/>
      <c r="AD234" s="83"/>
      <c r="AE234" s="78"/>
      <c r="AF234" s="78"/>
      <c r="AG234" s="78"/>
      <c r="AH234" s="78"/>
      <c r="AI234" s="78"/>
      <c r="AJ234" s="78"/>
      <c r="AK234" s="78"/>
      <c r="AL234" s="78"/>
      <c r="AM234" s="78"/>
      <c r="AN234" s="78"/>
      <c r="AO234" s="78"/>
      <c r="AP234" s="78"/>
      <c r="AQ234" s="78"/>
      <c r="AR234" s="78"/>
      <c r="AS234" s="78"/>
      <c r="AT234" s="78"/>
      <c r="AU234" s="78"/>
      <c r="AV234" s="78"/>
      <c r="AW234" s="78"/>
      <c r="AX234" s="78"/>
      <c r="AY234" s="78"/>
      <c r="AZ234" s="78"/>
      <c r="BA234" s="78"/>
      <c r="BB234" s="78"/>
      <c r="BC234" s="78"/>
      <c r="BD234" s="78"/>
      <c r="BE234" s="78"/>
    </row>
    <row r="235" customFormat="false" ht="15" hidden="false" customHeight="false" outlineLevel="0" collapsed="false">
      <c r="A235" s="78"/>
      <c r="B235" s="78"/>
      <c r="C235" s="79"/>
      <c r="D235" s="78"/>
      <c r="E235" s="78"/>
      <c r="F235" s="82"/>
      <c r="G235" s="82"/>
      <c r="H235" s="82"/>
      <c r="K235" s="78"/>
      <c r="L235" s="66" t="n">
        <f aca="false">I235</f>
        <v>0</v>
      </c>
      <c r="M235" s="78"/>
      <c r="N235" s="82"/>
      <c r="O235" s="82"/>
      <c r="P235" s="82"/>
      <c r="Q235" s="82"/>
      <c r="R235" s="83"/>
      <c r="S235" s="78"/>
      <c r="T235" s="83"/>
      <c r="W235" s="78"/>
      <c r="X235" s="78"/>
      <c r="Y235" s="19" t="n">
        <f aca="false">V235</f>
        <v>0</v>
      </c>
      <c r="Z235" s="86"/>
      <c r="AA235" s="11" t="n">
        <f aca="false">IF(Q235="s",W235-Z235,Z235+W235)</f>
        <v>0</v>
      </c>
      <c r="AB235" s="78"/>
      <c r="AC235" s="78"/>
      <c r="AD235" s="83"/>
      <c r="AE235" s="78"/>
      <c r="AF235" s="78"/>
      <c r="AG235" s="78"/>
      <c r="AH235" s="78"/>
      <c r="AI235" s="78"/>
      <c r="AJ235" s="78"/>
      <c r="AK235" s="78"/>
      <c r="AL235" s="78"/>
      <c r="AM235" s="78"/>
      <c r="AN235" s="78"/>
      <c r="AO235" s="78"/>
      <c r="AP235" s="78"/>
      <c r="AQ235" s="78"/>
      <c r="AR235" s="78"/>
      <c r="AS235" s="78"/>
      <c r="AT235" s="78"/>
      <c r="AU235" s="78"/>
      <c r="AV235" s="78"/>
      <c r="AW235" s="78"/>
      <c r="AX235" s="78"/>
      <c r="AY235" s="78"/>
      <c r="AZ235" s="78"/>
      <c r="BA235" s="78"/>
      <c r="BB235" s="78"/>
      <c r="BC235" s="78"/>
      <c r="BD235" s="78"/>
      <c r="BE235" s="78"/>
    </row>
    <row r="236" customFormat="false" ht="15" hidden="false" customHeight="false" outlineLevel="0" collapsed="false">
      <c r="A236" s="78"/>
      <c r="B236" s="78"/>
      <c r="C236" s="79"/>
      <c r="D236" s="78"/>
      <c r="E236" s="78"/>
      <c r="F236" s="82"/>
      <c r="G236" s="82"/>
      <c r="H236" s="82"/>
      <c r="K236" s="78"/>
      <c r="L236" s="66" t="n">
        <f aca="false">I236</f>
        <v>0</v>
      </c>
      <c r="M236" s="78"/>
      <c r="N236" s="82"/>
      <c r="O236" s="82"/>
      <c r="P236" s="82"/>
      <c r="Q236" s="82"/>
      <c r="R236" s="83"/>
      <c r="S236" s="78"/>
      <c r="T236" s="83"/>
      <c r="W236" s="78"/>
      <c r="X236" s="78"/>
      <c r="Y236" s="19" t="n">
        <f aca="false">V236</f>
        <v>0</v>
      </c>
      <c r="Z236" s="86"/>
      <c r="AA236" s="11" t="n">
        <f aca="false">IF(Q236="s",W236-Z236,Z236+W236)</f>
        <v>0</v>
      </c>
      <c r="AB236" s="78"/>
      <c r="AC236" s="78"/>
      <c r="AD236" s="83"/>
      <c r="AE236" s="78"/>
      <c r="AF236" s="78"/>
      <c r="AG236" s="78"/>
      <c r="AH236" s="78"/>
      <c r="AI236" s="78"/>
      <c r="AJ236" s="78"/>
      <c r="AK236" s="78"/>
      <c r="AL236" s="78"/>
      <c r="AM236" s="78"/>
      <c r="AN236" s="78"/>
      <c r="AO236" s="78"/>
      <c r="AP236" s="78"/>
      <c r="AQ236" s="78"/>
      <c r="AR236" s="78"/>
      <c r="AS236" s="78"/>
      <c r="AT236" s="78"/>
      <c r="AU236" s="78"/>
      <c r="AV236" s="78"/>
      <c r="AW236" s="78"/>
      <c r="AX236" s="78"/>
      <c r="AY236" s="78"/>
      <c r="AZ236" s="78"/>
      <c r="BA236" s="78"/>
      <c r="BB236" s="78"/>
      <c r="BC236" s="78"/>
      <c r="BD236" s="78"/>
      <c r="BE236" s="78"/>
    </row>
    <row r="237" customFormat="false" ht="15" hidden="false" customHeight="false" outlineLevel="0" collapsed="false">
      <c r="A237" s="78"/>
      <c r="B237" s="78"/>
      <c r="C237" s="79"/>
      <c r="D237" s="78"/>
      <c r="E237" s="78"/>
      <c r="F237" s="82"/>
      <c r="G237" s="82"/>
      <c r="H237" s="82"/>
      <c r="K237" s="78"/>
      <c r="L237" s="66" t="n">
        <f aca="false">I237</f>
        <v>0</v>
      </c>
      <c r="M237" s="78"/>
      <c r="N237" s="82"/>
      <c r="O237" s="82"/>
      <c r="P237" s="82"/>
      <c r="Q237" s="82"/>
      <c r="R237" s="83"/>
      <c r="S237" s="78"/>
      <c r="T237" s="83"/>
      <c r="W237" s="78"/>
      <c r="X237" s="78"/>
      <c r="Y237" s="19" t="n">
        <f aca="false">V237</f>
        <v>0</v>
      </c>
      <c r="Z237" s="86"/>
      <c r="AA237" s="11" t="n">
        <f aca="false">IF(Q237="s",W237-Z237,Z237+W237)</f>
        <v>0</v>
      </c>
      <c r="AB237" s="78"/>
      <c r="AC237" s="78"/>
      <c r="AD237" s="83"/>
      <c r="AE237" s="78"/>
      <c r="AF237" s="78"/>
      <c r="AG237" s="78"/>
      <c r="AH237" s="78"/>
      <c r="AI237" s="78"/>
      <c r="AJ237" s="78"/>
      <c r="AK237" s="78"/>
      <c r="AL237" s="78"/>
      <c r="AM237" s="78"/>
      <c r="AN237" s="78"/>
      <c r="AO237" s="78"/>
      <c r="AP237" s="78"/>
      <c r="AQ237" s="78"/>
      <c r="AR237" s="78"/>
      <c r="AS237" s="78"/>
      <c r="AT237" s="78"/>
      <c r="AU237" s="78"/>
      <c r="AV237" s="78"/>
      <c r="AW237" s="78"/>
      <c r="AX237" s="78"/>
      <c r="AY237" s="78"/>
      <c r="AZ237" s="78"/>
      <c r="BA237" s="78"/>
      <c r="BB237" s="78"/>
      <c r="BC237" s="78"/>
      <c r="BD237" s="78"/>
      <c r="BE237" s="78"/>
    </row>
    <row r="238" customFormat="false" ht="15" hidden="false" customHeight="false" outlineLevel="0" collapsed="false">
      <c r="A238" s="78"/>
      <c r="B238" s="78"/>
      <c r="C238" s="79"/>
      <c r="D238" s="78"/>
      <c r="E238" s="78"/>
      <c r="F238" s="82"/>
      <c r="G238" s="82"/>
      <c r="H238" s="82"/>
      <c r="K238" s="78"/>
      <c r="L238" s="66" t="n">
        <f aca="false">I238</f>
        <v>0</v>
      </c>
      <c r="M238" s="78"/>
      <c r="N238" s="82"/>
      <c r="O238" s="82"/>
      <c r="P238" s="82"/>
      <c r="Q238" s="82"/>
      <c r="R238" s="83"/>
      <c r="S238" s="78"/>
      <c r="T238" s="83"/>
      <c r="W238" s="78"/>
      <c r="X238" s="78"/>
      <c r="Y238" s="19" t="n">
        <f aca="false">V238</f>
        <v>0</v>
      </c>
      <c r="Z238" s="86"/>
      <c r="AA238" s="11" t="n">
        <f aca="false">IF(Q238="s",W238-Z238,Z238+W238)</f>
        <v>0</v>
      </c>
      <c r="AB238" s="78"/>
      <c r="AC238" s="78"/>
      <c r="AD238" s="83"/>
      <c r="AE238" s="78"/>
      <c r="AF238" s="78"/>
      <c r="AG238" s="78"/>
      <c r="AH238" s="78"/>
      <c r="AI238" s="78"/>
      <c r="AJ238" s="78"/>
      <c r="AK238" s="78"/>
      <c r="AL238" s="78"/>
      <c r="AM238" s="78"/>
      <c r="AN238" s="78"/>
      <c r="AO238" s="78"/>
      <c r="AP238" s="78"/>
      <c r="AQ238" s="78"/>
      <c r="AR238" s="78"/>
      <c r="AS238" s="78"/>
      <c r="AT238" s="78"/>
      <c r="AU238" s="78"/>
      <c r="AV238" s="78"/>
      <c r="AW238" s="78"/>
      <c r="AX238" s="78"/>
      <c r="AY238" s="78"/>
      <c r="AZ238" s="78"/>
      <c r="BA238" s="78"/>
      <c r="BB238" s="78"/>
      <c r="BC238" s="78"/>
      <c r="BD238" s="78"/>
      <c r="BE238" s="78"/>
    </row>
    <row r="239" customFormat="false" ht="15" hidden="false" customHeight="false" outlineLevel="0" collapsed="false">
      <c r="A239" s="78"/>
      <c r="B239" s="78"/>
      <c r="C239" s="79"/>
      <c r="D239" s="78"/>
      <c r="E239" s="78"/>
      <c r="F239" s="82"/>
      <c r="G239" s="82"/>
      <c r="H239" s="82"/>
      <c r="K239" s="78"/>
      <c r="L239" s="66" t="n">
        <f aca="false">I239</f>
        <v>0</v>
      </c>
      <c r="M239" s="78"/>
      <c r="N239" s="82"/>
      <c r="O239" s="82"/>
      <c r="P239" s="82"/>
      <c r="Q239" s="82"/>
      <c r="R239" s="83"/>
      <c r="S239" s="78"/>
      <c r="T239" s="83"/>
      <c r="W239" s="78"/>
      <c r="X239" s="78"/>
      <c r="Y239" s="19" t="n">
        <f aca="false">V239</f>
        <v>0</v>
      </c>
      <c r="Z239" s="86"/>
      <c r="AA239" s="11" t="n">
        <f aca="false">IF(Q239="s",W239-Z239,Z239+W239)</f>
        <v>0</v>
      </c>
      <c r="AB239" s="78"/>
      <c r="AC239" s="78"/>
      <c r="AD239" s="83"/>
      <c r="AE239" s="78"/>
      <c r="AF239" s="78"/>
      <c r="AG239" s="78"/>
      <c r="AH239" s="78"/>
      <c r="AI239" s="78"/>
      <c r="AJ239" s="78"/>
      <c r="AK239" s="78"/>
      <c r="AL239" s="78"/>
      <c r="AM239" s="78"/>
      <c r="AN239" s="78"/>
      <c r="AO239" s="78"/>
      <c r="AP239" s="78"/>
      <c r="AQ239" s="78"/>
      <c r="AR239" s="78"/>
      <c r="AS239" s="78"/>
      <c r="AT239" s="78"/>
      <c r="AU239" s="78"/>
      <c r="AV239" s="78"/>
      <c r="AW239" s="78"/>
      <c r="AX239" s="78"/>
      <c r="AY239" s="78"/>
      <c r="AZ239" s="78"/>
      <c r="BA239" s="78"/>
      <c r="BB239" s="78"/>
      <c r="BC239" s="78"/>
      <c r="BD239" s="78"/>
      <c r="BE239" s="78"/>
    </row>
    <row r="240" customFormat="false" ht="15" hidden="false" customHeight="false" outlineLevel="0" collapsed="false">
      <c r="A240" s="78"/>
      <c r="B240" s="78"/>
      <c r="C240" s="79"/>
      <c r="D240" s="78"/>
      <c r="E240" s="78"/>
      <c r="F240" s="82"/>
      <c r="G240" s="82"/>
      <c r="H240" s="82"/>
      <c r="K240" s="78"/>
      <c r="L240" s="66" t="n">
        <f aca="false">I240</f>
        <v>0</v>
      </c>
      <c r="M240" s="78"/>
      <c r="N240" s="82"/>
      <c r="O240" s="82"/>
      <c r="P240" s="82"/>
      <c r="Q240" s="82"/>
      <c r="R240" s="83"/>
      <c r="S240" s="78"/>
      <c r="T240" s="83"/>
      <c r="W240" s="78"/>
      <c r="X240" s="78"/>
      <c r="Y240" s="19" t="n">
        <f aca="false">V240</f>
        <v>0</v>
      </c>
      <c r="Z240" s="86"/>
      <c r="AA240" s="11" t="n">
        <f aca="false">IF(Q240="s",W240-Z240,Z240+W240)</f>
        <v>0</v>
      </c>
      <c r="AB240" s="78"/>
      <c r="AC240" s="78"/>
      <c r="AD240" s="83"/>
      <c r="AE240" s="78"/>
      <c r="AF240" s="78"/>
      <c r="AG240" s="78"/>
      <c r="AH240" s="78"/>
      <c r="AI240" s="78"/>
      <c r="AJ240" s="78"/>
      <c r="AK240" s="78"/>
      <c r="AL240" s="78"/>
      <c r="AM240" s="78"/>
      <c r="AN240" s="78"/>
      <c r="AO240" s="78"/>
      <c r="AP240" s="78"/>
      <c r="AQ240" s="78"/>
      <c r="AR240" s="78"/>
      <c r="AS240" s="78"/>
      <c r="AT240" s="78"/>
      <c r="AU240" s="78"/>
      <c r="AV240" s="78"/>
      <c r="AW240" s="78"/>
      <c r="AX240" s="78"/>
      <c r="AY240" s="78"/>
      <c r="AZ240" s="78"/>
      <c r="BA240" s="78"/>
      <c r="BB240" s="78"/>
      <c r="BC240" s="78"/>
      <c r="BD240" s="78"/>
      <c r="BE240" s="78"/>
    </row>
    <row r="241" customFormat="false" ht="15" hidden="false" customHeight="false" outlineLevel="0" collapsed="false">
      <c r="A241" s="78"/>
      <c r="B241" s="78"/>
      <c r="C241" s="79"/>
      <c r="D241" s="78"/>
      <c r="E241" s="78"/>
      <c r="F241" s="82"/>
      <c r="G241" s="82"/>
      <c r="H241" s="82"/>
      <c r="K241" s="78"/>
      <c r="L241" s="66" t="n">
        <f aca="false">I241</f>
        <v>0</v>
      </c>
      <c r="M241" s="78"/>
      <c r="N241" s="82"/>
      <c r="O241" s="82"/>
      <c r="P241" s="82"/>
      <c r="Q241" s="82"/>
      <c r="R241" s="83"/>
      <c r="S241" s="78"/>
      <c r="T241" s="83"/>
      <c r="W241" s="78"/>
      <c r="X241" s="78"/>
      <c r="Y241" s="19" t="n">
        <f aca="false">V241</f>
        <v>0</v>
      </c>
      <c r="Z241" s="86"/>
      <c r="AA241" s="11" t="n">
        <f aca="false">IF(Q241="s",W241-Z241,Z241+W241)</f>
        <v>0</v>
      </c>
      <c r="AB241" s="78"/>
      <c r="AC241" s="78"/>
      <c r="AD241" s="83"/>
      <c r="AE241" s="78"/>
      <c r="AF241" s="78"/>
      <c r="AG241" s="78"/>
      <c r="AH241" s="78"/>
      <c r="AI241" s="78"/>
      <c r="AJ241" s="78"/>
      <c r="AK241" s="78"/>
      <c r="AL241" s="78"/>
      <c r="AM241" s="78"/>
      <c r="AN241" s="78"/>
      <c r="AO241" s="78"/>
      <c r="AP241" s="78"/>
      <c r="AQ241" s="78"/>
      <c r="AR241" s="78"/>
      <c r="AS241" s="78"/>
      <c r="AT241" s="78"/>
      <c r="AU241" s="78"/>
      <c r="AV241" s="78"/>
      <c r="AW241" s="78"/>
      <c r="AX241" s="78"/>
      <c r="AY241" s="78"/>
      <c r="AZ241" s="78"/>
      <c r="BA241" s="78"/>
      <c r="BB241" s="78"/>
      <c r="BC241" s="78"/>
      <c r="BD241" s="78"/>
      <c r="BE241" s="78"/>
    </row>
    <row r="242" customFormat="false" ht="15" hidden="false" customHeight="false" outlineLevel="0" collapsed="false">
      <c r="A242" s="78"/>
      <c r="B242" s="78"/>
      <c r="C242" s="79"/>
      <c r="D242" s="78"/>
      <c r="E242" s="78"/>
      <c r="F242" s="82"/>
      <c r="G242" s="82"/>
      <c r="H242" s="82"/>
      <c r="K242" s="78"/>
      <c r="L242" s="66" t="n">
        <f aca="false">I242</f>
        <v>0</v>
      </c>
      <c r="M242" s="78"/>
      <c r="N242" s="82"/>
      <c r="O242" s="82"/>
      <c r="P242" s="82"/>
      <c r="Q242" s="82"/>
      <c r="R242" s="83"/>
      <c r="S242" s="78"/>
      <c r="T242" s="83"/>
      <c r="W242" s="78"/>
      <c r="X242" s="78"/>
      <c r="Y242" s="19" t="n">
        <f aca="false">V242</f>
        <v>0</v>
      </c>
      <c r="Z242" s="86"/>
      <c r="AA242" s="11" t="n">
        <f aca="false">IF(Q242="s",W242-Z242,Z242+W242)</f>
        <v>0</v>
      </c>
      <c r="AB242" s="78"/>
      <c r="AC242" s="78"/>
      <c r="AQ242" s="78"/>
      <c r="AR242" s="78"/>
      <c r="AS242" s="78"/>
      <c r="AT242" s="78"/>
      <c r="AU242" s="78"/>
      <c r="AV242" s="78"/>
      <c r="AW242" s="78"/>
      <c r="AX242" s="78"/>
      <c r="AY242" s="78"/>
      <c r="AZ242" s="78"/>
      <c r="BA242" s="78"/>
      <c r="BB242" s="78"/>
      <c r="BC242" s="78"/>
      <c r="BD242" s="78"/>
      <c r="BE242" s="78"/>
    </row>
    <row r="243" customFormat="false" ht="15" hidden="false" customHeight="false" outlineLevel="0" collapsed="false">
      <c r="A243" s="78"/>
      <c r="B243" s="78"/>
      <c r="C243" s="79"/>
      <c r="D243" s="78"/>
      <c r="E243" s="78"/>
      <c r="F243" s="82"/>
      <c r="G243" s="82"/>
      <c r="H243" s="82"/>
      <c r="K243" s="78"/>
      <c r="L243" s="66" t="n">
        <f aca="false">I243</f>
        <v>0</v>
      </c>
      <c r="M243" s="78"/>
      <c r="N243" s="82"/>
      <c r="O243" s="82"/>
      <c r="P243" s="82"/>
      <c r="Q243" s="82"/>
      <c r="R243" s="83"/>
      <c r="S243" s="78"/>
      <c r="T243" s="83"/>
      <c r="W243" s="78"/>
      <c r="X243" s="78"/>
      <c r="Y243" s="19" t="n">
        <f aca="false">V243</f>
        <v>0</v>
      </c>
      <c r="Z243" s="86"/>
      <c r="AA243" s="11" t="n">
        <f aca="false">IF(Q243="s",W243-Z243,Z243+W243)</f>
        <v>0</v>
      </c>
      <c r="AB243" s="78"/>
      <c r="AC243" s="78"/>
      <c r="AD243" s="83"/>
      <c r="AE243" s="78"/>
      <c r="AF243" s="78"/>
      <c r="AG243" s="78"/>
      <c r="AH243" s="78"/>
      <c r="AI243" s="78"/>
      <c r="AJ243" s="78"/>
      <c r="AK243" s="78"/>
      <c r="AL243" s="78"/>
      <c r="AM243" s="78"/>
      <c r="AN243" s="78"/>
      <c r="AO243" s="78"/>
      <c r="AP243" s="78"/>
      <c r="AQ243" s="78"/>
      <c r="AR243" s="78"/>
      <c r="AS243" s="78"/>
      <c r="AT243" s="78"/>
      <c r="AU243" s="78"/>
      <c r="AV243" s="78"/>
      <c r="AW243" s="78"/>
      <c r="AX243" s="78"/>
      <c r="AY243" s="78"/>
      <c r="AZ243" s="78"/>
      <c r="BA243" s="78"/>
      <c r="BB243" s="78"/>
      <c r="BC243" s="78"/>
      <c r="BD243" s="78"/>
      <c r="BE243" s="78"/>
    </row>
    <row r="244" customFormat="false" ht="15" hidden="false" customHeight="false" outlineLevel="0" collapsed="false">
      <c r="A244" s="78"/>
      <c r="B244" s="78"/>
      <c r="C244" s="79"/>
      <c r="D244" s="78"/>
      <c r="E244" s="78"/>
      <c r="F244" s="82"/>
      <c r="G244" s="82"/>
      <c r="H244" s="82"/>
      <c r="K244" s="78"/>
      <c r="L244" s="66" t="n">
        <f aca="false">I244</f>
        <v>0</v>
      </c>
      <c r="M244" s="78"/>
      <c r="N244" s="82"/>
      <c r="O244" s="82"/>
      <c r="P244" s="82"/>
      <c r="Q244" s="82"/>
      <c r="R244" s="83"/>
      <c r="S244" s="78"/>
      <c r="T244" s="83"/>
      <c r="W244" s="78"/>
      <c r="X244" s="78"/>
      <c r="Y244" s="19" t="n">
        <f aca="false">V244</f>
        <v>0</v>
      </c>
      <c r="Z244" s="86"/>
      <c r="AA244" s="11" t="n">
        <f aca="false">IF(Q244="s",W244-Z244,Z244+W244)</f>
        <v>0</v>
      </c>
      <c r="AB244" s="78"/>
      <c r="AC244" s="78"/>
      <c r="AD244" s="83"/>
      <c r="AE244" s="78"/>
      <c r="AF244" s="78"/>
      <c r="AG244" s="78"/>
      <c r="AH244" s="78"/>
      <c r="AI244" s="78"/>
      <c r="AJ244" s="78"/>
      <c r="AK244" s="78"/>
      <c r="AL244" s="78"/>
      <c r="AM244" s="78"/>
      <c r="AN244" s="78"/>
      <c r="AO244" s="78"/>
      <c r="AP244" s="78"/>
      <c r="AQ244" s="78"/>
      <c r="AR244" s="78"/>
      <c r="AS244" s="78"/>
      <c r="AT244" s="78"/>
      <c r="AU244" s="78"/>
      <c r="AV244" s="78"/>
      <c r="AW244" s="78"/>
      <c r="AX244" s="78"/>
      <c r="AY244" s="78"/>
      <c r="AZ244" s="78"/>
      <c r="BA244" s="78"/>
      <c r="BB244" s="78"/>
      <c r="BC244" s="78"/>
      <c r="BD244" s="78"/>
      <c r="BE244" s="78"/>
    </row>
    <row r="245" customFormat="false" ht="15" hidden="false" customHeight="false" outlineLevel="0" collapsed="false">
      <c r="A245" s="78"/>
      <c r="B245" s="78"/>
      <c r="C245" s="79"/>
      <c r="D245" s="78"/>
      <c r="E245" s="78"/>
      <c r="F245" s="82"/>
      <c r="G245" s="82"/>
      <c r="H245" s="82"/>
      <c r="K245" s="78"/>
      <c r="L245" s="66" t="n">
        <f aca="false">I245</f>
        <v>0</v>
      </c>
      <c r="M245" s="78"/>
      <c r="N245" s="82"/>
      <c r="O245" s="82"/>
      <c r="P245" s="82"/>
      <c r="Q245" s="82"/>
      <c r="R245" s="83"/>
      <c r="S245" s="78"/>
      <c r="T245" s="83"/>
      <c r="W245" s="78"/>
      <c r="X245" s="78"/>
      <c r="Y245" s="19" t="n">
        <f aca="false">V245</f>
        <v>0</v>
      </c>
      <c r="Z245" s="86"/>
      <c r="AA245" s="11" t="n">
        <f aca="false">IF(Q245="s",W245-Z245,Z245+W245)</f>
        <v>0</v>
      </c>
      <c r="AB245" s="78"/>
      <c r="AC245" s="78"/>
      <c r="AD245" s="83"/>
      <c r="AE245" s="78"/>
      <c r="AF245" s="78"/>
      <c r="AG245" s="78"/>
      <c r="AH245" s="78"/>
      <c r="AI245" s="78"/>
      <c r="AJ245" s="78"/>
      <c r="AK245" s="78"/>
      <c r="AL245" s="78"/>
      <c r="AM245" s="78"/>
      <c r="AN245" s="78"/>
      <c r="AO245" s="78"/>
      <c r="AP245" s="78"/>
      <c r="AQ245" s="78"/>
      <c r="AR245" s="78"/>
      <c r="AS245" s="78"/>
      <c r="AT245" s="78"/>
      <c r="AU245" s="78"/>
      <c r="AV245" s="78"/>
      <c r="AW245" s="78"/>
      <c r="AX245" s="78"/>
      <c r="AY245" s="78"/>
      <c r="AZ245" s="78"/>
      <c r="BA245" s="78"/>
      <c r="BB245" s="78"/>
      <c r="BC245" s="78"/>
      <c r="BD245" s="78"/>
      <c r="BE245" s="78"/>
    </row>
    <row r="246" customFormat="false" ht="15" hidden="false" customHeight="false" outlineLevel="0" collapsed="false">
      <c r="A246" s="78"/>
      <c r="B246" s="78"/>
      <c r="C246" s="79"/>
      <c r="D246" s="78"/>
      <c r="E246" s="78"/>
      <c r="F246" s="82"/>
      <c r="G246" s="82"/>
      <c r="H246" s="82"/>
      <c r="K246" s="78"/>
      <c r="L246" s="66" t="n">
        <f aca="false">I246</f>
        <v>0</v>
      </c>
      <c r="M246" s="78"/>
      <c r="N246" s="82"/>
      <c r="O246" s="82"/>
      <c r="P246" s="82"/>
      <c r="Q246" s="82"/>
      <c r="R246" s="83"/>
      <c r="S246" s="78"/>
      <c r="T246" s="83"/>
      <c r="W246" s="78"/>
      <c r="X246" s="78"/>
      <c r="Y246" s="19" t="n">
        <f aca="false">V246</f>
        <v>0</v>
      </c>
      <c r="Z246" s="86"/>
      <c r="AA246" s="11" t="n">
        <f aca="false">IF(Q246="s",W246-Z246,Z246+W246)</f>
        <v>0</v>
      </c>
      <c r="AB246" s="78"/>
      <c r="AC246" s="78"/>
      <c r="AD246" s="83"/>
      <c r="AE246" s="78"/>
      <c r="AF246" s="78"/>
      <c r="AG246" s="78"/>
      <c r="AH246" s="78"/>
      <c r="AI246" s="78"/>
      <c r="AJ246" s="78"/>
      <c r="AK246" s="78"/>
      <c r="AL246" s="78"/>
      <c r="AM246" s="78"/>
      <c r="AN246" s="78"/>
      <c r="AO246" s="78"/>
      <c r="AP246" s="78"/>
      <c r="AQ246" s="78"/>
      <c r="AR246" s="78"/>
      <c r="AS246" s="78"/>
      <c r="AT246" s="78"/>
      <c r="AU246" s="78"/>
      <c r="AV246" s="78"/>
      <c r="AW246" s="78"/>
      <c r="AX246" s="78"/>
      <c r="AY246" s="78"/>
      <c r="AZ246" s="78"/>
      <c r="BA246" s="78"/>
      <c r="BB246" s="78"/>
      <c r="BC246" s="78"/>
      <c r="BD246" s="78"/>
      <c r="BE246" s="78"/>
    </row>
    <row r="247" customFormat="false" ht="15" hidden="false" customHeight="false" outlineLevel="0" collapsed="false">
      <c r="A247" s="78"/>
      <c r="B247" s="78"/>
      <c r="C247" s="79"/>
      <c r="D247" s="78"/>
      <c r="E247" s="78"/>
      <c r="F247" s="82"/>
      <c r="G247" s="82"/>
      <c r="H247" s="82"/>
      <c r="K247" s="78"/>
      <c r="L247" s="66" t="n">
        <f aca="false">I247</f>
        <v>0</v>
      </c>
      <c r="M247" s="78"/>
      <c r="N247" s="82"/>
      <c r="O247" s="82"/>
      <c r="P247" s="82"/>
      <c r="Q247" s="82"/>
      <c r="R247" s="83"/>
      <c r="S247" s="78"/>
      <c r="T247" s="83"/>
      <c r="W247" s="78"/>
      <c r="X247" s="78"/>
      <c r="Y247" s="19" t="n">
        <f aca="false">V247</f>
        <v>0</v>
      </c>
      <c r="Z247" s="86"/>
      <c r="AA247" s="11" t="n">
        <f aca="false">IF(Q247="s",W247-Z247,Z247+W247)</f>
        <v>0</v>
      </c>
      <c r="AB247" s="78"/>
      <c r="AC247" s="78"/>
      <c r="AD247" s="83"/>
      <c r="AE247" s="78"/>
      <c r="AF247" s="78"/>
      <c r="AG247" s="78"/>
      <c r="AH247" s="78"/>
      <c r="AI247" s="78"/>
      <c r="AJ247" s="78"/>
      <c r="AK247" s="78"/>
      <c r="AL247" s="78"/>
      <c r="AM247" s="78"/>
      <c r="AN247" s="78"/>
      <c r="AO247" s="78"/>
      <c r="AP247" s="78"/>
      <c r="AQ247" s="78"/>
      <c r="AR247" s="78"/>
      <c r="AS247" s="78"/>
      <c r="AT247" s="78"/>
      <c r="AU247" s="78"/>
      <c r="AV247" s="78"/>
      <c r="AW247" s="78"/>
      <c r="AX247" s="78"/>
      <c r="AY247" s="78"/>
      <c r="AZ247" s="78"/>
      <c r="BA247" s="78"/>
      <c r="BB247" s="78"/>
      <c r="BC247" s="78"/>
      <c r="BD247" s="78"/>
      <c r="BE247" s="78"/>
    </row>
    <row r="248" customFormat="false" ht="15" hidden="false" customHeight="false" outlineLevel="0" collapsed="false">
      <c r="A248" s="78"/>
      <c r="B248" s="78"/>
      <c r="C248" s="79"/>
      <c r="D248" s="78"/>
      <c r="E248" s="78"/>
      <c r="F248" s="82"/>
      <c r="G248" s="82"/>
      <c r="H248" s="82"/>
      <c r="K248" s="78"/>
      <c r="L248" s="66" t="n">
        <f aca="false">I248</f>
        <v>0</v>
      </c>
      <c r="M248" s="78"/>
      <c r="N248" s="82"/>
      <c r="O248" s="82"/>
      <c r="P248" s="82"/>
      <c r="Q248" s="82"/>
      <c r="R248" s="83"/>
      <c r="S248" s="78"/>
      <c r="T248" s="83"/>
      <c r="W248" s="78"/>
      <c r="X248" s="78"/>
      <c r="Y248" s="19" t="n">
        <f aca="false">V248</f>
        <v>0</v>
      </c>
      <c r="Z248" s="86"/>
      <c r="AA248" s="11" t="n">
        <f aca="false">IF(Q248="s",W248-Z248,Z248+W248)</f>
        <v>0</v>
      </c>
      <c r="AB248" s="78"/>
      <c r="AC248" s="78"/>
      <c r="AD248" s="83"/>
      <c r="AE248" s="78"/>
      <c r="AF248" s="78"/>
      <c r="AG248" s="78"/>
      <c r="AH248" s="78"/>
      <c r="AI248" s="78"/>
      <c r="AJ248" s="78"/>
      <c r="AK248" s="78"/>
      <c r="AL248" s="78"/>
      <c r="AM248" s="78"/>
      <c r="AN248" s="78"/>
      <c r="AO248" s="78"/>
      <c r="AP248" s="78"/>
      <c r="AQ248" s="78"/>
      <c r="AR248" s="78"/>
      <c r="AS248" s="78"/>
      <c r="AT248" s="78"/>
      <c r="AU248" s="78"/>
      <c r="AV248" s="78"/>
      <c r="AW248" s="78"/>
      <c r="AX248" s="78"/>
      <c r="AY248" s="78"/>
      <c r="AZ248" s="78"/>
      <c r="BA248" s="78"/>
      <c r="BB248" s="78"/>
      <c r="BC248" s="78"/>
      <c r="BD248" s="78"/>
      <c r="BE248" s="78"/>
    </row>
    <row r="249" customFormat="false" ht="15" hidden="false" customHeight="false" outlineLevel="0" collapsed="false">
      <c r="A249" s="78"/>
      <c r="B249" s="78"/>
      <c r="C249" s="79"/>
      <c r="D249" s="78"/>
      <c r="E249" s="78"/>
      <c r="F249" s="82"/>
      <c r="G249" s="82"/>
      <c r="H249" s="82"/>
      <c r="K249" s="78"/>
      <c r="L249" s="66" t="n">
        <f aca="false">I249</f>
        <v>0</v>
      </c>
      <c r="M249" s="78"/>
      <c r="N249" s="82"/>
      <c r="O249" s="82"/>
      <c r="P249" s="82"/>
      <c r="Q249" s="82"/>
      <c r="R249" s="83"/>
      <c r="S249" s="78"/>
      <c r="T249" s="83"/>
      <c r="W249" s="78"/>
      <c r="X249" s="78"/>
      <c r="Y249" s="19" t="n">
        <f aca="false">V249</f>
        <v>0</v>
      </c>
      <c r="Z249" s="86"/>
      <c r="AA249" s="11" t="n">
        <f aca="false">IF(Q249="s",W249-Z249,Z249+W249)</f>
        <v>0</v>
      </c>
      <c r="AB249" s="78"/>
      <c r="AC249" s="78"/>
      <c r="AD249" s="83"/>
      <c r="AE249" s="78"/>
      <c r="AF249" s="78"/>
      <c r="AG249" s="78"/>
      <c r="AH249" s="78"/>
      <c r="AI249" s="78"/>
      <c r="AJ249" s="78"/>
      <c r="AK249" s="78"/>
      <c r="AL249" s="78"/>
      <c r="AM249" s="78"/>
      <c r="AN249" s="78"/>
      <c r="AO249" s="78"/>
      <c r="AP249" s="78"/>
      <c r="AQ249" s="78"/>
      <c r="AR249" s="78"/>
      <c r="AS249" s="78"/>
      <c r="AT249" s="78"/>
      <c r="AU249" s="78"/>
      <c r="AV249" s="78"/>
      <c r="AW249" s="78"/>
      <c r="AX249" s="78"/>
      <c r="AY249" s="78"/>
      <c r="AZ249" s="78"/>
      <c r="BA249" s="78"/>
      <c r="BB249" s="78"/>
      <c r="BC249" s="78"/>
      <c r="BD249" s="78"/>
      <c r="BE249" s="78"/>
    </row>
    <row r="250" customFormat="false" ht="15" hidden="false" customHeight="false" outlineLevel="0" collapsed="false">
      <c r="A250" s="78"/>
      <c r="B250" s="78"/>
      <c r="C250" s="79"/>
      <c r="D250" s="78"/>
      <c r="E250" s="78"/>
      <c r="F250" s="82"/>
      <c r="G250" s="82"/>
      <c r="H250" s="82"/>
      <c r="K250" s="78"/>
      <c r="L250" s="66" t="n">
        <f aca="false">I250</f>
        <v>0</v>
      </c>
      <c r="M250" s="78"/>
      <c r="N250" s="82"/>
      <c r="O250" s="82"/>
      <c r="P250" s="82"/>
      <c r="Q250" s="82"/>
      <c r="R250" s="83"/>
      <c r="S250" s="78"/>
      <c r="T250" s="83"/>
      <c r="W250" s="78"/>
      <c r="X250" s="78"/>
      <c r="Y250" s="19" t="n">
        <f aca="false">V250</f>
        <v>0</v>
      </c>
      <c r="Z250" s="86"/>
      <c r="AA250" s="11" t="n">
        <f aca="false">IF(Q250="s",W250-Z250,Z250+W250)</f>
        <v>0</v>
      </c>
      <c r="AB250" s="78"/>
      <c r="AC250" s="78"/>
      <c r="AD250" s="83"/>
      <c r="AE250" s="78"/>
      <c r="AF250" s="78"/>
      <c r="AG250" s="78"/>
      <c r="AH250" s="78"/>
      <c r="AI250" s="78"/>
      <c r="AJ250" s="78"/>
      <c r="AK250" s="78"/>
      <c r="AL250" s="78"/>
      <c r="AM250" s="78"/>
      <c r="AN250" s="78"/>
      <c r="AO250" s="78"/>
      <c r="AP250" s="78"/>
      <c r="AQ250" s="78"/>
      <c r="AR250" s="78"/>
      <c r="AS250" s="78"/>
      <c r="AT250" s="78"/>
      <c r="AU250" s="78"/>
      <c r="AV250" s="78"/>
      <c r="AW250" s="78"/>
      <c r="AX250" s="78"/>
      <c r="AY250" s="78"/>
      <c r="AZ250" s="78"/>
      <c r="BA250" s="78"/>
      <c r="BB250" s="78"/>
      <c r="BC250" s="78"/>
      <c r="BD250" s="78"/>
      <c r="BE250" s="78"/>
    </row>
    <row r="251" customFormat="false" ht="15" hidden="false" customHeight="false" outlineLevel="0" collapsed="false">
      <c r="A251" s="78"/>
      <c r="B251" s="78"/>
      <c r="C251" s="79"/>
      <c r="D251" s="78"/>
      <c r="E251" s="78"/>
      <c r="F251" s="82"/>
      <c r="G251" s="82"/>
      <c r="H251" s="82"/>
      <c r="K251" s="78"/>
      <c r="L251" s="66" t="n">
        <f aca="false">I251</f>
        <v>0</v>
      </c>
      <c r="M251" s="78"/>
      <c r="N251" s="82"/>
      <c r="O251" s="82"/>
      <c r="P251" s="82"/>
      <c r="Q251" s="82"/>
      <c r="R251" s="83"/>
      <c r="S251" s="78"/>
      <c r="T251" s="83"/>
      <c r="W251" s="78"/>
      <c r="X251" s="78"/>
      <c r="Y251" s="19" t="n">
        <f aca="false">V251</f>
        <v>0</v>
      </c>
      <c r="Z251" s="86"/>
      <c r="AA251" s="11" t="n">
        <f aca="false">IF(Q251="s",W251-Z251,Z251+W251)</f>
        <v>0</v>
      </c>
      <c r="AB251" s="78"/>
      <c r="AC251" s="78"/>
      <c r="AD251" s="83"/>
      <c r="AE251" s="78"/>
      <c r="AF251" s="78"/>
      <c r="AG251" s="78"/>
      <c r="AH251" s="78"/>
      <c r="AI251" s="78"/>
      <c r="AJ251" s="78"/>
      <c r="AK251" s="78"/>
      <c r="AL251" s="78"/>
      <c r="AM251" s="78"/>
      <c r="AN251" s="78"/>
      <c r="AO251" s="78"/>
      <c r="AP251" s="78"/>
      <c r="AQ251" s="78"/>
      <c r="AR251" s="78"/>
      <c r="AS251" s="78"/>
      <c r="AT251" s="78"/>
      <c r="AU251" s="78"/>
      <c r="AV251" s="78"/>
      <c r="AW251" s="78"/>
      <c r="AX251" s="78"/>
      <c r="AY251" s="78"/>
      <c r="AZ251" s="78"/>
      <c r="BA251" s="78"/>
      <c r="BB251" s="78"/>
      <c r="BC251" s="78"/>
      <c r="BD251" s="78"/>
      <c r="BE251" s="78"/>
    </row>
    <row r="252" customFormat="false" ht="15" hidden="false" customHeight="false" outlineLevel="0" collapsed="false">
      <c r="A252" s="78"/>
      <c r="B252" s="78"/>
      <c r="C252" s="79"/>
      <c r="D252" s="78"/>
      <c r="E252" s="78"/>
      <c r="F252" s="82"/>
      <c r="G252" s="82"/>
      <c r="H252" s="82"/>
      <c r="K252" s="78"/>
      <c r="L252" s="66" t="n">
        <f aca="false">I252</f>
        <v>0</v>
      </c>
      <c r="M252" s="78"/>
      <c r="N252" s="82"/>
      <c r="O252" s="82"/>
      <c r="P252" s="82"/>
      <c r="Q252" s="82"/>
      <c r="R252" s="83"/>
      <c r="S252" s="78"/>
      <c r="T252" s="83"/>
      <c r="W252" s="78"/>
      <c r="X252" s="78"/>
      <c r="Y252" s="19" t="n">
        <f aca="false">V252</f>
        <v>0</v>
      </c>
      <c r="Z252" s="86"/>
      <c r="AA252" s="11" t="n">
        <f aca="false">IF(Q252="s",W252-Z252,Z252+W252)</f>
        <v>0</v>
      </c>
      <c r="AB252" s="78"/>
      <c r="AC252" s="78"/>
      <c r="AD252" s="83"/>
      <c r="AE252" s="78"/>
      <c r="AF252" s="78"/>
      <c r="AG252" s="78"/>
      <c r="AH252" s="78"/>
      <c r="AI252" s="78"/>
      <c r="AJ252" s="78"/>
      <c r="AK252" s="78"/>
      <c r="AL252" s="78"/>
      <c r="AM252" s="78"/>
      <c r="AN252" s="78"/>
      <c r="AO252" s="78"/>
      <c r="AP252" s="78"/>
      <c r="AQ252" s="78"/>
      <c r="AR252" s="78"/>
      <c r="AS252" s="78"/>
      <c r="AT252" s="78"/>
      <c r="AU252" s="78"/>
      <c r="AV252" s="78"/>
      <c r="AW252" s="78"/>
      <c r="AX252" s="78"/>
      <c r="AY252" s="78"/>
      <c r="AZ252" s="78"/>
      <c r="BA252" s="78"/>
      <c r="BB252" s="78"/>
      <c r="BC252" s="78"/>
      <c r="BD252" s="78"/>
      <c r="BE252" s="78"/>
    </row>
    <row r="253" customFormat="false" ht="15" hidden="false" customHeight="false" outlineLevel="0" collapsed="false">
      <c r="A253" s="78"/>
      <c r="B253" s="78"/>
      <c r="C253" s="79"/>
      <c r="D253" s="78"/>
      <c r="E253" s="78"/>
      <c r="F253" s="82"/>
      <c r="G253" s="82"/>
      <c r="H253" s="82"/>
      <c r="K253" s="78"/>
      <c r="L253" s="66" t="n">
        <f aca="false">I253</f>
        <v>0</v>
      </c>
      <c r="M253" s="78"/>
      <c r="N253" s="82"/>
      <c r="O253" s="82"/>
      <c r="P253" s="82"/>
      <c r="Q253" s="82"/>
      <c r="R253" s="83"/>
      <c r="S253" s="78"/>
      <c r="T253" s="83"/>
      <c r="W253" s="78"/>
      <c r="X253" s="78"/>
      <c r="Y253" s="19" t="n">
        <f aca="false">V253</f>
        <v>0</v>
      </c>
      <c r="Z253" s="86"/>
      <c r="AA253" s="11" t="n">
        <f aca="false">IF(Q253="s",W253-Z253,Z253+W253)</f>
        <v>0</v>
      </c>
      <c r="AB253" s="78"/>
      <c r="AC253" s="78"/>
      <c r="AD253" s="83"/>
      <c r="AE253" s="78"/>
      <c r="AF253" s="78"/>
      <c r="AG253" s="78"/>
      <c r="AH253" s="78"/>
      <c r="AI253" s="78"/>
      <c r="AJ253" s="78"/>
      <c r="AK253" s="78"/>
      <c r="AL253" s="78"/>
      <c r="AM253" s="78"/>
      <c r="AN253" s="78"/>
      <c r="AO253" s="78"/>
      <c r="AP253" s="78"/>
      <c r="AQ253" s="78"/>
      <c r="AR253" s="78"/>
      <c r="AS253" s="78"/>
      <c r="AT253" s="78"/>
      <c r="AU253" s="78"/>
      <c r="AV253" s="78"/>
      <c r="AW253" s="78"/>
      <c r="AX253" s="78"/>
      <c r="AY253" s="78"/>
      <c r="AZ253" s="78"/>
      <c r="BA253" s="78"/>
      <c r="BB253" s="78"/>
      <c r="BC253" s="78"/>
      <c r="BD253" s="78"/>
      <c r="BE253" s="78"/>
    </row>
    <row r="254" customFormat="false" ht="15" hidden="false" customHeight="false" outlineLevel="0" collapsed="false">
      <c r="A254" s="78"/>
      <c r="B254" s="78"/>
      <c r="C254" s="79"/>
      <c r="D254" s="78"/>
      <c r="E254" s="78"/>
      <c r="F254" s="82"/>
      <c r="G254" s="82"/>
      <c r="H254" s="82"/>
      <c r="K254" s="78"/>
      <c r="L254" s="66" t="n">
        <f aca="false">I254</f>
        <v>0</v>
      </c>
      <c r="M254" s="78"/>
      <c r="N254" s="82"/>
      <c r="O254" s="82"/>
      <c r="P254" s="82"/>
      <c r="Q254" s="82"/>
      <c r="R254" s="83"/>
      <c r="S254" s="78"/>
      <c r="T254" s="83"/>
      <c r="W254" s="78"/>
      <c r="X254" s="78"/>
      <c r="Y254" s="19" t="n">
        <f aca="false">V254</f>
        <v>0</v>
      </c>
      <c r="Z254" s="86"/>
      <c r="AA254" s="11" t="n">
        <f aca="false">IF(Q254="s",W254-Z254,Z254+W254)</f>
        <v>0</v>
      </c>
      <c r="AB254" s="78"/>
      <c r="AC254" s="78"/>
      <c r="AD254" s="83"/>
      <c r="AE254" s="78"/>
      <c r="AF254" s="78"/>
      <c r="AG254" s="78"/>
      <c r="AH254" s="78"/>
      <c r="AI254" s="78"/>
      <c r="AJ254" s="78"/>
      <c r="AK254" s="78"/>
      <c r="AL254" s="78"/>
      <c r="AM254" s="78"/>
      <c r="AN254" s="78"/>
      <c r="AO254" s="78"/>
      <c r="AP254" s="78"/>
      <c r="AQ254" s="78"/>
      <c r="AR254" s="78"/>
      <c r="AS254" s="78"/>
      <c r="AT254" s="78"/>
      <c r="AU254" s="78"/>
      <c r="AV254" s="78"/>
      <c r="AW254" s="78"/>
      <c r="AX254" s="78"/>
      <c r="AY254" s="78"/>
      <c r="AZ254" s="78"/>
      <c r="BA254" s="78"/>
      <c r="BB254" s="78"/>
      <c r="BC254" s="78"/>
      <c r="BD254" s="78"/>
      <c r="BE254" s="78"/>
    </row>
    <row r="255" customFormat="false" ht="15" hidden="false" customHeight="false" outlineLevel="0" collapsed="false">
      <c r="A255" s="78"/>
      <c r="B255" s="78"/>
      <c r="C255" s="79"/>
      <c r="D255" s="78"/>
      <c r="E255" s="78"/>
      <c r="F255" s="82"/>
      <c r="G255" s="82"/>
      <c r="H255" s="82"/>
      <c r="K255" s="78"/>
      <c r="L255" s="66" t="n">
        <f aca="false">I255</f>
        <v>0</v>
      </c>
      <c r="M255" s="78"/>
      <c r="N255" s="82"/>
      <c r="O255" s="82"/>
      <c r="P255" s="82"/>
      <c r="Q255" s="82"/>
      <c r="R255" s="83"/>
      <c r="S255" s="78"/>
      <c r="T255" s="83"/>
      <c r="W255" s="78"/>
      <c r="X255" s="78"/>
      <c r="Y255" s="19" t="n">
        <f aca="false">V255</f>
        <v>0</v>
      </c>
      <c r="Z255" s="86"/>
      <c r="AA255" s="11" t="n">
        <f aca="false">IF(Q255="s",W255-Z255,Z255+W255)</f>
        <v>0</v>
      </c>
      <c r="AB255" s="78"/>
      <c r="AC255" s="78"/>
      <c r="AD255" s="83"/>
      <c r="AE255" s="78"/>
      <c r="AF255" s="78"/>
      <c r="AG255" s="78"/>
      <c r="AH255" s="78"/>
      <c r="AI255" s="78"/>
      <c r="AJ255" s="78"/>
      <c r="AK255" s="78"/>
      <c r="AL255" s="78"/>
      <c r="AM255" s="78"/>
      <c r="AN255" s="78"/>
      <c r="AO255" s="78"/>
      <c r="AP255" s="78"/>
      <c r="AQ255" s="78"/>
      <c r="AR255" s="78"/>
      <c r="AS255" s="78"/>
      <c r="AT255" s="78"/>
      <c r="AU255" s="78"/>
      <c r="AV255" s="78"/>
      <c r="AW255" s="78"/>
      <c r="AX255" s="78"/>
      <c r="AY255" s="78"/>
      <c r="AZ255" s="78"/>
      <c r="BA255" s="78"/>
      <c r="BB255" s="78"/>
      <c r="BC255" s="78"/>
      <c r="BD255" s="78"/>
      <c r="BE255" s="78"/>
    </row>
    <row r="256" customFormat="false" ht="15" hidden="false" customHeight="false" outlineLevel="0" collapsed="false">
      <c r="A256" s="78"/>
      <c r="B256" s="78"/>
      <c r="C256" s="79"/>
      <c r="D256" s="78"/>
      <c r="E256" s="78"/>
      <c r="F256" s="82"/>
      <c r="G256" s="82"/>
      <c r="H256" s="82"/>
      <c r="K256" s="78"/>
      <c r="L256" s="66" t="n">
        <f aca="false">I256</f>
        <v>0</v>
      </c>
      <c r="M256" s="78"/>
      <c r="N256" s="82"/>
      <c r="O256" s="82"/>
      <c r="P256" s="82"/>
      <c r="Q256" s="82"/>
      <c r="R256" s="83"/>
      <c r="S256" s="78"/>
      <c r="T256" s="83"/>
      <c r="W256" s="78"/>
      <c r="X256" s="78"/>
      <c r="Y256" s="19" t="n">
        <f aca="false">V256</f>
        <v>0</v>
      </c>
      <c r="Z256" s="86"/>
      <c r="AA256" s="11" t="n">
        <f aca="false">IF(Q256="s",W256-Z256,Z256+W256)</f>
        <v>0</v>
      </c>
      <c r="AB256" s="78"/>
      <c r="AC256" s="78"/>
      <c r="AD256" s="83"/>
      <c r="AE256" s="78"/>
      <c r="AF256" s="78"/>
      <c r="AG256" s="78"/>
      <c r="AH256" s="78"/>
      <c r="AI256" s="78"/>
      <c r="AJ256" s="78"/>
      <c r="AK256" s="78"/>
      <c r="AL256" s="78"/>
      <c r="AM256" s="78"/>
      <c r="AN256" s="78"/>
      <c r="AO256" s="78"/>
      <c r="AP256" s="78"/>
      <c r="AQ256" s="78"/>
      <c r="AR256" s="78"/>
      <c r="AS256" s="78"/>
      <c r="AT256" s="78"/>
      <c r="AU256" s="78"/>
      <c r="AV256" s="78"/>
      <c r="AW256" s="78"/>
      <c r="AX256" s="78"/>
      <c r="AY256" s="78"/>
      <c r="AZ256" s="78"/>
      <c r="BA256" s="78"/>
      <c r="BB256" s="78"/>
      <c r="BC256" s="78"/>
      <c r="BD256" s="78"/>
      <c r="BE256" s="78"/>
    </row>
    <row r="257" customFormat="false" ht="15" hidden="false" customHeight="false" outlineLevel="0" collapsed="false">
      <c r="A257" s="78"/>
      <c r="B257" s="78"/>
      <c r="C257" s="79"/>
      <c r="D257" s="78"/>
      <c r="E257" s="78"/>
      <c r="F257" s="82"/>
      <c r="G257" s="82"/>
      <c r="H257" s="82"/>
      <c r="K257" s="78"/>
      <c r="L257" s="66" t="n">
        <f aca="false">I257</f>
        <v>0</v>
      </c>
      <c r="M257" s="78"/>
      <c r="N257" s="82"/>
      <c r="O257" s="82"/>
      <c r="P257" s="82"/>
      <c r="Q257" s="82"/>
      <c r="R257" s="83"/>
      <c r="S257" s="78"/>
      <c r="T257" s="83"/>
      <c r="W257" s="78"/>
      <c r="X257" s="78"/>
      <c r="Y257" s="19" t="n">
        <f aca="false">V257</f>
        <v>0</v>
      </c>
      <c r="Z257" s="86"/>
      <c r="AA257" s="11" t="n">
        <f aca="false">IF(Q257="s",W257-Z257,Z257+W257)</f>
        <v>0</v>
      </c>
      <c r="AB257" s="78"/>
      <c r="AC257" s="78"/>
      <c r="AD257" s="83"/>
      <c r="AE257" s="78"/>
      <c r="AF257" s="78"/>
      <c r="AG257" s="78"/>
      <c r="AH257" s="78"/>
      <c r="AI257" s="78"/>
      <c r="AJ257" s="78"/>
      <c r="AK257" s="78"/>
      <c r="AL257" s="78"/>
      <c r="AM257" s="78"/>
      <c r="AN257" s="78"/>
      <c r="AO257" s="78"/>
      <c r="AP257" s="78"/>
      <c r="AQ257" s="78"/>
      <c r="AR257" s="78"/>
      <c r="AS257" s="78"/>
      <c r="AT257" s="78"/>
      <c r="AU257" s="78"/>
      <c r="AV257" s="78"/>
      <c r="AW257" s="78"/>
      <c r="AX257" s="78"/>
      <c r="AY257" s="78"/>
      <c r="AZ257" s="78"/>
      <c r="BA257" s="78"/>
      <c r="BB257" s="78"/>
      <c r="BC257" s="78"/>
      <c r="BD257" s="78"/>
      <c r="BE257" s="78"/>
    </row>
    <row r="258" customFormat="false" ht="15" hidden="false" customHeight="false" outlineLevel="0" collapsed="false">
      <c r="A258" s="78"/>
      <c r="B258" s="78"/>
      <c r="C258" s="79"/>
      <c r="D258" s="78"/>
      <c r="E258" s="78"/>
      <c r="F258" s="82"/>
      <c r="G258" s="82"/>
      <c r="H258" s="82"/>
      <c r="K258" s="78"/>
      <c r="L258" s="66" t="n">
        <f aca="false">I258</f>
        <v>0</v>
      </c>
      <c r="M258" s="78"/>
      <c r="N258" s="82"/>
      <c r="O258" s="82"/>
      <c r="P258" s="82"/>
      <c r="Q258" s="82"/>
      <c r="R258" s="83"/>
      <c r="S258" s="78"/>
      <c r="T258" s="83"/>
      <c r="W258" s="78"/>
      <c r="X258" s="78"/>
      <c r="Y258" s="19" t="n">
        <f aca="false">V258</f>
        <v>0</v>
      </c>
      <c r="Z258" s="86"/>
      <c r="AA258" s="11" t="n">
        <f aca="false">IF(Q258="s",W258-Z258,Z258+W258)</f>
        <v>0</v>
      </c>
      <c r="AB258" s="78"/>
      <c r="AC258" s="78"/>
      <c r="AD258" s="83"/>
      <c r="AE258" s="78"/>
      <c r="AF258" s="78"/>
      <c r="AG258" s="78"/>
      <c r="AH258" s="78"/>
      <c r="AI258" s="78"/>
      <c r="AJ258" s="78"/>
      <c r="AK258" s="78"/>
      <c r="AL258" s="78"/>
      <c r="AM258" s="78"/>
      <c r="AN258" s="78"/>
      <c r="AO258" s="78"/>
      <c r="AP258" s="78"/>
      <c r="AQ258" s="78"/>
      <c r="AR258" s="78"/>
      <c r="AS258" s="78"/>
      <c r="AT258" s="78"/>
      <c r="AU258" s="78"/>
      <c r="AV258" s="78"/>
      <c r="AW258" s="78"/>
      <c r="AX258" s="78"/>
      <c r="AY258" s="78"/>
      <c r="AZ258" s="78"/>
      <c r="BA258" s="78"/>
      <c r="BB258" s="78"/>
      <c r="BC258" s="78"/>
      <c r="BD258" s="78"/>
      <c r="BE258" s="78"/>
    </row>
    <row r="259" customFormat="false" ht="15" hidden="false" customHeight="false" outlineLevel="0" collapsed="false">
      <c r="A259" s="78"/>
      <c r="B259" s="78"/>
      <c r="C259" s="79"/>
      <c r="D259" s="78"/>
      <c r="E259" s="78"/>
      <c r="F259" s="82"/>
      <c r="G259" s="82"/>
      <c r="H259" s="82"/>
      <c r="K259" s="78"/>
      <c r="L259" s="66" t="n">
        <f aca="false">I259</f>
        <v>0</v>
      </c>
      <c r="M259" s="78"/>
      <c r="N259" s="82"/>
      <c r="O259" s="82"/>
      <c r="P259" s="82"/>
      <c r="Q259" s="82"/>
      <c r="R259" s="83"/>
      <c r="S259" s="78"/>
      <c r="T259" s="83"/>
      <c r="W259" s="78"/>
      <c r="X259" s="78"/>
      <c r="Y259" s="19" t="n">
        <f aca="false">V259</f>
        <v>0</v>
      </c>
      <c r="Z259" s="86"/>
      <c r="AA259" s="11" t="n">
        <f aca="false">IF(Q259="s",W259-Z259,Z259+W259)</f>
        <v>0</v>
      </c>
      <c r="AB259" s="78"/>
      <c r="AC259" s="78"/>
      <c r="AD259" s="83"/>
      <c r="AE259" s="78"/>
      <c r="AF259" s="78"/>
      <c r="AG259" s="78"/>
      <c r="AH259" s="78"/>
      <c r="AI259" s="78"/>
      <c r="AJ259" s="78"/>
      <c r="AK259" s="78"/>
      <c r="AL259" s="78"/>
      <c r="AM259" s="78"/>
      <c r="AN259" s="78"/>
      <c r="AO259" s="78"/>
      <c r="AP259" s="78"/>
      <c r="AQ259" s="78"/>
      <c r="AR259" s="78"/>
      <c r="AS259" s="78"/>
      <c r="AT259" s="78"/>
      <c r="AU259" s="78"/>
      <c r="AV259" s="78"/>
      <c r="AW259" s="78"/>
      <c r="AX259" s="78"/>
      <c r="AY259" s="78"/>
      <c r="AZ259" s="78"/>
      <c r="BA259" s="78"/>
      <c r="BB259" s="78"/>
      <c r="BC259" s="78"/>
      <c r="BD259" s="78"/>
      <c r="BE259" s="78"/>
    </row>
    <row r="260" customFormat="false" ht="15" hidden="false" customHeight="false" outlineLevel="0" collapsed="false">
      <c r="A260" s="78"/>
      <c r="B260" s="78"/>
      <c r="C260" s="79"/>
      <c r="D260" s="78"/>
      <c r="E260" s="78"/>
      <c r="F260" s="82"/>
      <c r="G260" s="82"/>
      <c r="H260" s="82"/>
      <c r="I260" s="78"/>
      <c r="J260" s="83"/>
      <c r="K260" s="78"/>
      <c r="L260" s="66" t="n">
        <f aca="false">I260</f>
        <v>0</v>
      </c>
      <c r="M260" s="82"/>
      <c r="N260" s="82"/>
      <c r="O260" s="82"/>
      <c r="P260" s="83"/>
      <c r="Q260" s="78"/>
      <c r="R260" s="83"/>
      <c r="U260" s="78"/>
      <c r="V260" s="78"/>
      <c r="W260" s="78"/>
      <c r="X260" s="78"/>
      <c r="Y260" s="19" t="n">
        <f aca="false">V260</f>
        <v>0</v>
      </c>
      <c r="Z260" s="86"/>
      <c r="AA260" s="11" t="n">
        <f aca="false">IF(Q260="s",W260-Z260,Z260+W260)</f>
        <v>0</v>
      </c>
      <c r="AB260" s="83"/>
      <c r="AC260" s="78"/>
      <c r="AD260" s="78"/>
      <c r="AE260" s="78"/>
      <c r="AF260" s="78"/>
      <c r="AG260" s="78"/>
      <c r="AH260" s="78"/>
      <c r="AI260" s="78"/>
      <c r="AJ260" s="78"/>
      <c r="AK260" s="78"/>
      <c r="AL260" s="78"/>
      <c r="AM260" s="78"/>
      <c r="AN260" s="78"/>
      <c r="AO260" s="78"/>
      <c r="AP260" s="78"/>
      <c r="AQ260" s="78"/>
      <c r="AR260" s="78"/>
      <c r="AS260" s="78"/>
      <c r="AT260" s="78"/>
      <c r="AU260" s="78"/>
      <c r="AV260" s="78"/>
      <c r="AW260" s="78"/>
      <c r="AX260" s="78"/>
      <c r="AY260" s="78"/>
      <c r="AZ260" s="78"/>
      <c r="BA260" s="78"/>
      <c r="BB260" s="78"/>
      <c r="BC260" s="78"/>
      <c r="BD260" s="78"/>
      <c r="BE260" s="78"/>
    </row>
    <row r="261" customFormat="false" ht="15" hidden="false" customHeight="false" outlineLevel="0" collapsed="false">
      <c r="A261" s="78"/>
      <c r="B261" s="78"/>
      <c r="C261" s="79"/>
      <c r="D261" s="78"/>
      <c r="E261" s="78"/>
      <c r="F261" s="82"/>
      <c r="G261" s="82"/>
      <c r="H261" s="82"/>
      <c r="I261" s="78"/>
      <c r="J261" s="83"/>
      <c r="K261" s="78"/>
      <c r="L261" s="66" t="n">
        <f aca="false">I261</f>
        <v>0</v>
      </c>
      <c r="M261" s="82"/>
      <c r="N261" s="82"/>
      <c r="O261" s="82"/>
      <c r="P261" s="83"/>
      <c r="Q261" s="78"/>
      <c r="R261" s="83"/>
      <c r="U261" s="78"/>
      <c r="V261" s="78"/>
      <c r="W261" s="78"/>
      <c r="X261" s="78"/>
      <c r="Y261" s="19" t="n">
        <f aca="false">V261</f>
        <v>0</v>
      </c>
      <c r="Z261" s="86"/>
      <c r="AA261" s="11" t="n">
        <f aca="false">IF(Q261="s",W261-Z261,Z261+W261)</f>
        <v>0</v>
      </c>
      <c r="AB261" s="83"/>
      <c r="AC261" s="78"/>
      <c r="AD261" s="78"/>
      <c r="AE261" s="78"/>
      <c r="AF261" s="78"/>
      <c r="AG261" s="78"/>
      <c r="AH261" s="78"/>
      <c r="AI261" s="78"/>
      <c r="AJ261" s="78"/>
      <c r="AK261" s="78"/>
      <c r="AL261" s="78"/>
      <c r="AM261" s="78"/>
      <c r="AN261" s="78"/>
      <c r="AO261" s="78"/>
      <c r="AP261" s="78"/>
      <c r="AQ261" s="78"/>
      <c r="AR261" s="78"/>
      <c r="AS261" s="78"/>
      <c r="AT261" s="78"/>
      <c r="AU261" s="78"/>
      <c r="AV261" s="78"/>
      <c r="AW261" s="78"/>
      <c r="AX261" s="78"/>
      <c r="AY261" s="78"/>
      <c r="AZ261" s="78"/>
      <c r="BA261" s="78"/>
      <c r="BB261" s="78"/>
      <c r="BC261" s="78"/>
      <c r="BD261" s="78"/>
      <c r="BE261" s="78"/>
    </row>
    <row r="262" customFormat="false" ht="15" hidden="false" customHeight="false" outlineLevel="0" collapsed="false">
      <c r="A262" s="78"/>
      <c r="B262" s="78"/>
      <c r="C262" s="79"/>
      <c r="D262" s="78"/>
      <c r="E262" s="78"/>
      <c r="F262" s="82"/>
      <c r="G262" s="82"/>
      <c r="H262" s="82"/>
      <c r="I262" s="78"/>
      <c r="J262" s="83"/>
      <c r="K262" s="78"/>
      <c r="L262" s="66" t="n">
        <f aca="false">I262</f>
        <v>0</v>
      </c>
      <c r="M262" s="82"/>
      <c r="N262" s="82"/>
      <c r="O262" s="82"/>
      <c r="P262" s="83"/>
      <c r="Q262" s="78"/>
      <c r="R262" s="83"/>
      <c r="U262" s="78"/>
      <c r="V262" s="78"/>
      <c r="W262" s="78"/>
      <c r="X262" s="78"/>
      <c r="Y262" s="19" t="n">
        <f aca="false">V262</f>
        <v>0</v>
      </c>
      <c r="Z262" s="86"/>
      <c r="AA262" s="11" t="n">
        <f aca="false">IF(Q262="s",W262-Z262,Z262+W262)</f>
        <v>0</v>
      </c>
      <c r="AB262" s="83"/>
      <c r="AC262" s="78"/>
      <c r="AD262" s="78"/>
      <c r="AE262" s="78"/>
      <c r="AF262" s="78"/>
      <c r="AG262" s="78"/>
      <c r="AH262" s="78"/>
      <c r="AI262" s="78"/>
      <c r="AJ262" s="78"/>
      <c r="AK262" s="78"/>
      <c r="AL262" s="78"/>
      <c r="AM262" s="78"/>
      <c r="AN262" s="78"/>
      <c r="AO262" s="78"/>
      <c r="AP262" s="78"/>
      <c r="AQ262" s="78"/>
      <c r="AR262" s="78"/>
      <c r="AS262" s="78"/>
      <c r="AT262" s="78"/>
      <c r="AU262" s="78"/>
      <c r="AV262" s="78"/>
      <c r="AW262" s="78"/>
      <c r="AX262" s="78"/>
      <c r="AY262" s="78"/>
      <c r="AZ262" s="78"/>
      <c r="BA262" s="78"/>
      <c r="BB262" s="78"/>
      <c r="BC262" s="78"/>
      <c r="BD262" s="78"/>
      <c r="BE262" s="78"/>
    </row>
    <row r="263" customFormat="false" ht="15" hidden="false" customHeight="false" outlineLevel="0" collapsed="false">
      <c r="A263" s="78"/>
      <c r="B263" s="78"/>
      <c r="C263" s="79"/>
      <c r="D263" s="78"/>
      <c r="E263" s="78"/>
      <c r="F263" s="82"/>
      <c r="G263" s="82"/>
      <c r="H263" s="82"/>
      <c r="I263" s="78"/>
      <c r="J263" s="83"/>
      <c r="K263" s="78"/>
      <c r="L263" s="66" t="n">
        <f aca="false">I263</f>
        <v>0</v>
      </c>
      <c r="M263" s="82"/>
      <c r="N263" s="82"/>
      <c r="O263" s="82"/>
      <c r="P263" s="83"/>
      <c r="Q263" s="78"/>
      <c r="R263" s="83"/>
      <c r="U263" s="78"/>
      <c r="V263" s="78"/>
      <c r="W263" s="78"/>
      <c r="X263" s="78"/>
      <c r="Y263" s="19" t="n">
        <f aca="false">V263</f>
        <v>0</v>
      </c>
      <c r="Z263" s="86"/>
      <c r="AA263" s="11" t="n">
        <f aca="false">IF(Q263="s",W263-Z263,Z263+W263)</f>
        <v>0</v>
      </c>
      <c r="AB263" s="83"/>
      <c r="AC263" s="78"/>
      <c r="AD263" s="78"/>
      <c r="AE263" s="78"/>
      <c r="AF263" s="78"/>
      <c r="AG263" s="78"/>
      <c r="AH263" s="78"/>
      <c r="AI263" s="78"/>
      <c r="AJ263" s="78"/>
      <c r="AK263" s="78"/>
      <c r="AL263" s="78"/>
      <c r="AM263" s="78"/>
      <c r="AN263" s="78"/>
      <c r="AO263" s="78"/>
      <c r="AP263" s="78"/>
      <c r="AQ263" s="78"/>
      <c r="AR263" s="78"/>
      <c r="AS263" s="78"/>
      <c r="AT263" s="78"/>
      <c r="AU263" s="78"/>
      <c r="AV263" s="78"/>
      <c r="AW263" s="78"/>
      <c r="AX263" s="78"/>
      <c r="AY263" s="78"/>
      <c r="AZ263" s="78"/>
      <c r="BA263" s="78"/>
      <c r="BB263" s="78"/>
      <c r="BC263" s="78"/>
      <c r="BD263" s="78"/>
      <c r="BE263" s="78"/>
    </row>
    <row r="264" customFormat="false" ht="15" hidden="false" customHeight="false" outlineLevel="0" collapsed="false">
      <c r="A264" s="78"/>
      <c r="B264" s="78"/>
      <c r="C264" s="79"/>
      <c r="D264" s="78"/>
      <c r="E264" s="78"/>
      <c r="F264" s="82"/>
      <c r="G264" s="82"/>
      <c r="H264" s="82"/>
      <c r="I264" s="78"/>
      <c r="J264" s="83"/>
      <c r="K264" s="78"/>
      <c r="L264" s="66" t="n">
        <f aca="false">I264</f>
        <v>0</v>
      </c>
      <c r="M264" s="82"/>
      <c r="N264" s="82"/>
      <c r="O264" s="82"/>
      <c r="P264" s="83"/>
      <c r="Q264" s="78"/>
      <c r="R264" s="83"/>
      <c r="U264" s="78"/>
      <c r="V264" s="78"/>
      <c r="W264" s="78"/>
      <c r="X264" s="78"/>
      <c r="Y264" s="19" t="n">
        <f aca="false">V264</f>
        <v>0</v>
      </c>
      <c r="Z264" s="86"/>
      <c r="AA264" s="11" t="n">
        <f aca="false">IF(Q264="s",W264-Z264,Z264+W264)</f>
        <v>0</v>
      </c>
      <c r="AB264" s="83"/>
      <c r="AC264" s="78"/>
      <c r="AD264" s="78"/>
      <c r="AE264" s="78"/>
      <c r="AF264" s="78"/>
      <c r="AG264" s="78"/>
      <c r="AH264" s="78"/>
      <c r="AI264" s="78"/>
      <c r="AJ264" s="78"/>
      <c r="AK264" s="78"/>
      <c r="AL264" s="78"/>
      <c r="AM264" s="78"/>
      <c r="AN264" s="78"/>
      <c r="AO264" s="78"/>
      <c r="AP264" s="78"/>
      <c r="AQ264" s="78"/>
      <c r="AR264" s="78"/>
      <c r="AS264" s="78"/>
      <c r="AT264" s="78"/>
      <c r="AU264" s="78"/>
      <c r="AV264" s="78"/>
      <c r="AW264" s="78"/>
      <c r="AX264" s="78"/>
      <c r="AY264" s="78"/>
      <c r="AZ264" s="78"/>
      <c r="BA264" s="78"/>
      <c r="BB264" s="78"/>
      <c r="BC264" s="78"/>
      <c r="BD264" s="78"/>
      <c r="BE264" s="78"/>
    </row>
    <row r="265" customFormat="false" ht="15" hidden="false" customHeight="false" outlineLevel="0" collapsed="false">
      <c r="A265" s="78"/>
      <c r="B265" s="78"/>
      <c r="C265" s="79"/>
      <c r="D265" s="78"/>
      <c r="E265" s="78"/>
      <c r="F265" s="82"/>
      <c r="G265" s="82"/>
      <c r="H265" s="82"/>
      <c r="I265" s="78"/>
      <c r="J265" s="83"/>
      <c r="K265" s="78"/>
      <c r="L265" s="66" t="n">
        <f aca="false">I265</f>
        <v>0</v>
      </c>
      <c r="M265" s="82"/>
      <c r="N265" s="82"/>
      <c r="O265" s="82"/>
      <c r="P265" s="83"/>
      <c r="Q265" s="78"/>
      <c r="R265" s="83"/>
      <c r="U265" s="78"/>
      <c r="V265" s="78"/>
      <c r="W265" s="78"/>
      <c r="X265" s="78"/>
      <c r="Y265" s="19" t="n">
        <f aca="false">V265</f>
        <v>0</v>
      </c>
      <c r="Z265" s="86"/>
      <c r="AA265" s="11" t="n">
        <f aca="false">IF(Q265="s",W265-Z265,Z265+W265)</f>
        <v>0</v>
      </c>
      <c r="AB265" s="83"/>
      <c r="AC265" s="78"/>
      <c r="AD265" s="78"/>
      <c r="AE265" s="78"/>
      <c r="AF265" s="78"/>
      <c r="AG265" s="78"/>
      <c r="AH265" s="78"/>
      <c r="AI265" s="78"/>
      <c r="AJ265" s="78"/>
      <c r="AK265" s="78"/>
      <c r="AL265" s="78"/>
      <c r="AM265" s="78"/>
      <c r="AN265" s="78"/>
      <c r="AO265" s="78"/>
      <c r="AP265" s="78"/>
      <c r="AQ265" s="78"/>
      <c r="AR265" s="78"/>
      <c r="AS265" s="78"/>
      <c r="AT265" s="78"/>
      <c r="AU265" s="78"/>
      <c r="AV265" s="78"/>
      <c r="AW265" s="78"/>
      <c r="AX265" s="78"/>
      <c r="AY265" s="78"/>
      <c r="AZ265" s="78"/>
      <c r="BA265" s="78"/>
      <c r="BB265" s="78"/>
      <c r="BC265" s="78"/>
      <c r="BD265" s="78"/>
      <c r="BE265" s="78"/>
    </row>
    <row r="266" customFormat="false" ht="15" hidden="false" customHeight="false" outlineLevel="0" collapsed="false">
      <c r="A266" s="78"/>
      <c r="B266" s="78"/>
      <c r="C266" s="79"/>
      <c r="D266" s="78"/>
      <c r="E266" s="78"/>
      <c r="F266" s="82"/>
      <c r="G266" s="82"/>
      <c r="H266" s="82"/>
      <c r="I266" s="78"/>
      <c r="J266" s="83"/>
      <c r="K266" s="78"/>
      <c r="L266" s="82"/>
      <c r="M266" s="82"/>
      <c r="N266" s="82"/>
      <c r="O266" s="82"/>
      <c r="P266" s="83"/>
      <c r="Q266" s="78"/>
      <c r="R266" s="83"/>
      <c r="U266" s="78"/>
      <c r="V266" s="78"/>
      <c r="W266" s="78"/>
      <c r="X266" s="78"/>
      <c r="Y266" s="19" t="n">
        <f aca="false">V266</f>
        <v>0</v>
      </c>
      <c r="Z266" s="86"/>
      <c r="AA266" s="11" t="n">
        <f aca="false">IF(Q266="s",W266-Z266,Z266+W266)</f>
        <v>0</v>
      </c>
      <c r="AB266" s="83"/>
      <c r="AC266" s="78"/>
      <c r="AD266" s="78"/>
      <c r="AE266" s="78"/>
      <c r="AF266" s="78"/>
      <c r="AG266" s="78"/>
      <c r="AH266" s="78"/>
      <c r="AI266" s="78"/>
      <c r="AJ266" s="78"/>
      <c r="AK266" s="78"/>
      <c r="AL266" s="78"/>
      <c r="AM266" s="78"/>
      <c r="AN266" s="78"/>
      <c r="AO266" s="78"/>
      <c r="AP266" s="78"/>
      <c r="AQ266" s="78"/>
      <c r="AR266" s="78"/>
      <c r="AS266" s="78"/>
      <c r="AT266" s="78"/>
      <c r="AU266" s="78"/>
      <c r="AV266" s="78"/>
      <c r="AW266" s="78"/>
      <c r="AX266" s="78"/>
      <c r="AY266" s="78"/>
      <c r="AZ266" s="78"/>
      <c r="BA266" s="78"/>
      <c r="BB266" s="78"/>
      <c r="BC266" s="78"/>
      <c r="BD266" s="78"/>
      <c r="BE266" s="78"/>
    </row>
    <row r="267" customFormat="false" ht="15" hidden="false" customHeight="false" outlineLevel="0" collapsed="false">
      <c r="A267" s="78"/>
      <c r="B267" s="78"/>
      <c r="C267" s="79"/>
      <c r="D267" s="78"/>
      <c r="E267" s="78"/>
      <c r="F267" s="82"/>
      <c r="G267" s="82"/>
      <c r="H267" s="82"/>
      <c r="I267" s="78"/>
      <c r="J267" s="83"/>
      <c r="K267" s="78"/>
      <c r="L267" s="82"/>
      <c r="M267" s="82"/>
      <c r="N267" s="82"/>
      <c r="O267" s="82"/>
      <c r="P267" s="83"/>
      <c r="Q267" s="78"/>
      <c r="R267" s="83"/>
      <c r="U267" s="78"/>
      <c r="V267" s="78"/>
      <c r="W267" s="78"/>
      <c r="X267" s="78"/>
      <c r="Y267" s="19" t="n">
        <f aca="false">V267</f>
        <v>0</v>
      </c>
      <c r="Z267" s="86"/>
      <c r="AA267" s="11" t="n">
        <f aca="false">IF(Q267="s",W267-Z267,Z267+W267)</f>
        <v>0</v>
      </c>
      <c r="AB267" s="83"/>
      <c r="AC267" s="78"/>
      <c r="AD267" s="78"/>
      <c r="AE267" s="78"/>
      <c r="AF267" s="78"/>
      <c r="AG267" s="78"/>
      <c r="AH267" s="78"/>
      <c r="AI267" s="78"/>
      <c r="AJ267" s="78"/>
      <c r="AK267" s="78"/>
      <c r="AL267" s="78"/>
      <c r="AM267" s="78"/>
      <c r="AN267" s="78"/>
      <c r="AO267" s="78"/>
      <c r="AP267" s="78"/>
      <c r="AQ267" s="78"/>
      <c r="AR267" s="78"/>
      <c r="AS267" s="78"/>
      <c r="AT267" s="78"/>
      <c r="AU267" s="78"/>
      <c r="AV267" s="78"/>
      <c r="AW267" s="78"/>
      <c r="AX267" s="78"/>
      <c r="AY267" s="78"/>
      <c r="AZ267" s="78"/>
      <c r="BA267" s="78"/>
      <c r="BB267" s="78"/>
      <c r="BC267" s="78"/>
      <c r="BD267" s="78"/>
      <c r="BE267" s="78"/>
    </row>
    <row r="268" customFormat="false" ht="15" hidden="false" customHeight="false" outlineLevel="0" collapsed="false">
      <c r="A268" s="78"/>
      <c r="B268" s="78"/>
      <c r="C268" s="79"/>
      <c r="D268" s="78"/>
      <c r="E268" s="78"/>
      <c r="F268" s="82"/>
      <c r="G268" s="82"/>
      <c r="H268" s="82"/>
      <c r="I268" s="78"/>
      <c r="J268" s="83"/>
      <c r="K268" s="78"/>
      <c r="L268" s="82"/>
      <c r="M268" s="82"/>
      <c r="N268" s="82"/>
      <c r="O268" s="82"/>
      <c r="P268" s="83"/>
      <c r="Q268" s="78"/>
      <c r="R268" s="83"/>
      <c r="U268" s="78"/>
      <c r="V268" s="78"/>
      <c r="W268" s="78"/>
      <c r="X268" s="78"/>
      <c r="Y268" s="19" t="n">
        <f aca="false">V268</f>
        <v>0</v>
      </c>
      <c r="Z268" s="86"/>
      <c r="AA268" s="11" t="n">
        <f aca="false">IF(Q268="s",W268-Z268,Z268+W268)</f>
        <v>0</v>
      </c>
      <c r="AB268" s="83"/>
      <c r="AC268" s="78"/>
      <c r="AD268" s="78"/>
      <c r="AE268" s="78"/>
      <c r="AF268" s="78"/>
      <c r="AG268" s="78"/>
      <c r="AH268" s="78"/>
      <c r="AI268" s="78"/>
      <c r="AJ268" s="78"/>
      <c r="AK268" s="78"/>
      <c r="AL268" s="78"/>
      <c r="AM268" s="78"/>
      <c r="AN268" s="78"/>
      <c r="AO268" s="78"/>
      <c r="AP268" s="78"/>
      <c r="AQ268" s="78"/>
      <c r="AR268" s="78"/>
      <c r="AS268" s="78"/>
      <c r="AT268" s="78"/>
      <c r="AU268" s="78"/>
      <c r="AV268" s="78"/>
      <c r="AW268" s="78"/>
      <c r="AX268" s="78"/>
      <c r="AY268" s="78"/>
      <c r="AZ268" s="78"/>
      <c r="BA268" s="78"/>
      <c r="BB268" s="78"/>
      <c r="BC268" s="78"/>
      <c r="BD268" s="78"/>
      <c r="BE268" s="78"/>
    </row>
    <row r="269" customFormat="false" ht="15" hidden="false" customHeight="false" outlineLevel="0" collapsed="false">
      <c r="A269" s="78"/>
      <c r="B269" s="78"/>
      <c r="C269" s="79"/>
      <c r="D269" s="78"/>
      <c r="E269" s="78"/>
      <c r="F269" s="82"/>
      <c r="G269" s="82"/>
      <c r="H269" s="82"/>
      <c r="I269" s="78"/>
      <c r="J269" s="83"/>
      <c r="K269" s="78"/>
      <c r="L269" s="82"/>
      <c r="M269" s="82"/>
      <c r="N269" s="82"/>
      <c r="O269" s="82"/>
      <c r="P269" s="83"/>
      <c r="Q269" s="78"/>
      <c r="R269" s="83"/>
      <c r="U269" s="78"/>
      <c r="V269" s="78"/>
      <c r="W269" s="78"/>
      <c r="X269" s="78"/>
      <c r="Y269" s="19" t="n">
        <f aca="false">V269</f>
        <v>0</v>
      </c>
      <c r="Z269" s="86"/>
      <c r="AA269" s="11" t="n">
        <f aca="false">IF(Q269="s",W269-Z269,Z269+W269)</f>
        <v>0</v>
      </c>
      <c r="AB269" s="83"/>
      <c r="AC269" s="78"/>
      <c r="AD269" s="78"/>
      <c r="AE269" s="78"/>
      <c r="AF269" s="78"/>
      <c r="AG269" s="78"/>
      <c r="AH269" s="78"/>
      <c r="AI269" s="78"/>
      <c r="AJ269" s="78"/>
      <c r="AK269" s="78"/>
      <c r="AL269" s="78"/>
      <c r="AM269" s="78"/>
      <c r="AN269" s="78"/>
      <c r="AO269" s="78"/>
      <c r="AP269" s="78"/>
      <c r="AQ269" s="78"/>
      <c r="AR269" s="78"/>
      <c r="AS269" s="78"/>
      <c r="AT269" s="78"/>
      <c r="AU269" s="78"/>
      <c r="AV269" s="78"/>
      <c r="AW269" s="78"/>
      <c r="AX269" s="78"/>
      <c r="AY269" s="78"/>
      <c r="AZ269" s="78"/>
      <c r="BA269" s="78"/>
      <c r="BB269" s="78"/>
      <c r="BC269" s="78"/>
      <c r="BD269" s="78"/>
      <c r="BE269" s="78"/>
    </row>
    <row r="270" customFormat="false" ht="15" hidden="false" customHeight="false" outlineLevel="0" collapsed="false">
      <c r="A270" s="78"/>
      <c r="B270" s="78"/>
      <c r="C270" s="79"/>
      <c r="D270" s="78"/>
      <c r="E270" s="78"/>
      <c r="F270" s="82"/>
      <c r="G270" s="82"/>
      <c r="H270" s="82"/>
      <c r="I270" s="78"/>
      <c r="J270" s="83"/>
      <c r="K270" s="78"/>
      <c r="L270" s="82"/>
      <c r="M270" s="82"/>
      <c r="N270" s="82"/>
      <c r="O270" s="82"/>
      <c r="P270" s="83"/>
      <c r="Q270" s="78"/>
      <c r="R270" s="83"/>
      <c r="U270" s="78"/>
      <c r="V270" s="78"/>
      <c r="W270" s="78"/>
      <c r="X270" s="78"/>
      <c r="Y270" s="19" t="n">
        <f aca="false">V270</f>
        <v>0</v>
      </c>
      <c r="Z270" s="86"/>
      <c r="AA270" s="11" t="n">
        <f aca="false">IF(Q270="s",W270-Z270,Z270+W270)</f>
        <v>0</v>
      </c>
      <c r="AB270" s="83"/>
      <c r="AC270" s="78"/>
      <c r="AD270" s="78"/>
      <c r="AE270" s="78"/>
      <c r="AF270" s="78"/>
      <c r="AG270" s="78"/>
      <c r="AH270" s="78"/>
      <c r="AI270" s="78"/>
      <c r="AJ270" s="78"/>
      <c r="AK270" s="78"/>
      <c r="AL270" s="78"/>
      <c r="AM270" s="78"/>
      <c r="AN270" s="78"/>
      <c r="AO270" s="78"/>
      <c r="AP270" s="78"/>
      <c r="AQ270" s="78"/>
      <c r="AR270" s="78"/>
      <c r="AS270" s="78"/>
      <c r="AT270" s="78"/>
      <c r="AU270" s="78"/>
      <c r="AV270" s="78"/>
      <c r="AW270" s="78"/>
      <c r="AX270" s="78"/>
      <c r="AY270" s="78"/>
      <c r="AZ270" s="78"/>
      <c r="BA270" s="78"/>
      <c r="BB270" s="78"/>
      <c r="BC270" s="78"/>
      <c r="BD270" s="78"/>
      <c r="BE270" s="78"/>
    </row>
    <row r="271" customFormat="false" ht="15" hidden="false" customHeight="false" outlineLevel="0" collapsed="false">
      <c r="A271" s="78"/>
      <c r="B271" s="78"/>
      <c r="C271" s="79"/>
      <c r="D271" s="78"/>
      <c r="E271" s="78"/>
      <c r="F271" s="82"/>
      <c r="G271" s="82"/>
      <c r="H271" s="82"/>
      <c r="I271" s="78"/>
      <c r="J271" s="83"/>
      <c r="K271" s="78"/>
      <c r="L271" s="82"/>
      <c r="M271" s="82"/>
      <c r="N271" s="82"/>
      <c r="O271" s="82"/>
      <c r="P271" s="83"/>
      <c r="Q271" s="78"/>
      <c r="R271" s="83"/>
      <c r="U271" s="78"/>
      <c r="V271" s="78"/>
      <c r="W271" s="78"/>
      <c r="X271" s="78"/>
      <c r="Y271" s="19" t="n">
        <f aca="false">V271</f>
        <v>0</v>
      </c>
      <c r="Z271" s="86"/>
      <c r="AA271" s="11" t="n">
        <f aca="false">IF(Q271="s",W271-Z271,Z271+W271)</f>
        <v>0</v>
      </c>
      <c r="AB271" s="83"/>
      <c r="AC271" s="78"/>
      <c r="AD271" s="78"/>
      <c r="AE271" s="78"/>
      <c r="AF271" s="78"/>
      <c r="AG271" s="78"/>
      <c r="AH271" s="78"/>
      <c r="AI271" s="78"/>
      <c r="AJ271" s="78"/>
      <c r="AK271" s="78"/>
      <c r="AL271" s="78"/>
      <c r="AM271" s="78"/>
      <c r="AN271" s="78"/>
      <c r="AO271" s="78"/>
      <c r="AP271" s="78"/>
      <c r="AQ271" s="78"/>
      <c r="AR271" s="78"/>
      <c r="AS271" s="78"/>
      <c r="AT271" s="78"/>
      <c r="AU271" s="78"/>
      <c r="AV271" s="78"/>
      <c r="AW271" s="78"/>
      <c r="AX271" s="78"/>
      <c r="AY271" s="78"/>
      <c r="AZ271" s="78"/>
      <c r="BA271" s="78"/>
      <c r="BB271" s="78"/>
      <c r="BC271" s="78"/>
      <c r="BD271" s="78"/>
      <c r="BE271" s="78"/>
    </row>
    <row r="272" customFormat="false" ht="15" hidden="false" customHeight="false" outlineLevel="0" collapsed="false">
      <c r="A272" s="78"/>
      <c r="B272" s="78"/>
      <c r="C272" s="79"/>
      <c r="D272" s="78"/>
      <c r="E272" s="78"/>
      <c r="F272" s="82"/>
      <c r="G272" s="82"/>
      <c r="H272" s="82"/>
      <c r="I272" s="78"/>
      <c r="J272" s="83"/>
      <c r="K272" s="78"/>
      <c r="L272" s="82"/>
      <c r="M272" s="82"/>
      <c r="N272" s="82"/>
      <c r="O272" s="82"/>
      <c r="P272" s="83"/>
      <c r="Q272" s="78"/>
      <c r="R272" s="83"/>
      <c r="U272" s="78"/>
      <c r="V272" s="78"/>
      <c r="W272" s="78"/>
      <c r="X272" s="78"/>
      <c r="Y272" s="19" t="n">
        <f aca="false">V272</f>
        <v>0</v>
      </c>
      <c r="Z272" s="86"/>
      <c r="AA272" s="11" t="n">
        <f aca="false">IF(Q272="s",W272-Z272,Z272+W272)</f>
        <v>0</v>
      </c>
      <c r="AB272" s="83"/>
      <c r="AC272" s="78"/>
      <c r="AD272" s="78"/>
      <c r="AE272" s="78"/>
      <c r="AF272" s="78"/>
      <c r="AG272" s="78"/>
      <c r="AH272" s="78"/>
      <c r="AI272" s="78"/>
      <c r="AJ272" s="78"/>
      <c r="AK272" s="78"/>
      <c r="AL272" s="78"/>
      <c r="AM272" s="78"/>
      <c r="AN272" s="78"/>
      <c r="AO272" s="78"/>
      <c r="AP272" s="78"/>
      <c r="AQ272" s="78"/>
      <c r="AR272" s="78"/>
      <c r="AS272" s="78"/>
      <c r="AT272" s="78"/>
      <c r="AU272" s="78"/>
      <c r="AV272" s="78"/>
      <c r="AW272" s="78"/>
      <c r="AX272" s="78"/>
      <c r="AY272" s="78"/>
      <c r="AZ272" s="78"/>
      <c r="BA272" s="78"/>
      <c r="BB272" s="78"/>
      <c r="BC272" s="78"/>
      <c r="BD272" s="78"/>
      <c r="BE272" s="78"/>
    </row>
    <row r="273" customFormat="false" ht="15" hidden="false" customHeight="false" outlineLevel="0" collapsed="false">
      <c r="A273" s="78"/>
      <c r="B273" s="78"/>
      <c r="C273" s="79"/>
      <c r="D273" s="78"/>
      <c r="E273" s="78"/>
      <c r="F273" s="82"/>
      <c r="G273" s="82"/>
      <c r="H273" s="82"/>
      <c r="I273" s="78"/>
      <c r="J273" s="83"/>
      <c r="K273" s="78"/>
      <c r="L273" s="82"/>
      <c r="M273" s="82"/>
      <c r="N273" s="82"/>
      <c r="O273" s="82"/>
      <c r="P273" s="83"/>
      <c r="Q273" s="78"/>
      <c r="R273" s="83"/>
      <c r="U273" s="78"/>
      <c r="V273" s="78"/>
      <c r="W273" s="78"/>
      <c r="X273" s="78"/>
      <c r="Y273" s="19" t="n">
        <f aca="false">V273</f>
        <v>0</v>
      </c>
      <c r="Z273" s="86"/>
      <c r="AA273" s="11" t="n">
        <f aca="false">IF(Q273="s",W273-Z273,Z273+W273)</f>
        <v>0</v>
      </c>
      <c r="AB273" s="83"/>
      <c r="AC273" s="78"/>
      <c r="AD273" s="78"/>
      <c r="AE273" s="78"/>
      <c r="AF273" s="78"/>
      <c r="AG273" s="78"/>
      <c r="AH273" s="78"/>
      <c r="AI273" s="78"/>
      <c r="AJ273" s="78"/>
      <c r="AK273" s="78"/>
      <c r="AL273" s="78"/>
      <c r="AM273" s="78"/>
      <c r="AN273" s="78"/>
      <c r="AO273" s="78"/>
      <c r="AP273" s="78"/>
      <c r="AQ273" s="78"/>
      <c r="AR273" s="78"/>
      <c r="AS273" s="78"/>
      <c r="AT273" s="78"/>
      <c r="AU273" s="78"/>
      <c r="AV273" s="78"/>
      <c r="AW273" s="78"/>
      <c r="AX273" s="78"/>
      <c r="AY273" s="78"/>
      <c r="AZ273" s="78"/>
      <c r="BA273" s="78"/>
      <c r="BB273" s="78"/>
      <c r="BC273" s="78"/>
      <c r="BD273" s="78"/>
      <c r="BE273" s="78"/>
    </row>
    <row r="274" customFormat="false" ht="15" hidden="false" customHeight="false" outlineLevel="0" collapsed="false">
      <c r="A274" s="78"/>
      <c r="B274" s="78"/>
      <c r="C274" s="79"/>
      <c r="D274" s="78"/>
      <c r="E274" s="78"/>
      <c r="F274" s="82"/>
      <c r="G274" s="82"/>
      <c r="H274" s="82"/>
      <c r="I274" s="78"/>
      <c r="J274" s="83"/>
      <c r="K274" s="78"/>
      <c r="L274" s="82"/>
      <c r="M274" s="82"/>
      <c r="N274" s="82"/>
      <c r="O274" s="82"/>
      <c r="P274" s="83"/>
      <c r="Q274" s="78"/>
      <c r="R274" s="83"/>
      <c r="U274" s="78"/>
      <c r="V274" s="78"/>
      <c r="W274" s="78"/>
      <c r="X274" s="78"/>
      <c r="Y274" s="19" t="n">
        <f aca="false">V274</f>
        <v>0</v>
      </c>
      <c r="Z274" s="86"/>
      <c r="AA274" s="83"/>
      <c r="AB274" s="83"/>
      <c r="AC274" s="78"/>
      <c r="AD274" s="78"/>
      <c r="AE274" s="78"/>
      <c r="AF274" s="78"/>
      <c r="AG274" s="78"/>
      <c r="AH274" s="78"/>
      <c r="AI274" s="78"/>
      <c r="AJ274" s="78"/>
      <c r="AK274" s="78"/>
      <c r="AL274" s="78"/>
      <c r="AM274" s="78"/>
      <c r="AN274" s="78"/>
      <c r="AO274" s="78"/>
      <c r="AP274" s="78"/>
      <c r="AQ274" s="78"/>
      <c r="AR274" s="78"/>
      <c r="AS274" s="78"/>
      <c r="AT274" s="78"/>
      <c r="AU274" s="78"/>
      <c r="AV274" s="78"/>
      <c r="AW274" s="78"/>
      <c r="AX274" s="78"/>
      <c r="AY274" s="78"/>
      <c r="AZ274" s="78"/>
      <c r="BA274" s="78"/>
      <c r="BB274" s="78"/>
      <c r="BC274" s="78"/>
      <c r="BD274" s="78"/>
      <c r="BE274" s="78"/>
    </row>
    <row r="275" customFormat="false" ht="15" hidden="false" customHeight="false" outlineLevel="0" collapsed="false">
      <c r="A275" s="78"/>
      <c r="B275" s="78"/>
      <c r="C275" s="79"/>
      <c r="D275" s="78"/>
      <c r="E275" s="78"/>
      <c r="F275" s="82"/>
      <c r="G275" s="82"/>
      <c r="H275" s="82"/>
      <c r="I275" s="78"/>
      <c r="J275" s="83"/>
      <c r="K275" s="78"/>
      <c r="L275" s="82"/>
      <c r="M275" s="82"/>
      <c r="N275" s="82"/>
      <c r="O275" s="82"/>
      <c r="P275" s="83"/>
      <c r="Q275" s="78"/>
      <c r="R275" s="83"/>
      <c r="U275" s="78"/>
      <c r="V275" s="78"/>
      <c r="W275" s="78"/>
      <c r="X275" s="78"/>
      <c r="Y275" s="19" t="n">
        <f aca="false">V275</f>
        <v>0</v>
      </c>
      <c r="Z275" s="86"/>
      <c r="AA275" s="83"/>
      <c r="AB275" s="83"/>
      <c r="AC275" s="78"/>
      <c r="AD275" s="78"/>
      <c r="AE275" s="78"/>
      <c r="AF275" s="78"/>
      <c r="AG275" s="78"/>
      <c r="AH275" s="78"/>
      <c r="AI275" s="78"/>
      <c r="AJ275" s="78"/>
      <c r="AK275" s="78"/>
      <c r="AL275" s="78"/>
      <c r="AM275" s="78"/>
      <c r="AN275" s="78"/>
      <c r="AO275" s="78"/>
      <c r="AP275" s="78"/>
      <c r="AQ275" s="78"/>
      <c r="AR275" s="78"/>
      <c r="AS275" s="78"/>
      <c r="AT275" s="78"/>
      <c r="AU275" s="78"/>
      <c r="AV275" s="78"/>
      <c r="AW275" s="78"/>
      <c r="AX275" s="78"/>
      <c r="AY275" s="78"/>
      <c r="AZ275" s="78"/>
      <c r="BA275" s="78"/>
      <c r="BB275" s="78"/>
      <c r="BC275" s="78"/>
      <c r="BD275" s="78"/>
      <c r="BE275" s="78"/>
    </row>
    <row r="276" customFormat="false" ht="15" hidden="false" customHeight="false" outlineLevel="0" collapsed="false">
      <c r="A276" s="78"/>
      <c r="B276" s="78"/>
      <c r="C276" s="79"/>
      <c r="D276" s="78"/>
      <c r="E276" s="78"/>
      <c r="F276" s="82"/>
      <c r="G276" s="82"/>
      <c r="H276" s="82"/>
      <c r="I276" s="78"/>
      <c r="J276" s="83"/>
      <c r="K276" s="78"/>
      <c r="L276" s="82"/>
      <c r="M276" s="82"/>
      <c r="N276" s="82"/>
      <c r="O276" s="82"/>
      <c r="P276" s="83"/>
      <c r="Q276" s="78"/>
      <c r="R276" s="83"/>
      <c r="U276" s="78"/>
      <c r="V276" s="78"/>
      <c r="W276" s="78"/>
      <c r="X276" s="78"/>
      <c r="Y276" s="19" t="n">
        <f aca="false">V276</f>
        <v>0</v>
      </c>
      <c r="Z276" s="86"/>
      <c r="AA276" s="83"/>
      <c r="AB276" s="83"/>
      <c r="AC276" s="78"/>
      <c r="AD276" s="78"/>
      <c r="AE276" s="78"/>
      <c r="AF276" s="78"/>
      <c r="AG276" s="78"/>
      <c r="AH276" s="78"/>
      <c r="AI276" s="78"/>
      <c r="AJ276" s="78"/>
      <c r="AK276" s="78"/>
      <c r="AL276" s="78"/>
      <c r="AM276" s="78"/>
      <c r="AN276" s="78"/>
      <c r="AO276" s="78"/>
      <c r="AP276" s="78"/>
      <c r="AQ276" s="78"/>
      <c r="AR276" s="78"/>
      <c r="AS276" s="78"/>
      <c r="AT276" s="78"/>
      <c r="AU276" s="78"/>
      <c r="AV276" s="78"/>
      <c r="AW276" s="78"/>
      <c r="AX276" s="78"/>
      <c r="AY276" s="78"/>
      <c r="AZ276" s="78"/>
      <c r="BA276" s="78"/>
      <c r="BB276" s="78"/>
      <c r="BC276" s="78"/>
      <c r="BD276" s="78"/>
      <c r="BE276" s="78"/>
    </row>
    <row r="277" customFormat="false" ht="15" hidden="false" customHeight="false" outlineLevel="0" collapsed="false">
      <c r="A277" s="78"/>
      <c r="B277" s="78"/>
      <c r="C277" s="79"/>
      <c r="D277" s="78"/>
      <c r="E277" s="78"/>
      <c r="F277" s="82"/>
      <c r="G277" s="82"/>
      <c r="H277" s="82"/>
      <c r="I277" s="78"/>
      <c r="J277" s="83"/>
      <c r="K277" s="78"/>
      <c r="L277" s="82"/>
      <c r="M277" s="82"/>
      <c r="N277" s="82"/>
      <c r="O277" s="82"/>
      <c r="P277" s="83"/>
      <c r="Q277" s="78"/>
      <c r="R277" s="83"/>
      <c r="U277" s="78"/>
      <c r="V277" s="78"/>
      <c r="W277" s="78"/>
      <c r="X277" s="78"/>
      <c r="Y277" s="19" t="n">
        <f aca="false">V277</f>
        <v>0</v>
      </c>
      <c r="Z277" s="86"/>
      <c r="AA277" s="83"/>
      <c r="AB277" s="83"/>
      <c r="AC277" s="78"/>
      <c r="AD277" s="78"/>
      <c r="AE277" s="78"/>
      <c r="AF277" s="78"/>
      <c r="AG277" s="78"/>
      <c r="AH277" s="78"/>
      <c r="AI277" s="78"/>
      <c r="AJ277" s="78"/>
      <c r="AK277" s="78"/>
      <c r="AL277" s="78"/>
      <c r="AM277" s="78"/>
      <c r="AN277" s="78"/>
      <c r="AO277" s="78"/>
      <c r="AP277" s="78"/>
      <c r="AQ277" s="78"/>
      <c r="AR277" s="78"/>
      <c r="AS277" s="78"/>
      <c r="AT277" s="78"/>
      <c r="AU277" s="78"/>
      <c r="AV277" s="78"/>
      <c r="AW277" s="78"/>
      <c r="AX277" s="78"/>
      <c r="AY277" s="78"/>
      <c r="AZ277" s="78"/>
      <c r="BA277" s="78"/>
      <c r="BB277" s="78"/>
      <c r="BC277" s="78"/>
      <c r="BD277" s="78"/>
      <c r="BE277" s="78"/>
    </row>
    <row r="278" customFormat="false" ht="15" hidden="false" customHeight="false" outlineLevel="0" collapsed="false">
      <c r="A278" s="78"/>
      <c r="B278" s="78"/>
      <c r="C278" s="79"/>
      <c r="D278" s="78"/>
      <c r="E278" s="78"/>
      <c r="F278" s="82"/>
      <c r="G278" s="82"/>
      <c r="H278" s="82"/>
      <c r="I278" s="78"/>
      <c r="J278" s="83"/>
      <c r="K278" s="78"/>
      <c r="L278" s="82"/>
      <c r="M278" s="82"/>
      <c r="N278" s="82"/>
      <c r="O278" s="82"/>
      <c r="P278" s="83"/>
      <c r="Q278" s="78"/>
      <c r="R278" s="83"/>
      <c r="U278" s="78"/>
      <c r="V278" s="78"/>
      <c r="W278" s="78"/>
      <c r="X278" s="78"/>
      <c r="Y278" s="19" t="n">
        <f aca="false">V278</f>
        <v>0</v>
      </c>
      <c r="Z278" s="86"/>
      <c r="AA278" s="83"/>
      <c r="AB278" s="83"/>
      <c r="AC278" s="78"/>
      <c r="AD278" s="78"/>
      <c r="AE278" s="78"/>
      <c r="AF278" s="78"/>
      <c r="AG278" s="78"/>
      <c r="AH278" s="78"/>
      <c r="AI278" s="78"/>
      <c r="AJ278" s="78"/>
      <c r="AK278" s="78"/>
      <c r="AL278" s="78"/>
      <c r="AM278" s="78"/>
      <c r="AN278" s="78"/>
      <c r="AO278" s="78"/>
      <c r="AP278" s="78"/>
      <c r="AQ278" s="78"/>
      <c r="AR278" s="78"/>
      <c r="AS278" s="78"/>
      <c r="AT278" s="78"/>
      <c r="AU278" s="78"/>
      <c r="AV278" s="78"/>
      <c r="AW278" s="78"/>
      <c r="AX278" s="78"/>
      <c r="AY278" s="78"/>
      <c r="AZ278" s="78"/>
      <c r="BA278" s="78"/>
      <c r="BB278" s="78"/>
      <c r="BC278" s="78"/>
      <c r="BD278" s="78"/>
      <c r="BE278" s="78"/>
    </row>
    <row r="279" customFormat="false" ht="15" hidden="false" customHeight="false" outlineLevel="0" collapsed="false">
      <c r="A279" s="78"/>
      <c r="B279" s="78"/>
      <c r="C279" s="79"/>
      <c r="D279" s="78"/>
      <c r="E279" s="78"/>
      <c r="F279" s="82"/>
      <c r="G279" s="82"/>
      <c r="H279" s="82"/>
      <c r="I279" s="78"/>
      <c r="J279" s="83"/>
      <c r="K279" s="78"/>
      <c r="L279" s="82"/>
      <c r="M279" s="82"/>
      <c r="N279" s="82"/>
      <c r="O279" s="82"/>
      <c r="P279" s="83"/>
      <c r="Q279" s="78"/>
      <c r="R279" s="83"/>
      <c r="U279" s="78"/>
      <c r="V279" s="78"/>
      <c r="W279" s="78"/>
      <c r="X279" s="78"/>
      <c r="Y279" s="19" t="n">
        <f aca="false">V279</f>
        <v>0</v>
      </c>
      <c r="Z279" s="86"/>
      <c r="AA279" s="83"/>
      <c r="AB279" s="83"/>
      <c r="AC279" s="78"/>
      <c r="AD279" s="78"/>
      <c r="AE279" s="78"/>
      <c r="AF279" s="78"/>
      <c r="AG279" s="78"/>
      <c r="AH279" s="78"/>
      <c r="AI279" s="78"/>
      <c r="AJ279" s="78"/>
      <c r="AK279" s="78"/>
      <c r="AL279" s="78"/>
      <c r="AM279" s="78"/>
      <c r="AN279" s="78"/>
      <c r="AO279" s="78"/>
      <c r="AP279" s="78"/>
      <c r="AQ279" s="78"/>
      <c r="AR279" s="78"/>
      <c r="AS279" s="78"/>
      <c r="AT279" s="78"/>
      <c r="AU279" s="78"/>
      <c r="AV279" s="78"/>
      <c r="AW279" s="78"/>
      <c r="AX279" s="78"/>
      <c r="AY279" s="78"/>
      <c r="AZ279" s="78"/>
      <c r="BA279" s="78"/>
      <c r="BB279" s="78"/>
      <c r="BC279" s="78"/>
      <c r="BD279" s="78"/>
      <c r="BE279" s="78"/>
    </row>
    <row r="280" customFormat="false" ht="15" hidden="false" customHeight="false" outlineLevel="0" collapsed="false">
      <c r="A280" s="78"/>
      <c r="B280" s="78"/>
      <c r="C280" s="79"/>
      <c r="D280" s="78"/>
      <c r="E280" s="78"/>
      <c r="F280" s="82"/>
      <c r="G280" s="82"/>
      <c r="H280" s="82"/>
      <c r="I280" s="78"/>
      <c r="J280" s="83"/>
      <c r="K280" s="78"/>
      <c r="L280" s="82"/>
      <c r="M280" s="82"/>
      <c r="N280" s="82"/>
      <c r="O280" s="82"/>
      <c r="P280" s="83"/>
      <c r="Q280" s="78"/>
      <c r="R280" s="83"/>
      <c r="U280" s="78"/>
      <c r="V280" s="78"/>
      <c r="W280" s="78"/>
      <c r="X280" s="78"/>
      <c r="Y280" s="19" t="n">
        <f aca="false">V280</f>
        <v>0</v>
      </c>
      <c r="Z280" s="86"/>
      <c r="AA280" s="83"/>
      <c r="AB280" s="83"/>
      <c r="AC280" s="78"/>
      <c r="AD280" s="78"/>
      <c r="AE280" s="78"/>
      <c r="AF280" s="78"/>
      <c r="AG280" s="78"/>
      <c r="AH280" s="78"/>
      <c r="AI280" s="78"/>
      <c r="AJ280" s="78"/>
      <c r="AK280" s="78"/>
      <c r="AL280" s="78"/>
      <c r="AM280" s="78"/>
      <c r="AN280" s="78"/>
      <c r="AO280" s="78"/>
      <c r="AP280" s="78"/>
      <c r="AQ280" s="78"/>
      <c r="AR280" s="78"/>
      <c r="AS280" s="78"/>
      <c r="AT280" s="78"/>
      <c r="AU280" s="78"/>
      <c r="AV280" s="78"/>
      <c r="AW280" s="78"/>
      <c r="AX280" s="78"/>
      <c r="AY280" s="78"/>
      <c r="AZ280" s="78"/>
      <c r="BA280" s="78"/>
      <c r="BB280" s="78"/>
      <c r="BC280" s="78"/>
      <c r="BD280" s="78"/>
      <c r="BE280" s="78"/>
    </row>
    <row r="281" customFormat="false" ht="15" hidden="false" customHeight="false" outlineLevel="0" collapsed="false">
      <c r="A281" s="78"/>
      <c r="B281" s="78"/>
      <c r="C281" s="79"/>
      <c r="D281" s="78"/>
      <c r="E281" s="78"/>
      <c r="F281" s="82"/>
      <c r="G281" s="82"/>
      <c r="H281" s="82"/>
      <c r="I281" s="78"/>
      <c r="J281" s="83"/>
      <c r="K281" s="78"/>
      <c r="L281" s="82"/>
      <c r="M281" s="82"/>
      <c r="N281" s="82"/>
      <c r="O281" s="82"/>
      <c r="P281" s="83"/>
      <c r="Q281" s="78"/>
      <c r="R281" s="83"/>
      <c r="U281" s="78"/>
      <c r="V281" s="78"/>
      <c r="W281" s="78"/>
      <c r="X281" s="78"/>
      <c r="Y281" s="19" t="n">
        <f aca="false">V281</f>
        <v>0</v>
      </c>
      <c r="Z281" s="86"/>
      <c r="AA281" s="83"/>
      <c r="AB281" s="83"/>
      <c r="AC281" s="78"/>
      <c r="AD281" s="78"/>
      <c r="AE281" s="78"/>
      <c r="AF281" s="78"/>
      <c r="AG281" s="78"/>
      <c r="AH281" s="78"/>
      <c r="AI281" s="78"/>
      <c r="AJ281" s="78"/>
      <c r="AK281" s="78"/>
      <c r="AL281" s="78"/>
      <c r="AM281" s="78"/>
      <c r="AN281" s="78"/>
      <c r="AO281" s="78"/>
      <c r="AP281" s="78"/>
      <c r="AQ281" s="78"/>
      <c r="AR281" s="78"/>
      <c r="AS281" s="78"/>
      <c r="AT281" s="78"/>
      <c r="AU281" s="78"/>
      <c r="AV281" s="78"/>
      <c r="AW281" s="78"/>
      <c r="AX281" s="78"/>
      <c r="AY281" s="78"/>
      <c r="AZ281" s="78"/>
      <c r="BA281" s="78"/>
      <c r="BB281" s="78"/>
      <c r="BC281" s="78"/>
      <c r="BD281" s="78"/>
      <c r="BE281" s="78"/>
    </row>
    <row r="282" customFormat="false" ht="15" hidden="false" customHeight="false" outlineLevel="0" collapsed="false">
      <c r="A282" s="78"/>
      <c r="B282" s="78"/>
      <c r="C282" s="79"/>
      <c r="D282" s="78"/>
      <c r="E282" s="78"/>
      <c r="F282" s="82"/>
      <c r="G282" s="82"/>
      <c r="H282" s="82"/>
      <c r="I282" s="78"/>
      <c r="J282" s="83"/>
      <c r="K282" s="78"/>
      <c r="L282" s="82"/>
      <c r="M282" s="82"/>
      <c r="N282" s="82"/>
      <c r="O282" s="82"/>
      <c r="P282" s="83"/>
      <c r="Q282" s="78"/>
      <c r="R282" s="83"/>
      <c r="U282" s="78"/>
      <c r="V282" s="78"/>
      <c r="W282" s="78"/>
      <c r="X282" s="78"/>
      <c r="Y282" s="19" t="n">
        <f aca="false">V282</f>
        <v>0</v>
      </c>
      <c r="Z282" s="86"/>
      <c r="AA282" s="83"/>
      <c r="AB282" s="83"/>
      <c r="AC282" s="78"/>
      <c r="AD282" s="78"/>
      <c r="AE282" s="78"/>
      <c r="AF282" s="78"/>
      <c r="AG282" s="78"/>
      <c r="AH282" s="78"/>
      <c r="AI282" s="78"/>
      <c r="AJ282" s="78"/>
      <c r="AK282" s="78"/>
      <c r="AL282" s="78"/>
      <c r="AM282" s="78"/>
      <c r="AN282" s="78"/>
      <c r="AO282" s="78"/>
      <c r="AP282" s="78"/>
      <c r="AQ282" s="78"/>
      <c r="AR282" s="78"/>
      <c r="AS282" s="78"/>
      <c r="AT282" s="78"/>
      <c r="AU282" s="78"/>
      <c r="AV282" s="78"/>
      <c r="AW282" s="78"/>
      <c r="AX282" s="78"/>
      <c r="AY282" s="78"/>
      <c r="AZ282" s="78"/>
      <c r="BA282" s="78"/>
      <c r="BB282" s="78"/>
      <c r="BC282" s="78"/>
      <c r="BD282" s="78"/>
      <c r="BE282" s="78"/>
    </row>
    <row r="283" customFormat="false" ht="15" hidden="false" customHeight="false" outlineLevel="0" collapsed="false">
      <c r="A283" s="78"/>
      <c r="B283" s="78"/>
      <c r="C283" s="79"/>
      <c r="D283" s="78"/>
      <c r="E283" s="78"/>
      <c r="F283" s="82"/>
      <c r="G283" s="82"/>
      <c r="H283" s="82"/>
      <c r="I283" s="78"/>
      <c r="J283" s="83"/>
      <c r="K283" s="78"/>
      <c r="L283" s="82"/>
      <c r="M283" s="82"/>
      <c r="N283" s="82"/>
      <c r="O283" s="82"/>
      <c r="P283" s="83"/>
      <c r="Q283" s="78"/>
      <c r="R283" s="83"/>
      <c r="U283" s="78"/>
      <c r="V283" s="78"/>
      <c r="W283" s="78"/>
      <c r="X283" s="78"/>
      <c r="Y283" s="19" t="n">
        <f aca="false">V283</f>
        <v>0</v>
      </c>
      <c r="Z283" s="86"/>
      <c r="AA283" s="83"/>
      <c r="AB283" s="83"/>
      <c r="AC283" s="78"/>
      <c r="AD283" s="78"/>
      <c r="AE283" s="78"/>
      <c r="AF283" s="78"/>
      <c r="AG283" s="78"/>
      <c r="AH283" s="78"/>
      <c r="AI283" s="78"/>
      <c r="AJ283" s="78"/>
      <c r="AK283" s="78"/>
      <c r="AL283" s="78"/>
      <c r="AM283" s="78"/>
      <c r="AN283" s="78"/>
      <c r="AO283" s="78"/>
      <c r="AP283" s="78"/>
      <c r="AQ283" s="78"/>
      <c r="AR283" s="78"/>
      <c r="AS283" s="78"/>
      <c r="AT283" s="78"/>
      <c r="AU283" s="78"/>
      <c r="AV283" s="78"/>
      <c r="AW283" s="78"/>
      <c r="AX283" s="78"/>
      <c r="AY283" s="78"/>
      <c r="AZ283" s="78"/>
      <c r="BA283" s="78"/>
      <c r="BB283" s="78"/>
      <c r="BC283" s="78"/>
      <c r="BD283" s="78"/>
      <c r="BE283" s="78"/>
    </row>
    <row r="284" customFormat="false" ht="15" hidden="false" customHeight="false" outlineLevel="0" collapsed="false">
      <c r="A284" s="78"/>
      <c r="B284" s="78"/>
      <c r="C284" s="79"/>
      <c r="D284" s="78"/>
      <c r="E284" s="78"/>
      <c r="F284" s="82"/>
      <c r="G284" s="82"/>
      <c r="H284" s="82"/>
      <c r="I284" s="78"/>
      <c r="J284" s="83"/>
      <c r="K284" s="78"/>
      <c r="L284" s="82"/>
      <c r="M284" s="82"/>
      <c r="N284" s="82"/>
      <c r="O284" s="82"/>
      <c r="P284" s="83"/>
      <c r="Q284" s="78"/>
      <c r="R284" s="83"/>
      <c r="U284" s="78"/>
      <c r="V284" s="78"/>
      <c r="W284" s="78"/>
      <c r="X284" s="78"/>
      <c r="Y284" s="19" t="n">
        <f aca="false">V284</f>
        <v>0</v>
      </c>
      <c r="Z284" s="86"/>
      <c r="AA284" s="83"/>
      <c r="AB284" s="83"/>
      <c r="AC284" s="78"/>
      <c r="AD284" s="78"/>
      <c r="AE284" s="78"/>
      <c r="AF284" s="78"/>
      <c r="AG284" s="78"/>
      <c r="AH284" s="78"/>
      <c r="AI284" s="78"/>
      <c r="AJ284" s="78"/>
      <c r="AK284" s="78"/>
      <c r="AL284" s="78"/>
      <c r="AM284" s="78"/>
      <c r="AN284" s="78"/>
      <c r="AO284" s="78"/>
      <c r="AP284" s="78"/>
      <c r="AQ284" s="78"/>
      <c r="AR284" s="78"/>
      <c r="AS284" s="78"/>
      <c r="AT284" s="78"/>
      <c r="AU284" s="78"/>
      <c r="AV284" s="78"/>
      <c r="AW284" s="78"/>
      <c r="AX284" s="78"/>
      <c r="AY284" s="78"/>
      <c r="AZ284" s="78"/>
      <c r="BA284" s="78"/>
      <c r="BB284" s="78"/>
      <c r="BC284" s="78"/>
      <c r="BD284" s="78"/>
      <c r="BE284" s="78"/>
    </row>
    <row r="285" customFormat="false" ht="15" hidden="false" customHeight="false" outlineLevel="0" collapsed="false">
      <c r="A285" s="78"/>
      <c r="B285" s="78"/>
      <c r="C285" s="79"/>
      <c r="D285" s="78"/>
      <c r="E285" s="78"/>
      <c r="F285" s="82"/>
      <c r="G285" s="82"/>
      <c r="H285" s="82"/>
      <c r="I285" s="78"/>
      <c r="J285" s="83"/>
      <c r="K285" s="78"/>
      <c r="L285" s="82"/>
      <c r="M285" s="82"/>
      <c r="N285" s="82"/>
      <c r="O285" s="82"/>
      <c r="P285" s="83"/>
      <c r="Q285" s="78"/>
      <c r="R285" s="83"/>
      <c r="U285" s="78"/>
      <c r="V285" s="78"/>
      <c r="W285" s="78"/>
      <c r="X285" s="78"/>
      <c r="Y285" s="19" t="n">
        <f aca="false">V285</f>
        <v>0</v>
      </c>
      <c r="Z285" s="86"/>
      <c r="AA285" s="83"/>
      <c r="AB285" s="83"/>
      <c r="AC285" s="78"/>
      <c r="AD285" s="78"/>
      <c r="AE285" s="78"/>
      <c r="AF285" s="78"/>
      <c r="AG285" s="78"/>
      <c r="AH285" s="78"/>
      <c r="AI285" s="78"/>
      <c r="AJ285" s="78"/>
      <c r="AK285" s="78"/>
      <c r="AL285" s="78"/>
      <c r="AM285" s="78"/>
      <c r="AN285" s="78"/>
      <c r="AO285" s="78"/>
      <c r="AP285" s="78"/>
      <c r="AQ285" s="78"/>
      <c r="AR285" s="78"/>
      <c r="AS285" s="78"/>
      <c r="AT285" s="78"/>
      <c r="AU285" s="78"/>
      <c r="AV285" s="78"/>
      <c r="AW285" s="78"/>
      <c r="AX285" s="78"/>
      <c r="AY285" s="78"/>
      <c r="AZ285" s="78"/>
      <c r="BA285" s="78"/>
      <c r="BB285" s="78"/>
      <c r="BC285" s="78"/>
      <c r="BD285" s="78"/>
      <c r="BE285" s="78"/>
    </row>
    <row r="286" customFormat="false" ht="15" hidden="false" customHeight="false" outlineLevel="0" collapsed="false">
      <c r="A286" s="78"/>
      <c r="B286" s="78"/>
      <c r="C286" s="79"/>
      <c r="D286" s="78"/>
      <c r="E286" s="78"/>
      <c r="F286" s="82"/>
      <c r="G286" s="82"/>
      <c r="H286" s="82"/>
      <c r="I286" s="78"/>
      <c r="J286" s="83"/>
      <c r="K286" s="78"/>
      <c r="L286" s="82"/>
      <c r="M286" s="82"/>
      <c r="N286" s="82"/>
      <c r="O286" s="82"/>
      <c r="P286" s="83"/>
      <c r="Q286" s="78"/>
      <c r="R286" s="83"/>
      <c r="U286" s="78"/>
      <c r="V286" s="78"/>
      <c r="W286" s="78"/>
      <c r="X286" s="78"/>
      <c r="Y286" s="19" t="n">
        <f aca="false">V286</f>
        <v>0</v>
      </c>
      <c r="Z286" s="86"/>
      <c r="AA286" s="83"/>
      <c r="AB286" s="83"/>
      <c r="AC286" s="78"/>
      <c r="AD286" s="78"/>
      <c r="AE286" s="78"/>
      <c r="AF286" s="78"/>
      <c r="AG286" s="78"/>
      <c r="AH286" s="78"/>
      <c r="AI286" s="78"/>
      <c r="AJ286" s="78"/>
      <c r="AK286" s="78"/>
      <c r="AL286" s="78"/>
      <c r="AM286" s="78"/>
      <c r="AN286" s="78"/>
      <c r="AO286" s="78"/>
      <c r="AP286" s="78"/>
      <c r="AQ286" s="78"/>
      <c r="AR286" s="78"/>
      <c r="AS286" s="78"/>
      <c r="AT286" s="78"/>
      <c r="AU286" s="78"/>
      <c r="AV286" s="78"/>
      <c r="AW286" s="78"/>
      <c r="AX286" s="78"/>
      <c r="AY286" s="78"/>
      <c r="AZ286" s="78"/>
      <c r="BA286" s="78"/>
      <c r="BB286" s="78"/>
      <c r="BC286" s="78"/>
      <c r="BD286" s="78"/>
      <c r="BE286" s="78"/>
    </row>
    <row r="287" customFormat="false" ht="15" hidden="false" customHeight="false" outlineLevel="0" collapsed="false">
      <c r="A287" s="78"/>
      <c r="B287" s="78"/>
      <c r="C287" s="79"/>
      <c r="D287" s="78"/>
      <c r="E287" s="78"/>
      <c r="F287" s="82"/>
      <c r="G287" s="82"/>
      <c r="H287" s="82"/>
      <c r="I287" s="78"/>
      <c r="J287" s="83"/>
      <c r="K287" s="78"/>
      <c r="L287" s="82"/>
      <c r="M287" s="82"/>
      <c r="N287" s="82"/>
      <c r="O287" s="82"/>
      <c r="P287" s="83"/>
      <c r="Q287" s="78"/>
      <c r="R287" s="83"/>
      <c r="U287" s="78"/>
      <c r="V287" s="78"/>
      <c r="W287" s="78"/>
      <c r="X287" s="78"/>
      <c r="Y287" s="19" t="n">
        <f aca="false">V287</f>
        <v>0</v>
      </c>
      <c r="Z287" s="86"/>
      <c r="AA287" s="83"/>
      <c r="AB287" s="83"/>
      <c r="AC287" s="78"/>
      <c r="AD287" s="78"/>
      <c r="AE287" s="78"/>
      <c r="AF287" s="78"/>
      <c r="AG287" s="78"/>
      <c r="AH287" s="78"/>
      <c r="AI287" s="78"/>
      <c r="AJ287" s="78"/>
      <c r="AK287" s="78"/>
      <c r="AL287" s="78"/>
      <c r="AM287" s="78"/>
      <c r="AN287" s="78"/>
      <c r="AO287" s="78"/>
      <c r="AP287" s="78"/>
      <c r="AQ287" s="78"/>
      <c r="AR287" s="78"/>
      <c r="AS287" s="78"/>
      <c r="AT287" s="78"/>
      <c r="AU287" s="78"/>
      <c r="AV287" s="78"/>
      <c r="AW287" s="78"/>
      <c r="AX287" s="78"/>
      <c r="AY287" s="78"/>
      <c r="AZ287" s="78"/>
      <c r="BA287" s="78"/>
      <c r="BB287" s="78"/>
      <c r="BC287" s="78"/>
      <c r="BD287" s="78"/>
      <c r="BE287" s="78"/>
    </row>
    <row r="288" customFormat="false" ht="15" hidden="false" customHeight="false" outlineLevel="0" collapsed="false">
      <c r="A288" s="78"/>
      <c r="B288" s="78"/>
      <c r="C288" s="79"/>
      <c r="D288" s="78"/>
      <c r="E288" s="78"/>
      <c r="F288" s="82"/>
      <c r="G288" s="82"/>
      <c r="H288" s="82"/>
      <c r="I288" s="78"/>
      <c r="J288" s="83"/>
      <c r="K288" s="78"/>
      <c r="L288" s="82"/>
      <c r="M288" s="82"/>
      <c r="N288" s="82"/>
      <c r="O288" s="82"/>
      <c r="P288" s="83"/>
      <c r="Q288" s="78"/>
      <c r="R288" s="83"/>
      <c r="U288" s="78"/>
      <c r="V288" s="78"/>
      <c r="W288" s="78"/>
      <c r="X288" s="78"/>
      <c r="Y288" s="19" t="n">
        <f aca="false">V288</f>
        <v>0</v>
      </c>
      <c r="Z288" s="86"/>
      <c r="AA288" s="83"/>
      <c r="AB288" s="83"/>
      <c r="AC288" s="78"/>
      <c r="AD288" s="78"/>
      <c r="AE288" s="78"/>
      <c r="AF288" s="78"/>
      <c r="AG288" s="78"/>
      <c r="AH288" s="78"/>
      <c r="AI288" s="78"/>
      <c r="AJ288" s="78"/>
      <c r="AK288" s="78"/>
      <c r="AL288" s="78"/>
      <c r="AM288" s="78"/>
      <c r="AN288" s="78"/>
      <c r="AO288" s="78"/>
      <c r="AP288" s="78"/>
      <c r="AQ288" s="78"/>
      <c r="AR288" s="78"/>
      <c r="AS288" s="78"/>
      <c r="AT288" s="78"/>
      <c r="AU288" s="78"/>
      <c r="AV288" s="78"/>
      <c r="AW288" s="78"/>
      <c r="AX288" s="78"/>
      <c r="AY288" s="78"/>
      <c r="AZ288" s="78"/>
      <c r="BA288" s="78"/>
      <c r="BB288" s="78"/>
      <c r="BC288" s="78"/>
      <c r="BD288" s="78"/>
      <c r="BE288" s="78"/>
    </row>
    <row r="289" customFormat="false" ht="15" hidden="false" customHeight="false" outlineLevel="0" collapsed="false">
      <c r="A289" s="78"/>
      <c r="B289" s="78"/>
      <c r="C289" s="79"/>
      <c r="D289" s="78"/>
      <c r="E289" s="78"/>
      <c r="F289" s="82"/>
      <c r="G289" s="82"/>
      <c r="H289" s="82"/>
      <c r="I289" s="78"/>
      <c r="J289" s="83"/>
      <c r="K289" s="78"/>
      <c r="L289" s="82"/>
      <c r="M289" s="82"/>
      <c r="N289" s="82"/>
      <c r="O289" s="82"/>
      <c r="P289" s="83"/>
      <c r="Q289" s="78"/>
      <c r="R289" s="83"/>
      <c r="U289" s="78"/>
      <c r="V289" s="78"/>
      <c r="W289" s="78"/>
      <c r="X289" s="78"/>
      <c r="Y289" s="19" t="n">
        <f aca="false">V289</f>
        <v>0</v>
      </c>
      <c r="Z289" s="86"/>
      <c r="AA289" s="83"/>
      <c r="AB289" s="83"/>
      <c r="AC289" s="78"/>
      <c r="AD289" s="78"/>
      <c r="AE289" s="78"/>
      <c r="AF289" s="78"/>
      <c r="AG289" s="78"/>
      <c r="AH289" s="78"/>
      <c r="AI289" s="78"/>
      <c r="AJ289" s="78"/>
      <c r="AK289" s="78"/>
      <c r="AL289" s="78"/>
      <c r="AM289" s="78"/>
      <c r="AN289" s="78"/>
      <c r="AO289" s="78"/>
      <c r="AP289" s="78"/>
      <c r="AQ289" s="78"/>
      <c r="AR289" s="78"/>
      <c r="AS289" s="78"/>
      <c r="AT289" s="78"/>
      <c r="AU289" s="78"/>
      <c r="AV289" s="78"/>
      <c r="AW289" s="78"/>
      <c r="AX289" s="78"/>
      <c r="AY289" s="78"/>
      <c r="AZ289" s="78"/>
      <c r="BA289" s="78"/>
      <c r="BB289" s="78"/>
      <c r="BC289" s="78"/>
      <c r="BD289" s="78"/>
      <c r="BE289" s="78"/>
    </row>
    <row r="290" customFormat="false" ht="15" hidden="false" customHeight="false" outlineLevel="0" collapsed="false">
      <c r="A290" s="78"/>
      <c r="B290" s="78"/>
      <c r="C290" s="79"/>
      <c r="D290" s="78"/>
      <c r="E290" s="78"/>
      <c r="F290" s="82"/>
      <c r="G290" s="82"/>
      <c r="H290" s="82"/>
      <c r="I290" s="78"/>
      <c r="J290" s="83"/>
      <c r="K290" s="78"/>
      <c r="L290" s="82"/>
      <c r="M290" s="82"/>
      <c r="N290" s="82"/>
      <c r="O290" s="82"/>
      <c r="P290" s="83"/>
      <c r="Q290" s="78"/>
      <c r="R290" s="83"/>
      <c r="U290" s="78"/>
      <c r="V290" s="78"/>
      <c r="W290" s="78"/>
      <c r="X290" s="78"/>
      <c r="Y290" s="19" t="n">
        <f aca="false">V290</f>
        <v>0</v>
      </c>
      <c r="Z290" s="86"/>
      <c r="AA290" s="83"/>
      <c r="AB290" s="83"/>
      <c r="AC290" s="78"/>
      <c r="AD290" s="78"/>
      <c r="AE290" s="78"/>
      <c r="AF290" s="78"/>
      <c r="AG290" s="78"/>
      <c r="AH290" s="78"/>
      <c r="AI290" s="78"/>
      <c r="AJ290" s="78"/>
      <c r="AK290" s="78"/>
      <c r="AL290" s="78"/>
      <c r="AM290" s="78"/>
      <c r="AN290" s="78"/>
      <c r="AO290" s="78"/>
      <c r="AP290" s="78"/>
      <c r="AQ290" s="78"/>
      <c r="AR290" s="78"/>
      <c r="AS290" s="78"/>
      <c r="AT290" s="78"/>
      <c r="AU290" s="78"/>
      <c r="AV290" s="78"/>
      <c r="AW290" s="78"/>
      <c r="AX290" s="78"/>
      <c r="AY290" s="78"/>
      <c r="AZ290" s="78"/>
      <c r="BA290" s="78"/>
      <c r="BB290" s="78"/>
      <c r="BC290" s="78"/>
      <c r="BD290" s="78"/>
      <c r="BE290" s="78"/>
    </row>
    <row r="291" customFormat="false" ht="15" hidden="false" customHeight="false" outlineLevel="0" collapsed="false">
      <c r="A291" s="78"/>
      <c r="B291" s="78"/>
      <c r="C291" s="79"/>
      <c r="D291" s="78"/>
      <c r="E291" s="78"/>
      <c r="F291" s="82"/>
      <c r="G291" s="82"/>
      <c r="H291" s="82"/>
      <c r="I291" s="78"/>
      <c r="J291" s="83"/>
      <c r="K291" s="78"/>
      <c r="L291" s="82"/>
      <c r="M291" s="82"/>
      <c r="N291" s="82"/>
      <c r="O291" s="82"/>
      <c r="P291" s="83"/>
      <c r="Q291" s="78"/>
      <c r="R291" s="83"/>
      <c r="U291" s="78"/>
      <c r="V291" s="78"/>
      <c r="W291" s="78"/>
      <c r="X291" s="78"/>
      <c r="Y291" s="19" t="n">
        <f aca="false">V291</f>
        <v>0</v>
      </c>
      <c r="Z291" s="86"/>
      <c r="AA291" s="83"/>
      <c r="AB291" s="83"/>
      <c r="AC291" s="78"/>
      <c r="AD291" s="78"/>
      <c r="AE291" s="78"/>
      <c r="AF291" s="78"/>
      <c r="AG291" s="78"/>
      <c r="AH291" s="78"/>
      <c r="AI291" s="78"/>
      <c r="AJ291" s="78"/>
      <c r="AK291" s="78"/>
      <c r="AL291" s="78"/>
      <c r="AM291" s="78"/>
      <c r="AN291" s="78"/>
      <c r="AO291" s="78"/>
      <c r="AP291" s="78"/>
      <c r="AQ291" s="78"/>
      <c r="AR291" s="78"/>
      <c r="AS291" s="78"/>
      <c r="AT291" s="78"/>
      <c r="AU291" s="78"/>
      <c r="AV291" s="78"/>
      <c r="AW291" s="78"/>
      <c r="AX291" s="78"/>
      <c r="AY291" s="78"/>
      <c r="AZ291" s="78"/>
      <c r="BA291" s="78"/>
      <c r="BB291" s="78"/>
      <c r="BC291" s="78"/>
      <c r="BD291" s="78"/>
      <c r="BE291" s="78"/>
    </row>
    <row r="292" customFormat="false" ht="15" hidden="false" customHeight="false" outlineLevel="0" collapsed="false">
      <c r="A292" s="78"/>
      <c r="B292" s="78"/>
      <c r="C292" s="79"/>
      <c r="D292" s="78"/>
      <c r="E292" s="78"/>
      <c r="F292" s="82"/>
      <c r="G292" s="82"/>
      <c r="H292" s="82"/>
      <c r="I292" s="78"/>
      <c r="J292" s="83"/>
      <c r="K292" s="78"/>
      <c r="L292" s="82"/>
      <c r="M292" s="82"/>
      <c r="N292" s="82"/>
      <c r="O292" s="82"/>
      <c r="P292" s="83"/>
      <c r="Q292" s="78"/>
      <c r="R292" s="83"/>
      <c r="U292" s="78"/>
      <c r="V292" s="78"/>
      <c r="W292" s="78"/>
      <c r="X292" s="78"/>
      <c r="Y292" s="19" t="n">
        <f aca="false">V292</f>
        <v>0</v>
      </c>
      <c r="Z292" s="86"/>
      <c r="AA292" s="83"/>
      <c r="AB292" s="83"/>
      <c r="AC292" s="78"/>
      <c r="AD292" s="78"/>
      <c r="AE292" s="78"/>
      <c r="AF292" s="78"/>
      <c r="AG292" s="78"/>
      <c r="AH292" s="78"/>
      <c r="AI292" s="78"/>
      <c r="AJ292" s="78"/>
      <c r="AK292" s="78"/>
      <c r="AL292" s="78"/>
      <c r="AM292" s="78"/>
      <c r="AN292" s="78"/>
      <c r="AO292" s="78"/>
      <c r="AP292" s="78"/>
      <c r="AQ292" s="78"/>
      <c r="AR292" s="78"/>
      <c r="AS292" s="78"/>
      <c r="AT292" s="78"/>
      <c r="AU292" s="78"/>
      <c r="AV292" s="78"/>
      <c r="AW292" s="78"/>
      <c r="AX292" s="78"/>
      <c r="AY292" s="78"/>
      <c r="AZ292" s="78"/>
      <c r="BA292" s="78"/>
      <c r="BB292" s="78"/>
      <c r="BC292" s="78"/>
      <c r="BD292" s="78"/>
      <c r="BE292" s="78"/>
    </row>
    <row r="293" customFormat="false" ht="15" hidden="false" customHeight="false" outlineLevel="0" collapsed="false">
      <c r="A293" s="78"/>
      <c r="B293" s="78"/>
      <c r="C293" s="79"/>
      <c r="D293" s="78"/>
      <c r="E293" s="78"/>
      <c r="F293" s="82"/>
      <c r="G293" s="82"/>
      <c r="H293" s="82"/>
      <c r="I293" s="78"/>
      <c r="J293" s="83"/>
      <c r="K293" s="78"/>
      <c r="L293" s="82"/>
      <c r="M293" s="82"/>
      <c r="N293" s="82"/>
      <c r="O293" s="82"/>
      <c r="P293" s="83"/>
      <c r="Q293" s="78"/>
      <c r="R293" s="83"/>
      <c r="U293" s="78"/>
      <c r="V293" s="78"/>
      <c r="W293" s="78"/>
      <c r="X293" s="78"/>
      <c r="Y293" s="19" t="n">
        <f aca="false">V293</f>
        <v>0</v>
      </c>
      <c r="Z293" s="86"/>
      <c r="AA293" s="83"/>
      <c r="AB293" s="83"/>
      <c r="AC293" s="78"/>
      <c r="AD293" s="78"/>
      <c r="AE293" s="78"/>
      <c r="AF293" s="78"/>
      <c r="AG293" s="78"/>
      <c r="AH293" s="78"/>
      <c r="AI293" s="78"/>
      <c r="AJ293" s="78"/>
      <c r="AK293" s="78"/>
      <c r="AL293" s="78"/>
      <c r="AM293" s="78"/>
      <c r="AN293" s="78"/>
      <c r="AO293" s="78"/>
      <c r="AP293" s="78"/>
      <c r="AQ293" s="78"/>
      <c r="AR293" s="78"/>
      <c r="AS293" s="78"/>
      <c r="AT293" s="78"/>
      <c r="AU293" s="78"/>
      <c r="AV293" s="78"/>
      <c r="AW293" s="78"/>
      <c r="AX293" s="78"/>
      <c r="AY293" s="78"/>
      <c r="AZ293" s="78"/>
      <c r="BA293" s="78"/>
      <c r="BB293" s="78"/>
      <c r="BC293" s="78"/>
      <c r="BD293" s="78"/>
      <c r="BE293" s="78"/>
    </row>
    <row r="294" customFormat="false" ht="15" hidden="false" customHeight="false" outlineLevel="0" collapsed="false">
      <c r="A294" s="78"/>
      <c r="B294" s="78"/>
      <c r="C294" s="79"/>
      <c r="D294" s="78"/>
      <c r="E294" s="78"/>
      <c r="F294" s="82"/>
      <c r="G294" s="82"/>
      <c r="H294" s="82"/>
      <c r="I294" s="78"/>
      <c r="J294" s="83"/>
      <c r="K294" s="78"/>
      <c r="L294" s="82"/>
      <c r="M294" s="82"/>
      <c r="N294" s="82"/>
      <c r="O294" s="82"/>
      <c r="P294" s="83"/>
      <c r="Q294" s="78"/>
      <c r="R294" s="83"/>
      <c r="U294" s="78"/>
      <c r="V294" s="78"/>
      <c r="W294" s="78"/>
      <c r="X294" s="78"/>
      <c r="Y294" s="19" t="n">
        <f aca="false">V294</f>
        <v>0</v>
      </c>
      <c r="Z294" s="86"/>
      <c r="AA294" s="83"/>
      <c r="AB294" s="83"/>
      <c r="AC294" s="78"/>
      <c r="AD294" s="78"/>
      <c r="AE294" s="78"/>
      <c r="AF294" s="78"/>
      <c r="AG294" s="78"/>
      <c r="AH294" s="78"/>
      <c r="AI294" s="78"/>
      <c r="AJ294" s="78"/>
      <c r="AK294" s="78"/>
      <c r="AL294" s="78"/>
      <c r="AM294" s="78"/>
      <c r="AN294" s="78"/>
      <c r="AO294" s="78"/>
      <c r="AP294" s="78"/>
      <c r="AQ294" s="78"/>
      <c r="AR294" s="78"/>
      <c r="AS294" s="78"/>
      <c r="AT294" s="78"/>
      <c r="AU294" s="78"/>
      <c r="AV294" s="78"/>
      <c r="AW294" s="78"/>
      <c r="AX294" s="78"/>
      <c r="AY294" s="78"/>
      <c r="AZ294" s="78"/>
      <c r="BA294" s="78"/>
      <c r="BB294" s="78"/>
      <c r="BC294" s="78"/>
      <c r="BD294" s="78"/>
      <c r="BE294" s="78"/>
    </row>
    <row r="295" customFormat="false" ht="15" hidden="false" customHeight="false" outlineLevel="0" collapsed="false">
      <c r="A295" s="78"/>
      <c r="B295" s="78"/>
      <c r="C295" s="79"/>
      <c r="D295" s="78"/>
      <c r="E295" s="78"/>
      <c r="F295" s="82"/>
      <c r="G295" s="82"/>
      <c r="H295" s="82"/>
      <c r="I295" s="78"/>
      <c r="J295" s="83"/>
      <c r="K295" s="78"/>
      <c r="L295" s="82"/>
      <c r="M295" s="82"/>
      <c r="N295" s="82"/>
      <c r="O295" s="82"/>
      <c r="P295" s="83"/>
      <c r="Q295" s="78"/>
      <c r="R295" s="83"/>
      <c r="U295" s="78"/>
      <c r="V295" s="78"/>
      <c r="W295" s="78"/>
      <c r="X295" s="78"/>
      <c r="Y295" s="19" t="n">
        <f aca="false">V295</f>
        <v>0</v>
      </c>
      <c r="Z295" s="86"/>
      <c r="AA295" s="83"/>
      <c r="AB295" s="83"/>
      <c r="AC295" s="78"/>
      <c r="AD295" s="78"/>
      <c r="AE295" s="78"/>
      <c r="AF295" s="78"/>
      <c r="AG295" s="78"/>
      <c r="AH295" s="78"/>
      <c r="AI295" s="78"/>
      <c r="AJ295" s="78"/>
      <c r="AK295" s="78"/>
      <c r="AL295" s="78"/>
      <c r="AM295" s="78"/>
      <c r="AN295" s="78"/>
      <c r="AO295" s="78"/>
      <c r="AP295" s="78"/>
      <c r="AQ295" s="78"/>
      <c r="AR295" s="78"/>
      <c r="AS295" s="78"/>
      <c r="AT295" s="78"/>
      <c r="AU295" s="78"/>
      <c r="AV295" s="78"/>
      <c r="AW295" s="78"/>
      <c r="AX295" s="78"/>
      <c r="AY295" s="78"/>
      <c r="AZ295" s="78"/>
      <c r="BA295" s="78"/>
      <c r="BB295" s="78"/>
      <c r="BC295" s="78"/>
      <c r="BD295" s="78"/>
      <c r="BE295" s="78"/>
    </row>
    <row r="296" customFormat="false" ht="15" hidden="false" customHeight="false" outlineLevel="0" collapsed="false">
      <c r="A296" s="78"/>
      <c r="B296" s="78"/>
      <c r="C296" s="79"/>
      <c r="D296" s="78"/>
      <c r="E296" s="78"/>
      <c r="F296" s="82"/>
      <c r="G296" s="82"/>
      <c r="H296" s="82"/>
      <c r="I296" s="78"/>
      <c r="J296" s="83"/>
      <c r="K296" s="78"/>
      <c r="L296" s="82"/>
      <c r="M296" s="82"/>
      <c r="N296" s="82"/>
      <c r="O296" s="82"/>
      <c r="P296" s="83"/>
      <c r="Q296" s="78"/>
      <c r="R296" s="83"/>
      <c r="U296" s="78"/>
      <c r="V296" s="78"/>
      <c r="W296" s="78"/>
      <c r="X296" s="78"/>
      <c r="Y296" s="19" t="n">
        <f aca="false">V296</f>
        <v>0</v>
      </c>
      <c r="Z296" s="86"/>
      <c r="AA296" s="83"/>
      <c r="AB296" s="83"/>
      <c r="AC296" s="78"/>
      <c r="AD296" s="78"/>
      <c r="AE296" s="78"/>
      <c r="AF296" s="78"/>
      <c r="AG296" s="78"/>
      <c r="AH296" s="78"/>
      <c r="AI296" s="78"/>
      <c r="AJ296" s="78"/>
      <c r="AK296" s="78"/>
      <c r="AL296" s="78"/>
      <c r="AM296" s="78"/>
      <c r="AN296" s="78"/>
      <c r="AO296" s="78"/>
      <c r="AP296" s="78"/>
      <c r="AQ296" s="78"/>
      <c r="AR296" s="78"/>
      <c r="AS296" s="78"/>
      <c r="AT296" s="78"/>
      <c r="AU296" s="78"/>
      <c r="AV296" s="78"/>
      <c r="AW296" s="78"/>
      <c r="AX296" s="78"/>
      <c r="AY296" s="78"/>
      <c r="AZ296" s="78"/>
      <c r="BA296" s="78"/>
      <c r="BB296" s="78"/>
      <c r="BC296" s="78"/>
      <c r="BD296" s="78"/>
      <c r="BE296" s="78"/>
    </row>
    <row r="297" customFormat="false" ht="15" hidden="false" customHeight="false" outlineLevel="0" collapsed="false">
      <c r="A297" s="78"/>
      <c r="B297" s="78"/>
      <c r="C297" s="79"/>
      <c r="D297" s="78"/>
      <c r="E297" s="78"/>
      <c r="F297" s="82"/>
      <c r="G297" s="82"/>
      <c r="H297" s="82"/>
      <c r="I297" s="78"/>
      <c r="J297" s="83"/>
      <c r="K297" s="78"/>
      <c r="L297" s="82"/>
      <c r="M297" s="82"/>
      <c r="N297" s="82"/>
      <c r="O297" s="82"/>
      <c r="P297" s="83"/>
      <c r="Q297" s="78"/>
      <c r="R297" s="83"/>
      <c r="U297" s="78"/>
      <c r="V297" s="78"/>
      <c r="W297" s="78"/>
      <c r="X297" s="78"/>
      <c r="Y297" s="19" t="n">
        <f aca="false">V297</f>
        <v>0</v>
      </c>
      <c r="Z297" s="86"/>
      <c r="AA297" s="83"/>
      <c r="AB297" s="83"/>
      <c r="AC297" s="78"/>
      <c r="AD297" s="78"/>
      <c r="AE297" s="78"/>
      <c r="AF297" s="78"/>
      <c r="AG297" s="78"/>
      <c r="AH297" s="78"/>
      <c r="AI297" s="78"/>
      <c r="AJ297" s="78"/>
      <c r="AK297" s="78"/>
      <c r="AL297" s="78"/>
      <c r="AM297" s="78"/>
      <c r="AN297" s="78"/>
      <c r="AO297" s="78"/>
      <c r="AP297" s="78"/>
      <c r="AQ297" s="78"/>
      <c r="AR297" s="78"/>
      <c r="AS297" s="78"/>
      <c r="AT297" s="78"/>
      <c r="AU297" s="78"/>
      <c r="AV297" s="78"/>
      <c r="AW297" s="78"/>
      <c r="AX297" s="78"/>
      <c r="AY297" s="78"/>
      <c r="AZ297" s="78"/>
      <c r="BA297" s="78"/>
      <c r="BB297" s="78"/>
      <c r="BC297" s="78"/>
      <c r="BD297" s="78"/>
      <c r="BE297" s="78"/>
    </row>
    <row r="298" customFormat="false" ht="15" hidden="false" customHeight="false" outlineLevel="0" collapsed="false">
      <c r="A298" s="78"/>
      <c r="B298" s="78"/>
      <c r="C298" s="79"/>
      <c r="D298" s="78"/>
      <c r="E298" s="78"/>
      <c r="F298" s="82"/>
      <c r="G298" s="82"/>
      <c r="H298" s="82"/>
      <c r="I298" s="78"/>
      <c r="J298" s="83"/>
      <c r="K298" s="78"/>
      <c r="L298" s="82"/>
      <c r="M298" s="82"/>
      <c r="N298" s="82"/>
      <c r="O298" s="82"/>
      <c r="P298" s="83"/>
      <c r="Q298" s="78"/>
      <c r="R298" s="83"/>
      <c r="U298" s="78"/>
      <c r="V298" s="78"/>
      <c r="W298" s="78"/>
      <c r="X298" s="78"/>
      <c r="Y298" s="19" t="n">
        <f aca="false">V298</f>
        <v>0</v>
      </c>
      <c r="Z298" s="86"/>
      <c r="AA298" s="83"/>
      <c r="AB298" s="83"/>
      <c r="AC298" s="78"/>
      <c r="AD298" s="78"/>
      <c r="AE298" s="78"/>
      <c r="AF298" s="78"/>
      <c r="AG298" s="78"/>
      <c r="AH298" s="78"/>
      <c r="AI298" s="78"/>
      <c r="AJ298" s="78"/>
      <c r="AK298" s="78"/>
      <c r="AL298" s="78"/>
      <c r="AM298" s="78"/>
      <c r="AN298" s="78"/>
      <c r="AO298" s="78"/>
      <c r="AP298" s="78"/>
      <c r="AQ298" s="78"/>
      <c r="AR298" s="78"/>
      <c r="AS298" s="78"/>
      <c r="AT298" s="78"/>
      <c r="AU298" s="78"/>
      <c r="AV298" s="78"/>
      <c r="AW298" s="78"/>
      <c r="AX298" s="78"/>
      <c r="AY298" s="78"/>
      <c r="AZ298" s="78"/>
      <c r="BA298" s="78"/>
      <c r="BB298" s="78"/>
      <c r="BC298" s="78"/>
      <c r="BD298" s="78"/>
      <c r="BE298" s="78"/>
    </row>
    <row r="299" customFormat="false" ht="15" hidden="false" customHeight="false" outlineLevel="0" collapsed="false">
      <c r="A299" s="78"/>
      <c r="B299" s="78"/>
      <c r="C299" s="79"/>
      <c r="D299" s="78"/>
      <c r="E299" s="78"/>
      <c r="F299" s="82"/>
      <c r="G299" s="82"/>
      <c r="H299" s="82"/>
      <c r="I299" s="78"/>
      <c r="J299" s="83"/>
      <c r="K299" s="78"/>
      <c r="L299" s="82"/>
      <c r="M299" s="82"/>
      <c r="N299" s="82"/>
      <c r="O299" s="82"/>
      <c r="P299" s="83"/>
      <c r="Q299" s="78"/>
      <c r="R299" s="83"/>
      <c r="U299" s="78"/>
      <c r="V299" s="78"/>
      <c r="W299" s="78"/>
      <c r="X299" s="78"/>
      <c r="Y299" s="19" t="n">
        <f aca="false">V299</f>
        <v>0</v>
      </c>
      <c r="Z299" s="86"/>
      <c r="AA299" s="83"/>
      <c r="AB299" s="83"/>
      <c r="AC299" s="78"/>
      <c r="AD299" s="78"/>
      <c r="AE299" s="78"/>
      <c r="AF299" s="78"/>
      <c r="AG299" s="78"/>
      <c r="AH299" s="78"/>
      <c r="AI299" s="78"/>
      <c r="AJ299" s="78"/>
      <c r="AK299" s="78"/>
      <c r="AL299" s="78"/>
      <c r="AM299" s="78"/>
      <c r="AN299" s="78"/>
      <c r="AO299" s="78"/>
      <c r="AP299" s="78"/>
      <c r="AQ299" s="78"/>
      <c r="AR299" s="78"/>
      <c r="AS299" s="78"/>
      <c r="AT299" s="78"/>
      <c r="AU299" s="78"/>
      <c r="AV299" s="78"/>
      <c r="AW299" s="78"/>
      <c r="AX299" s="78"/>
      <c r="AY299" s="78"/>
      <c r="AZ299" s="78"/>
      <c r="BA299" s="78"/>
      <c r="BB299" s="78"/>
      <c r="BC299" s="78"/>
      <c r="BD299" s="78"/>
      <c r="BE299" s="78"/>
    </row>
    <row r="300" customFormat="false" ht="15" hidden="false" customHeight="false" outlineLevel="0" collapsed="false">
      <c r="A300" s="78"/>
      <c r="B300" s="78"/>
      <c r="C300" s="79"/>
      <c r="D300" s="78"/>
      <c r="E300" s="78"/>
      <c r="F300" s="82"/>
      <c r="G300" s="82"/>
      <c r="H300" s="82"/>
      <c r="I300" s="78"/>
      <c r="J300" s="83"/>
      <c r="K300" s="78"/>
      <c r="L300" s="82"/>
      <c r="M300" s="82"/>
      <c r="N300" s="82"/>
      <c r="O300" s="82"/>
      <c r="P300" s="83"/>
      <c r="Q300" s="78"/>
      <c r="R300" s="83"/>
      <c r="U300" s="78"/>
      <c r="V300" s="78"/>
      <c r="W300" s="78"/>
      <c r="X300" s="78"/>
      <c r="Y300" s="19" t="n">
        <f aca="false">V300</f>
        <v>0</v>
      </c>
      <c r="Z300" s="86"/>
      <c r="AA300" s="83"/>
      <c r="AB300" s="83"/>
      <c r="AC300" s="78"/>
      <c r="AD300" s="78"/>
      <c r="AE300" s="78"/>
      <c r="AF300" s="78"/>
      <c r="AG300" s="78"/>
      <c r="AH300" s="78"/>
      <c r="AI300" s="78"/>
      <c r="AJ300" s="78"/>
      <c r="AK300" s="78"/>
      <c r="AL300" s="78"/>
      <c r="AM300" s="78"/>
      <c r="AN300" s="78"/>
      <c r="AO300" s="78"/>
      <c r="AP300" s="78"/>
      <c r="AQ300" s="78"/>
      <c r="AR300" s="78"/>
      <c r="AS300" s="78"/>
      <c r="AT300" s="78"/>
      <c r="AU300" s="78"/>
      <c r="AV300" s="78"/>
      <c r="AW300" s="78"/>
      <c r="AX300" s="78"/>
      <c r="AY300" s="78"/>
      <c r="AZ300" s="78"/>
      <c r="BA300" s="78"/>
      <c r="BB300" s="78"/>
      <c r="BC300" s="78"/>
      <c r="BD300" s="78"/>
      <c r="BE300" s="78"/>
    </row>
    <row r="301" customFormat="false" ht="15" hidden="false" customHeight="false" outlineLevel="0" collapsed="false">
      <c r="A301" s="78"/>
      <c r="B301" s="78"/>
      <c r="C301" s="79"/>
      <c r="D301" s="78"/>
      <c r="E301" s="78"/>
      <c r="F301" s="82"/>
      <c r="G301" s="82"/>
      <c r="H301" s="82"/>
      <c r="I301" s="78"/>
      <c r="J301" s="83"/>
      <c r="K301" s="78"/>
      <c r="L301" s="82"/>
      <c r="M301" s="82"/>
      <c r="N301" s="82"/>
      <c r="O301" s="82"/>
      <c r="P301" s="83"/>
      <c r="Q301" s="78"/>
      <c r="R301" s="83"/>
      <c r="U301" s="78"/>
      <c r="V301" s="78"/>
      <c r="W301" s="78"/>
      <c r="X301" s="78"/>
      <c r="Y301" s="19" t="n">
        <f aca="false">V301</f>
        <v>0</v>
      </c>
      <c r="Z301" s="86"/>
      <c r="AA301" s="83"/>
      <c r="AB301" s="83"/>
      <c r="AC301" s="78"/>
      <c r="AD301" s="78"/>
      <c r="AE301" s="78"/>
      <c r="AF301" s="78"/>
      <c r="AG301" s="78"/>
      <c r="AH301" s="78"/>
      <c r="AI301" s="78"/>
      <c r="AJ301" s="78"/>
      <c r="AK301" s="78"/>
      <c r="AL301" s="78"/>
      <c r="AM301" s="78"/>
      <c r="AN301" s="78"/>
      <c r="AO301" s="78"/>
      <c r="AP301" s="78"/>
      <c r="AQ301" s="78"/>
      <c r="AR301" s="78"/>
      <c r="AS301" s="78"/>
      <c r="AT301" s="78"/>
      <c r="AU301" s="78"/>
      <c r="AV301" s="78"/>
      <c r="AW301" s="78"/>
      <c r="AX301" s="78"/>
      <c r="AY301" s="78"/>
      <c r="AZ301" s="78"/>
      <c r="BA301" s="78"/>
      <c r="BB301" s="78"/>
      <c r="BC301" s="78"/>
      <c r="BD301" s="78"/>
      <c r="BE301" s="78"/>
    </row>
    <row r="302" customFormat="false" ht="15" hidden="false" customHeight="false" outlineLevel="0" collapsed="false">
      <c r="A302" s="78"/>
      <c r="B302" s="78"/>
      <c r="C302" s="79"/>
      <c r="D302" s="78"/>
      <c r="E302" s="78"/>
      <c r="F302" s="82"/>
      <c r="G302" s="82"/>
      <c r="H302" s="82"/>
      <c r="I302" s="78"/>
      <c r="J302" s="83"/>
      <c r="K302" s="78"/>
      <c r="L302" s="82"/>
      <c r="M302" s="82"/>
      <c r="N302" s="82"/>
      <c r="O302" s="82"/>
      <c r="P302" s="83"/>
      <c r="Q302" s="78"/>
      <c r="R302" s="83"/>
      <c r="U302" s="78"/>
      <c r="V302" s="78"/>
      <c r="W302" s="78"/>
      <c r="X302" s="78"/>
      <c r="Y302" s="19" t="n">
        <f aca="false">V302</f>
        <v>0</v>
      </c>
      <c r="Z302" s="86"/>
      <c r="AA302" s="83"/>
      <c r="AB302" s="83"/>
      <c r="AC302" s="78"/>
      <c r="AD302" s="78"/>
      <c r="AE302" s="78"/>
      <c r="AF302" s="78"/>
      <c r="AG302" s="78"/>
      <c r="AH302" s="78"/>
      <c r="AI302" s="78"/>
      <c r="AJ302" s="78"/>
      <c r="AK302" s="78"/>
      <c r="AL302" s="78"/>
      <c r="AM302" s="78"/>
      <c r="AN302" s="78"/>
      <c r="AO302" s="78"/>
      <c r="AP302" s="78"/>
      <c r="AQ302" s="78"/>
      <c r="AR302" s="78"/>
      <c r="AS302" s="78"/>
      <c r="AT302" s="78"/>
      <c r="AU302" s="78"/>
      <c r="AV302" s="78"/>
      <c r="AW302" s="78"/>
      <c r="AX302" s="78"/>
      <c r="AY302" s="78"/>
      <c r="AZ302" s="78"/>
      <c r="BA302" s="78"/>
      <c r="BB302" s="78"/>
      <c r="BC302" s="78"/>
      <c r="BD302" s="78"/>
      <c r="BE302" s="78"/>
    </row>
    <row r="303" customFormat="false" ht="15" hidden="false" customHeight="false" outlineLevel="0" collapsed="false">
      <c r="A303" s="78"/>
      <c r="B303" s="78"/>
      <c r="C303" s="79"/>
      <c r="D303" s="78"/>
      <c r="E303" s="78"/>
      <c r="F303" s="82"/>
      <c r="G303" s="82"/>
      <c r="H303" s="82"/>
      <c r="I303" s="78"/>
      <c r="J303" s="83"/>
      <c r="K303" s="78"/>
      <c r="L303" s="82"/>
      <c r="M303" s="82"/>
      <c r="N303" s="82"/>
      <c r="O303" s="82"/>
      <c r="P303" s="83"/>
      <c r="Q303" s="78"/>
      <c r="R303" s="83"/>
      <c r="U303" s="78"/>
      <c r="V303" s="78"/>
      <c r="W303" s="78"/>
      <c r="X303" s="78"/>
      <c r="Y303" s="19" t="n">
        <f aca="false">V303</f>
        <v>0</v>
      </c>
      <c r="Z303" s="86"/>
      <c r="AA303" s="83"/>
      <c r="AB303" s="83"/>
      <c r="AC303" s="78"/>
      <c r="AD303" s="78"/>
      <c r="AE303" s="78"/>
      <c r="AF303" s="78"/>
      <c r="AG303" s="78"/>
      <c r="AH303" s="78"/>
      <c r="AI303" s="78"/>
      <c r="AJ303" s="78"/>
      <c r="AK303" s="78"/>
      <c r="AL303" s="78"/>
      <c r="AM303" s="78"/>
      <c r="AN303" s="78"/>
      <c r="AO303" s="78"/>
      <c r="AP303" s="78"/>
      <c r="AQ303" s="78"/>
      <c r="AR303" s="78"/>
      <c r="AS303" s="78"/>
      <c r="AT303" s="78"/>
      <c r="AU303" s="78"/>
      <c r="AV303" s="78"/>
      <c r="AW303" s="78"/>
      <c r="AX303" s="78"/>
      <c r="AY303" s="78"/>
      <c r="AZ303" s="78"/>
      <c r="BA303" s="78"/>
      <c r="BB303" s="78"/>
      <c r="BC303" s="78"/>
      <c r="BD303" s="78"/>
      <c r="BE303" s="78"/>
    </row>
    <row r="304" customFormat="false" ht="15" hidden="false" customHeight="false" outlineLevel="0" collapsed="false">
      <c r="A304" s="78"/>
      <c r="B304" s="78"/>
      <c r="C304" s="79"/>
      <c r="D304" s="78"/>
      <c r="E304" s="78"/>
      <c r="F304" s="82"/>
      <c r="G304" s="82"/>
      <c r="H304" s="82"/>
      <c r="I304" s="78"/>
      <c r="J304" s="83"/>
      <c r="K304" s="78"/>
      <c r="L304" s="82"/>
      <c r="M304" s="82"/>
      <c r="N304" s="82"/>
      <c r="O304" s="82"/>
      <c r="P304" s="83"/>
      <c r="Q304" s="78"/>
      <c r="R304" s="83"/>
      <c r="U304" s="78"/>
      <c r="V304" s="78"/>
      <c r="W304" s="78"/>
      <c r="X304" s="78"/>
      <c r="Y304" s="19" t="n">
        <f aca="false">V304</f>
        <v>0</v>
      </c>
      <c r="Z304" s="86"/>
      <c r="AA304" s="83"/>
      <c r="AB304" s="83"/>
      <c r="AC304" s="78"/>
      <c r="AD304" s="78"/>
      <c r="AE304" s="78"/>
      <c r="AF304" s="78"/>
      <c r="AG304" s="78"/>
      <c r="AH304" s="78"/>
      <c r="AI304" s="78"/>
      <c r="AJ304" s="78"/>
      <c r="AK304" s="78"/>
      <c r="AL304" s="78"/>
      <c r="AM304" s="78"/>
      <c r="AN304" s="78"/>
      <c r="AO304" s="78"/>
      <c r="AP304" s="78"/>
      <c r="AQ304" s="78"/>
      <c r="AR304" s="78"/>
      <c r="AS304" s="78"/>
      <c r="AT304" s="78"/>
      <c r="AU304" s="78"/>
      <c r="AV304" s="78"/>
      <c r="AW304" s="78"/>
      <c r="AX304" s="78"/>
      <c r="AY304" s="78"/>
      <c r="AZ304" s="78"/>
      <c r="BA304" s="78"/>
      <c r="BB304" s="78"/>
      <c r="BC304" s="78"/>
      <c r="BD304" s="78"/>
      <c r="BE304" s="78"/>
    </row>
    <row r="305" customFormat="false" ht="15" hidden="false" customHeight="false" outlineLevel="0" collapsed="false">
      <c r="A305" s="78"/>
      <c r="B305" s="78"/>
      <c r="C305" s="79"/>
      <c r="D305" s="78"/>
      <c r="E305" s="78"/>
      <c r="F305" s="82"/>
      <c r="G305" s="82"/>
      <c r="H305" s="82"/>
      <c r="I305" s="78"/>
      <c r="J305" s="83"/>
      <c r="K305" s="78"/>
      <c r="L305" s="82"/>
      <c r="M305" s="82"/>
      <c r="N305" s="82"/>
      <c r="O305" s="82"/>
      <c r="P305" s="83"/>
      <c r="Q305" s="78"/>
      <c r="R305" s="83"/>
      <c r="U305" s="78"/>
      <c r="V305" s="78"/>
      <c r="W305" s="78"/>
      <c r="X305" s="78"/>
      <c r="Y305" s="19" t="n">
        <f aca="false">V305</f>
        <v>0</v>
      </c>
      <c r="Z305" s="86"/>
      <c r="AA305" s="83"/>
      <c r="AB305" s="83"/>
      <c r="AC305" s="78"/>
      <c r="AD305" s="78"/>
      <c r="AE305" s="78"/>
      <c r="AF305" s="78"/>
      <c r="AG305" s="78"/>
      <c r="AH305" s="78"/>
      <c r="AI305" s="78"/>
      <c r="AJ305" s="78"/>
      <c r="AK305" s="78"/>
      <c r="AL305" s="78"/>
      <c r="AM305" s="78"/>
      <c r="AN305" s="78"/>
      <c r="AO305" s="78"/>
      <c r="AP305" s="78"/>
      <c r="AQ305" s="78"/>
      <c r="AR305" s="78"/>
      <c r="AS305" s="78"/>
      <c r="AT305" s="78"/>
      <c r="AU305" s="78"/>
      <c r="AV305" s="78"/>
      <c r="AW305" s="78"/>
      <c r="AX305" s="78"/>
      <c r="AY305" s="78"/>
      <c r="AZ305" s="78"/>
      <c r="BA305" s="78"/>
      <c r="BB305" s="78"/>
      <c r="BC305" s="78"/>
      <c r="BD305" s="78"/>
      <c r="BE305" s="78"/>
    </row>
    <row r="306" customFormat="false" ht="15" hidden="false" customHeight="false" outlineLevel="0" collapsed="false">
      <c r="A306" s="78"/>
      <c r="B306" s="78"/>
      <c r="C306" s="79"/>
      <c r="D306" s="78"/>
      <c r="E306" s="78"/>
      <c r="F306" s="82"/>
      <c r="G306" s="82"/>
      <c r="H306" s="82"/>
      <c r="I306" s="78"/>
      <c r="J306" s="83"/>
      <c r="K306" s="78"/>
      <c r="L306" s="82"/>
      <c r="M306" s="82"/>
      <c r="N306" s="82"/>
      <c r="O306" s="82"/>
      <c r="P306" s="83"/>
      <c r="Q306" s="78"/>
      <c r="R306" s="83"/>
      <c r="U306" s="78"/>
      <c r="V306" s="78"/>
      <c r="W306" s="78"/>
      <c r="X306" s="78"/>
      <c r="Y306" s="19" t="n">
        <f aca="false">V306</f>
        <v>0</v>
      </c>
      <c r="Z306" s="86"/>
      <c r="AA306" s="83"/>
      <c r="AB306" s="83"/>
      <c r="AC306" s="78"/>
      <c r="AD306" s="78"/>
      <c r="AE306" s="78"/>
      <c r="AF306" s="78"/>
      <c r="AG306" s="78"/>
      <c r="AH306" s="78"/>
      <c r="AI306" s="78"/>
      <c r="AJ306" s="78"/>
      <c r="AK306" s="78"/>
      <c r="AL306" s="78"/>
      <c r="AM306" s="78"/>
      <c r="AN306" s="78"/>
      <c r="AO306" s="78"/>
      <c r="AP306" s="78"/>
      <c r="AQ306" s="78"/>
      <c r="AR306" s="78"/>
      <c r="AS306" s="78"/>
      <c r="AT306" s="78"/>
      <c r="AU306" s="78"/>
      <c r="AV306" s="78"/>
      <c r="AW306" s="78"/>
      <c r="AX306" s="78"/>
      <c r="AY306" s="78"/>
      <c r="AZ306" s="78"/>
      <c r="BA306" s="78"/>
      <c r="BB306" s="78"/>
      <c r="BC306" s="78"/>
      <c r="BD306" s="78"/>
      <c r="BE306" s="78"/>
    </row>
    <row r="307" customFormat="false" ht="15" hidden="false" customHeight="false" outlineLevel="0" collapsed="false">
      <c r="A307" s="78"/>
      <c r="B307" s="78"/>
      <c r="C307" s="79"/>
      <c r="D307" s="78"/>
      <c r="E307" s="78"/>
      <c r="F307" s="82"/>
      <c r="G307" s="82"/>
      <c r="H307" s="82"/>
      <c r="I307" s="78"/>
      <c r="J307" s="83"/>
      <c r="K307" s="78"/>
      <c r="L307" s="82"/>
      <c r="M307" s="82"/>
      <c r="N307" s="82"/>
      <c r="O307" s="82"/>
      <c r="P307" s="83"/>
      <c r="Q307" s="78"/>
      <c r="R307" s="83"/>
      <c r="U307" s="78"/>
      <c r="V307" s="78"/>
      <c r="W307" s="78"/>
      <c r="X307" s="78"/>
      <c r="Y307" s="19" t="n">
        <f aca="false">V307</f>
        <v>0</v>
      </c>
      <c r="Z307" s="86"/>
      <c r="AA307" s="83"/>
      <c r="AB307" s="83"/>
      <c r="AC307" s="78"/>
      <c r="AD307" s="78"/>
      <c r="AE307" s="78"/>
      <c r="AF307" s="78"/>
      <c r="AG307" s="78"/>
      <c r="AH307" s="78"/>
      <c r="AI307" s="78"/>
      <c r="AJ307" s="78"/>
      <c r="AK307" s="78"/>
      <c r="AL307" s="78"/>
      <c r="AM307" s="78"/>
      <c r="AN307" s="78"/>
      <c r="AO307" s="78"/>
      <c r="AP307" s="78"/>
      <c r="AQ307" s="78"/>
      <c r="AR307" s="78"/>
      <c r="AS307" s="78"/>
      <c r="AT307" s="78"/>
      <c r="AU307" s="78"/>
      <c r="AV307" s="78"/>
      <c r="AW307" s="78"/>
      <c r="AX307" s="78"/>
      <c r="AY307" s="78"/>
      <c r="AZ307" s="78"/>
      <c r="BA307" s="78"/>
      <c r="BB307" s="78"/>
      <c r="BC307" s="78"/>
      <c r="BD307" s="78"/>
      <c r="BE307" s="78"/>
    </row>
    <row r="308" customFormat="false" ht="15" hidden="false" customHeight="false" outlineLevel="0" collapsed="false">
      <c r="A308" s="78"/>
      <c r="B308" s="78"/>
      <c r="C308" s="79"/>
      <c r="D308" s="78"/>
      <c r="E308" s="78"/>
      <c r="F308" s="82"/>
      <c r="G308" s="82"/>
      <c r="H308" s="82"/>
      <c r="I308" s="78"/>
      <c r="J308" s="83"/>
      <c r="K308" s="78"/>
      <c r="L308" s="82"/>
      <c r="M308" s="82"/>
      <c r="N308" s="82"/>
      <c r="O308" s="82"/>
      <c r="P308" s="83"/>
      <c r="Q308" s="78"/>
      <c r="R308" s="83"/>
      <c r="U308" s="78"/>
      <c r="V308" s="78"/>
      <c r="W308" s="78"/>
      <c r="X308" s="78"/>
      <c r="Y308" s="19" t="n">
        <f aca="false">V308</f>
        <v>0</v>
      </c>
      <c r="Z308" s="86"/>
      <c r="AA308" s="83"/>
      <c r="AB308" s="83"/>
      <c r="AC308" s="78"/>
      <c r="AD308" s="78"/>
      <c r="AE308" s="78"/>
      <c r="AF308" s="78"/>
      <c r="AG308" s="78"/>
      <c r="AH308" s="78"/>
      <c r="AI308" s="78"/>
      <c r="AJ308" s="78"/>
      <c r="AK308" s="78"/>
      <c r="AL308" s="78"/>
      <c r="AM308" s="78"/>
      <c r="AN308" s="78"/>
      <c r="AO308" s="78"/>
      <c r="AP308" s="78"/>
      <c r="AQ308" s="78"/>
      <c r="AR308" s="78"/>
      <c r="AS308" s="78"/>
      <c r="AT308" s="78"/>
      <c r="AU308" s="78"/>
      <c r="AV308" s="78"/>
      <c r="AW308" s="78"/>
      <c r="AX308" s="78"/>
      <c r="AY308" s="78"/>
      <c r="AZ308" s="78"/>
      <c r="BA308" s="78"/>
      <c r="BB308" s="78"/>
      <c r="BC308" s="78"/>
      <c r="BD308" s="78"/>
      <c r="BE308" s="78"/>
    </row>
    <row r="309" customFormat="false" ht="15" hidden="false" customHeight="false" outlineLevel="0" collapsed="false">
      <c r="A309" s="78"/>
      <c r="B309" s="78"/>
      <c r="C309" s="79"/>
      <c r="D309" s="78"/>
      <c r="E309" s="78"/>
      <c r="F309" s="82"/>
      <c r="G309" s="82"/>
      <c r="H309" s="82"/>
      <c r="I309" s="78"/>
      <c r="J309" s="83"/>
      <c r="K309" s="78"/>
      <c r="L309" s="82"/>
      <c r="M309" s="82"/>
      <c r="N309" s="82"/>
      <c r="O309" s="82"/>
      <c r="P309" s="83"/>
      <c r="Q309" s="78"/>
      <c r="R309" s="83"/>
      <c r="U309" s="78"/>
      <c r="V309" s="78"/>
      <c r="W309" s="78"/>
      <c r="X309" s="78"/>
      <c r="Y309" s="19" t="n">
        <f aca="false">V309</f>
        <v>0</v>
      </c>
      <c r="Z309" s="86"/>
      <c r="AA309" s="83"/>
      <c r="AB309" s="83"/>
      <c r="AC309" s="78"/>
      <c r="AD309" s="78"/>
      <c r="AE309" s="78"/>
      <c r="AF309" s="78"/>
      <c r="AG309" s="78"/>
      <c r="AH309" s="78"/>
      <c r="AI309" s="78"/>
      <c r="AJ309" s="78"/>
      <c r="AK309" s="78"/>
      <c r="AL309" s="78"/>
      <c r="AM309" s="78"/>
      <c r="AN309" s="78"/>
      <c r="AO309" s="78"/>
      <c r="AP309" s="78"/>
      <c r="AQ309" s="78"/>
      <c r="AR309" s="78"/>
      <c r="AS309" s="78"/>
      <c r="AT309" s="78"/>
      <c r="AU309" s="78"/>
      <c r="AV309" s="78"/>
      <c r="AW309" s="78"/>
      <c r="AX309" s="78"/>
      <c r="AY309" s="78"/>
      <c r="AZ309" s="78"/>
      <c r="BA309" s="78"/>
      <c r="BB309" s="78"/>
      <c r="BC309" s="78"/>
      <c r="BD309" s="78"/>
      <c r="BE309" s="78"/>
    </row>
    <row r="310" customFormat="false" ht="15" hidden="false" customHeight="false" outlineLevel="0" collapsed="false">
      <c r="A310" s="78"/>
      <c r="B310" s="78"/>
      <c r="C310" s="79"/>
      <c r="D310" s="78"/>
      <c r="E310" s="78"/>
      <c r="F310" s="82"/>
      <c r="G310" s="82"/>
      <c r="H310" s="82"/>
      <c r="I310" s="78"/>
      <c r="J310" s="83"/>
      <c r="K310" s="78"/>
      <c r="L310" s="82"/>
      <c r="M310" s="82"/>
      <c r="N310" s="82"/>
      <c r="O310" s="82"/>
      <c r="P310" s="83"/>
      <c r="Q310" s="78"/>
      <c r="R310" s="83"/>
      <c r="U310" s="78"/>
      <c r="V310" s="78"/>
      <c r="W310" s="78"/>
      <c r="X310" s="78"/>
      <c r="Y310" s="19" t="n">
        <f aca="false">V310</f>
        <v>0</v>
      </c>
      <c r="Z310" s="86"/>
      <c r="AA310" s="83"/>
      <c r="AB310" s="83"/>
      <c r="AC310" s="78"/>
      <c r="AD310" s="78"/>
      <c r="AE310" s="78"/>
      <c r="AF310" s="78"/>
      <c r="AG310" s="78"/>
      <c r="AH310" s="78"/>
      <c r="AI310" s="78"/>
      <c r="AJ310" s="78"/>
      <c r="AK310" s="78"/>
      <c r="AL310" s="78"/>
      <c r="AM310" s="78"/>
      <c r="AN310" s="78"/>
      <c r="AO310" s="78"/>
      <c r="AP310" s="78"/>
      <c r="AQ310" s="78"/>
      <c r="AR310" s="78"/>
      <c r="AS310" s="78"/>
      <c r="AT310" s="78"/>
      <c r="AU310" s="78"/>
      <c r="AV310" s="78"/>
      <c r="AW310" s="78"/>
      <c r="AX310" s="78"/>
      <c r="AY310" s="78"/>
      <c r="AZ310" s="78"/>
      <c r="BA310" s="78"/>
      <c r="BB310" s="78"/>
      <c r="BC310" s="78"/>
      <c r="BD310" s="78"/>
      <c r="BE310" s="78"/>
    </row>
    <row r="311" customFormat="false" ht="15" hidden="false" customHeight="false" outlineLevel="0" collapsed="false">
      <c r="A311" s="78"/>
      <c r="B311" s="78"/>
      <c r="C311" s="79"/>
      <c r="D311" s="78"/>
      <c r="E311" s="78"/>
      <c r="F311" s="82"/>
      <c r="G311" s="82"/>
      <c r="H311" s="82"/>
      <c r="I311" s="78"/>
      <c r="J311" s="83"/>
      <c r="K311" s="78"/>
      <c r="L311" s="82"/>
      <c r="M311" s="82"/>
      <c r="N311" s="82"/>
      <c r="O311" s="82"/>
      <c r="P311" s="83"/>
      <c r="Q311" s="78"/>
      <c r="R311" s="83"/>
      <c r="U311" s="78"/>
      <c r="V311" s="78"/>
      <c r="W311" s="78"/>
      <c r="X311" s="78"/>
      <c r="Y311" s="19" t="n">
        <f aca="false">V311</f>
        <v>0</v>
      </c>
      <c r="Z311" s="86"/>
      <c r="AA311" s="83"/>
      <c r="AB311" s="83"/>
      <c r="AC311" s="78"/>
      <c r="AD311" s="78"/>
      <c r="AE311" s="78"/>
      <c r="AF311" s="78"/>
      <c r="AG311" s="78"/>
      <c r="AH311" s="78"/>
      <c r="AI311" s="78"/>
      <c r="AJ311" s="78"/>
      <c r="AK311" s="78"/>
      <c r="AL311" s="78"/>
      <c r="AM311" s="78"/>
      <c r="AN311" s="78"/>
      <c r="AO311" s="78"/>
      <c r="AP311" s="78"/>
      <c r="AQ311" s="78"/>
      <c r="AR311" s="78"/>
      <c r="AS311" s="78"/>
      <c r="AT311" s="78"/>
      <c r="AU311" s="78"/>
      <c r="AV311" s="78"/>
      <c r="AW311" s="78"/>
      <c r="AX311" s="78"/>
      <c r="AY311" s="78"/>
      <c r="AZ311" s="78"/>
      <c r="BA311" s="78"/>
      <c r="BB311" s="78"/>
      <c r="BC311" s="78"/>
      <c r="BD311" s="78"/>
      <c r="BE311" s="78"/>
    </row>
    <row r="312" customFormat="false" ht="15" hidden="false" customHeight="false" outlineLevel="0" collapsed="false">
      <c r="A312" s="78"/>
      <c r="B312" s="78"/>
      <c r="C312" s="79"/>
      <c r="D312" s="78"/>
      <c r="E312" s="78"/>
      <c r="F312" s="82"/>
      <c r="G312" s="82"/>
      <c r="H312" s="82"/>
      <c r="I312" s="78"/>
      <c r="J312" s="83"/>
      <c r="K312" s="78"/>
      <c r="L312" s="82"/>
      <c r="M312" s="82"/>
      <c r="N312" s="82"/>
      <c r="O312" s="82"/>
      <c r="P312" s="83"/>
      <c r="Q312" s="78"/>
      <c r="R312" s="83"/>
      <c r="U312" s="78"/>
      <c r="V312" s="78"/>
      <c r="W312" s="78"/>
      <c r="X312" s="78"/>
      <c r="Y312" s="19" t="n">
        <f aca="false">V312</f>
        <v>0</v>
      </c>
      <c r="Z312" s="86"/>
      <c r="AA312" s="83"/>
      <c r="AB312" s="83"/>
      <c r="AC312" s="78"/>
      <c r="AD312" s="78"/>
      <c r="AE312" s="78"/>
      <c r="AF312" s="78"/>
      <c r="AG312" s="78"/>
      <c r="AH312" s="78"/>
      <c r="AI312" s="78"/>
      <c r="AJ312" s="78"/>
      <c r="AK312" s="78"/>
      <c r="AL312" s="78"/>
      <c r="AM312" s="78"/>
      <c r="AN312" s="78"/>
      <c r="AO312" s="78"/>
      <c r="AP312" s="78"/>
      <c r="AQ312" s="78"/>
      <c r="AR312" s="78"/>
      <c r="AS312" s="78"/>
      <c r="AT312" s="78"/>
      <c r="AU312" s="78"/>
      <c r="AV312" s="78"/>
      <c r="AW312" s="78"/>
      <c r="AX312" s="78"/>
      <c r="AY312" s="78"/>
      <c r="AZ312" s="78"/>
      <c r="BA312" s="78"/>
      <c r="BB312" s="78"/>
      <c r="BC312" s="78"/>
      <c r="BD312" s="78"/>
      <c r="BE312" s="78"/>
    </row>
    <row r="313" customFormat="false" ht="15" hidden="false" customHeight="false" outlineLevel="0" collapsed="false">
      <c r="A313" s="78"/>
      <c r="B313" s="78"/>
      <c r="C313" s="79"/>
      <c r="D313" s="78"/>
      <c r="E313" s="78"/>
      <c r="F313" s="82"/>
      <c r="G313" s="82"/>
      <c r="H313" s="82"/>
      <c r="I313" s="78"/>
      <c r="J313" s="83"/>
      <c r="K313" s="78"/>
      <c r="L313" s="82"/>
      <c r="M313" s="82"/>
      <c r="N313" s="82"/>
      <c r="O313" s="82"/>
      <c r="P313" s="83"/>
      <c r="Q313" s="78"/>
      <c r="R313" s="83"/>
      <c r="U313" s="78"/>
      <c r="V313" s="78"/>
      <c r="W313" s="78"/>
      <c r="X313" s="78"/>
      <c r="Y313" s="19" t="n">
        <f aca="false">V313</f>
        <v>0</v>
      </c>
      <c r="Z313" s="86"/>
      <c r="AA313" s="83"/>
      <c r="AB313" s="83"/>
      <c r="AC313" s="78"/>
      <c r="AD313" s="78"/>
      <c r="AE313" s="78"/>
      <c r="AF313" s="78"/>
      <c r="AG313" s="78"/>
      <c r="AH313" s="78"/>
      <c r="AI313" s="78"/>
      <c r="AJ313" s="78"/>
      <c r="AK313" s="78"/>
      <c r="AL313" s="78"/>
      <c r="AM313" s="78"/>
      <c r="AN313" s="78"/>
      <c r="AO313" s="78"/>
      <c r="AP313" s="78"/>
      <c r="AQ313" s="78"/>
      <c r="AR313" s="78"/>
      <c r="AS313" s="78"/>
      <c r="AT313" s="78"/>
      <c r="AU313" s="78"/>
      <c r="AV313" s="78"/>
      <c r="AW313" s="78"/>
      <c r="AX313" s="78"/>
      <c r="AY313" s="78"/>
      <c r="AZ313" s="78"/>
      <c r="BA313" s="78"/>
      <c r="BB313" s="78"/>
      <c r="BC313" s="78"/>
      <c r="BD313" s="78"/>
      <c r="BE313" s="78"/>
    </row>
    <row r="314" customFormat="false" ht="15" hidden="false" customHeight="false" outlineLevel="0" collapsed="false">
      <c r="A314" s="78"/>
      <c r="B314" s="78"/>
      <c r="C314" s="79"/>
      <c r="D314" s="78"/>
      <c r="E314" s="78"/>
      <c r="F314" s="82"/>
      <c r="G314" s="82"/>
      <c r="H314" s="82"/>
      <c r="I314" s="78"/>
      <c r="J314" s="83"/>
      <c r="K314" s="78"/>
      <c r="L314" s="82"/>
      <c r="M314" s="82"/>
      <c r="N314" s="82"/>
      <c r="O314" s="82"/>
      <c r="P314" s="83"/>
      <c r="Q314" s="78"/>
      <c r="R314" s="83"/>
      <c r="U314" s="78"/>
      <c r="V314" s="78"/>
      <c r="W314" s="78"/>
      <c r="X314" s="78"/>
      <c r="Y314" s="19" t="n">
        <f aca="false">V314</f>
        <v>0</v>
      </c>
      <c r="Z314" s="86"/>
      <c r="AA314" s="83"/>
      <c r="AB314" s="83"/>
      <c r="AC314" s="78"/>
      <c r="AD314" s="78"/>
      <c r="AE314" s="78"/>
      <c r="AF314" s="78"/>
      <c r="AG314" s="78"/>
      <c r="AH314" s="78"/>
      <c r="AI314" s="78"/>
      <c r="AJ314" s="78"/>
      <c r="AK314" s="78"/>
      <c r="AL314" s="78"/>
      <c r="AM314" s="78"/>
      <c r="AN314" s="78"/>
      <c r="AO314" s="78"/>
      <c r="AP314" s="78"/>
      <c r="AQ314" s="78"/>
      <c r="AR314" s="78"/>
      <c r="AS314" s="78"/>
      <c r="AT314" s="78"/>
      <c r="AU314" s="78"/>
      <c r="AV314" s="78"/>
      <c r="AW314" s="78"/>
      <c r="AX314" s="78"/>
      <c r="AY314" s="78"/>
      <c r="AZ314" s="78"/>
      <c r="BA314" s="78"/>
      <c r="BB314" s="78"/>
      <c r="BC314" s="78"/>
      <c r="BD314" s="78"/>
      <c r="BE314" s="78"/>
    </row>
    <row r="315" customFormat="false" ht="15" hidden="false" customHeight="false" outlineLevel="0" collapsed="false">
      <c r="A315" s="78"/>
      <c r="B315" s="78"/>
      <c r="C315" s="79"/>
      <c r="D315" s="78"/>
      <c r="E315" s="78"/>
      <c r="F315" s="82"/>
      <c r="G315" s="82"/>
      <c r="H315" s="82"/>
      <c r="I315" s="78"/>
      <c r="J315" s="83"/>
      <c r="K315" s="78"/>
      <c r="L315" s="82"/>
      <c r="M315" s="82"/>
      <c r="N315" s="82"/>
      <c r="O315" s="82"/>
      <c r="P315" s="83"/>
      <c r="Q315" s="78"/>
      <c r="R315" s="83"/>
      <c r="U315" s="78"/>
      <c r="V315" s="78"/>
      <c r="W315" s="78"/>
      <c r="X315" s="78"/>
      <c r="Y315" s="19" t="n">
        <f aca="false">V315</f>
        <v>0</v>
      </c>
      <c r="Z315" s="86"/>
      <c r="AA315" s="83"/>
      <c r="AB315" s="83"/>
      <c r="AC315" s="78"/>
      <c r="AD315" s="78"/>
      <c r="AE315" s="78"/>
      <c r="AF315" s="78"/>
      <c r="AG315" s="78"/>
      <c r="AH315" s="78"/>
      <c r="AI315" s="78"/>
      <c r="AJ315" s="78"/>
      <c r="AK315" s="78"/>
      <c r="AL315" s="78"/>
      <c r="AM315" s="78"/>
      <c r="AN315" s="78"/>
      <c r="AO315" s="78"/>
      <c r="AP315" s="78"/>
      <c r="AQ315" s="78"/>
      <c r="AR315" s="78"/>
      <c r="AS315" s="78"/>
      <c r="AT315" s="78"/>
      <c r="AU315" s="78"/>
      <c r="AV315" s="78"/>
      <c r="AW315" s="78"/>
      <c r="AX315" s="78"/>
      <c r="AY315" s="78"/>
      <c r="AZ315" s="78"/>
      <c r="BA315" s="78"/>
      <c r="BB315" s="78"/>
      <c r="BC315" s="78"/>
      <c r="BD315" s="78"/>
      <c r="BE315" s="78"/>
    </row>
    <row r="316" customFormat="false" ht="15" hidden="false" customHeight="false" outlineLevel="0" collapsed="false">
      <c r="A316" s="78"/>
      <c r="B316" s="78"/>
      <c r="C316" s="79"/>
      <c r="D316" s="78"/>
      <c r="E316" s="78"/>
      <c r="F316" s="82"/>
      <c r="G316" s="82"/>
      <c r="H316" s="82"/>
      <c r="I316" s="78"/>
      <c r="J316" s="83"/>
      <c r="K316" s="78"/>
      <c r="L316" s="82"/>
      <c r="M316" s="82"/>
      <c r="N316" s="82"/>
      <c r="O316" s="82"/>
      <c r="P316" s="83"/>
      <c r="Q316" s="78"/>
      <c r="R316" s="83"/>
      <c r="U316" s="78"/>
      <c r="V316" s="78"/>
      <c r="W316" s="78"/>
      <c r="X316" s="78"/>
      <c r="Y316" s="19" t="n">
        <f aca="false">V316</f>
        <v>0</v>
      </c>
      <c r="Z316" s="86"/>
      <c r="AA316" s="83"/>
      <c r="AB316" s="83"/>
      <c r="AC316" s="78"/>
      <c r="AD316" s="78"/>
      <c r="AE316" s="78"/>
      <c r="AF316" s="78"/>
      <c r="AG316" s="78"/>
      <c r="AH316" s="78"/>
      <c r="AI316" s="78"/>
      <c r="AJ316" s="78"/>
      <c r="AK316" s="78"/>
      <c r="AL316" s="78"/>
      <c r="AM316" s="78"/>
      <c r="AN316" s="78"/>
      <c r="AO316" s="78"/>
      <c r="AP316" s="78"/>
      <c r="AQ316" s="78"/>
      <c r="AR316" s="78"/>
      <c r="AS316" s="78"/>
      <c r="AT316" s="78"/>
      <c r="AU316" s="78"/>
      <c r="AV316" s="78"/>
      <c r="AW316" s="78"/>
      <c r="AX316" s="78"/>
      <c r="AY316" s="78"/>
      <c r="AZ316" s="78"/>
      <c r="BA316" s="78"/>
      <c r="BB316" s="78"/>
      <c r="BC316" s="78"/>
      <c r="BD316" s="78"/>
      <c r="BE316" s="78"/>
    </row>
    <row r="317" customFormat="false" ht="15" hidden="false" customHeight="false" outlineLevel="0" collapsed="false">
      <c r="A317" s="78"/>
      <c r="B317" s="78"/>
      <c r="C317" s="79"/>
      <c r="D317" s="78"/>
      <c r="E317" s="78"/>
      <c r="F317" s="82"/>
      <c r="G317" s="82"/>
      <c r="H317" s="82"/>
      <c r="I317" s="78"/>
      <c r="J317" s="83"/>
      <c r="K317" s="78"/>
      <c r="L317" s="82"/>
      <c r="M317" s="82"/>
      <c r="N317" s="82"/>
      <c r="O317" s="82"/>
      <c r="P317" s="83"/>
      <c r="Q317" s="78"/>
      <c r="R317" s="83"/>
      <c r="U317" s="78"/>
      <c r="V317" s="78"/>
      <c r="W317" s="78"/>
      <c r="X317" s="78"/>
      <c r="Y317" s="19" t="n">
        <f aca="false">V317</f>
        <v>0</v>
      </c>
      <c r="Z317" s="86"/>
      <c r="AA317" s="83"/>
      <c r="AB317" s="83"/>
      <c r="AC317" s="78"/>
      <c r="AD317" s="78"/>
      <c r="AE317" s="78"/>
      <c r="AF317" s="78"/>
      <c r="AG317" s="78"/>
      <c r="AH317" s="78"/>
      <c r="AI317" s="78"/>
      <c r="AJ317" s="78"/>
      <c r="AK317" s="78"/>
      <c r="AL317" s="78"/>
      <c r="AM317" s="78"/>
      <c r="AN317" s="78"/>
      <c r="AO317" s="78"/>
      <c r="AP317" s="78"/>
      <c r="AQ317" s="78"/>
      <c r="AR317" s="78"/>
      <c r="AS317" s="78"/>
      <c r="AT317" s="78"/>
      <c r="AU317" s="78"/>
      <c r="AV317" s="78"/>
      <c r="AW317" s="78"/>
      <c r="AX317" s="78"/>
      <c r="AY317" s="78"/>
      <c r="AZ317" s="78"/>
      <c r="BA317" s="78"/>
      <c r="BB317" s="78"/>
      <c r="BC317" s="78"/>
      <c r="BD317" s="78"/>
      <c r="BE317" s="78"/>
    </row>
    <row r="318" customFormat="false" ht="15" hidden="false" customHeight="false" outlineLevel="0" collapsed="false">
      <c r="A318" s="78"/>
      <c r="B318" s="78"/>
      <c r="C318" s="79"/>
      <c r="D318" s="78"/>
      <c r="E318" s="78"/>
      <c r="F318" s="82"/>
      <c r="G318" s="82"/>
      <c r="H318" s="82"/>
      <c r="I318" s="78"/>
      <c r="J318" s="83"/>
      <c r="K318" s="78"/>
      <c r="L318" s="82"/>
      <c r="M318" s="82"/>
      <c r="N318" s="82"/>
      <c r="O318" s="82"/>
      <c r="P318" s="83"/>
      <c r="Q318" s="78"/>
      <c r="R318" s="83"/>
      <c r="U318" s="78"/>
      <c r="V318" s="78"/>
      <c r="W318" s="78"/>
      <c r="X318" s="78"/>
      <c r="Y318" s="19" t="n">
        <f aca="false">V318</f>
        <v>0</v>
      </c>
      <c r="Z318" s="86"/>
      <c r="AA318" s="83"/>
      <c r="AB318" s="83"/>
      <c r="AC318" s="78"/>
      <c r="AD318" s="78"/>
      <c r="AE318" s="78"/>
      <c r="AF318" s="78"/>
      <c r="AG318" s="78"/>
      <c r="AH318" s="78"/>
      <c r="AI318" s="78"/>
      <c r="AJ318" s="78"/>
      <c r="AK318" s="78"/>
      <c r="AL318" s="78"/>
      <c r="AM318" s="78"/>
      <c r="AN318" s="78"/>
      <c r="AO318" s="78"/>
      <c r="AP318" s="78"/>
      <c r="AQ318" s="78"/>
      <c r="AR318" s="78"/>
      <c r="AS318" s="78"/>
      <c r="AT318" s="78"/>
      <c r="AU318" s="78"/>
      <c r="AV318" s="78"/>
      <c r="AW318" s="78"/>
      <c r="AX318" s="78"/>
      <c r="AY318" s="78"/>
      <c r="AZ318" s="78"/>
      <c r="BA318" s="78"/>
      <c r="BB318" s="78"/>
      <c r="BC318" s="78"/>
      <c r="BD318" s="78"/>
      <c r="BE318" s="78"/>
    </row>
    <row r="319" customFormat="false" ht="15" hidden="false" customHeight="false" outlineLevel="0" collapsed="false">
      <c r="A319" s="78"/>
      <c r="B319" s="78"/>
      <c r="C319" s="79"/>
      <c r="D319" s="78"/>
      <c r="E319" s="78"/>
      <c r="F319" s="82"/>
      <c r="G319" s="82"/>
      <c r="H319" s="82"/>
      <c r="I319" s="78"/>
      <c r="J319" s="83"/>
      <c r="K319" s="78"/>
      <c r="L319" s="82"/>
      <c r="M319" s="82"/>
      <c r="N319" s="82"/>
      <c r="O319" s="82"/>
      <c r="P319" s="83"/>
      <c r="Q319" s="78"/>
      <c r="R319" s="83"/>
      <c r="U319" s="78"/>
      <c r="V319" s="78"/>
      <c r="W319" s="78"/>
      <c r="X319" s="78"/>
      <c r="Y319" s="19" t="n">
        <f aca="false">V319</f>
        <v>0</v>
      </c>
      <c r="Z319" s="86"/>
      <c r="AA319" s="83"/>
      <c r="AB319" s="83"/>
      <c r="AC319" s="78"/>
      <c r="AD319" s="78"/>
      <c r="AE319" s="78"/>
      <c r="AF319" s="78"/>
      <c r="AG319" s="78"/>
      <c r="AH319" s="78"/>
      <c r="AI319" s="78"/>
      <c r="AJ319" s="78"/>
      <c r="AK319" s="78"/>
      <c r="AL319" s="78"/>
      <c r="AM319" s="78"/>
      <c r="AN319" s="78"/>
      <c r="AO319" s="78"/>
      <c r="AP319" s="78"/>
      <c r="AQ319" s="78"/>
      <c r="AR319" s="78"/>
      <c r="AS319" s="78"/>
      <c r="AT319" s="78"/>
      <c r="AU319" s="78"/>
      <c r="AV319" s="78"/>
      <c r="AW319" s="78"/>
      <c r="AX319" s="78"/>
      <c r="AY319" s="78"/>
      <c r="AZ319" s="78"/>
      <c r="BA319" s="78"/>
      <c r="BB319" s="78"/>
      <c r="BC319" s="78"/>
      <c r="BD319" s="78"/>
      <c r="BE319" s="78"/>
    </row>
    <row r="320" customFormat="false" ht="15" hidden="false" customHeight="false" outlineLevel="0" collapsed="false">
      <c r="A320" s="78"/>
      <c r="B320" s="78"/>
      <c r="C320" s="79"/>
      <c r="D320" s="78"/>
      <c r="E320" s="78"/>
      <c r="F320" s="82"/>
      <c r="G320" s="82"/>
      <c r="H320" s="82"/>
      <c r="I320" s="78"/>
      <c r="J320" s="83"/>
      <c r="K320" s="78"/>
      <c r="L320" s="82"/>
      <c r="M320" s="82"/>
      <c r="N320" s="82"/>
      <c r="O320" s="82"/>
      <c r="P320" s="83"/>
      <c r="Q320" s="78"/>
      <c r="R320" s="83"/>
      <c r="U320" s="78"/>
      <c r="V320" s="78"/>
      <c r="W320" s="78"/>
      <c r="X320" s="78"/>
      <c r="Y320" s="19" t="n">
        <f aca="false">V320</f>
        <v>0</v>
      </c>
      <c r="Z320" s="86"/>
      <c r="AA320" s="83"/>
      <c r="AB320" s="83"/>
      <c r="AC320" s="78"/>
      <c r="AD320" s="78"/>
      <c r="AE320" s="78"/>
      <c r="AF320" s="78"/>
      <c r="AG320" s="78"/>
      <c r="AH320" s="78"/>
      <c r="AI320" s="78"/>
      <c r="AJ320" s="78"/>
      <c r="AK320" s="78"/>
      <c r="AL320" s="78"/>
      <c r="AM320" s="78"/>
      <c r="AN320" s="78"/>
      <c r="AO320" s="78"/>
      <c r="AP320" s="78"/>
      <c r="AQ320" s="78"/>
      <c r="AR320" s="78"/>
      <c r="AS320" s="78"/>
      <c r="AT320" s="78"/>
      <c r="AU320" s="78"/>
      <c r="AV320" s="78"/>
      <c r="AW320" s="78"/>
      <c r="AX320" s="78"/>
      <c r="AY320" s="78"/>
      <c r="AZ320" s="78"/>
      <c r="BA320" s="78"/>
      <c r="BB320" s="78"/>
      <c r="BC320" s="78"/>
      <c r="BD320" s="78"/>
      <c r="BE320" s="78"/>
    </row>
    <row r="321" customFormat="false" ht="15" hidden="false" customHeight="false" outlineLevel="0" collapsed="false">
      <c r="A321" s="78"/>
      <c r="B321" s="78"/>
      <c r="C321" s="79"/>
      <c r="D321" s="78"/>
      <c r="E321" s="78"/>
      <c r="F321" s="82"/>
      <c r="G321" s="82"/>
      <c r="H321" s="82"/>
      <c r="I321" s="78"/>
      <c r="J321" s="83"/>
      <c r="K321" s="78"/>
      <c r="L321" s="82"/>
      <c r="M321" s="82"/>
      <c r="N321" s="82"/>
      <c r="O321" s="82"/>
      <c r="P321" s="83"/>
      <c r="Q321" s="78"/>
      <c r="R321" s="83"/>
      <c r="U321" s="78"/>
      <c r="V321" s="78"/>
      <c r="W321" s="78"/>
      <c r="X321" s="78"/>
      <c r="Y321" s="19" t="n">
        <f aca="false">V321</f>
        <v>0</v>
      </c>
      <c r="Z321" s="86"/>
      <c r="AA321" s="83"/>
      <c r="AB321" s="83"/>
      <c r="AC321" s="78"/>
      <c r="AD321" s="78"/>
      <c r="AE321" s="78"/>
      <c r="AF321" s="78"/>
      <c r="AG321" s="78"/>
      <c r="AH321" s="78"/>
      <c r="AI321" s="78"/>
      <c r="AJ321" s="78"/>
      <c r="AK321" s="78"/>
      <c r="AL321" s="78"/>
      <c r="AM321" s="78"/>
      <c r="AN321" s="78"/>
      <c r="AO321" s="78"/>
      <c r="AP321" s="78"/>
      <c r="AQ321" s="78"/>
      <c r="AR321" s="78"/>
      <c r="AS321" s="78"/>
      <c r="AT321" s="78"/>
      <c r="AU321" s="78"/>
      <c r="AV321" s="78"/>
      <c r="AW321" s="78"/>
      <c r="AX321" s="78"/>
      <c r="AY321" s="78"/>
      <c r="AZ321" s="78"/>
      <c r="BA321" s="78"/>
      <c r="BB321" s="78"/>
      <c r="BC321" s="78"/>
      <c r="BD321" s="78"/>
      <c r="BE321" s="78"/>
    </row>
    <row r="322" customFormat="false" ht="15" hidden="false" customHeight="false" outlineLevel="0" collapsed="false">
      <c r="A322" s="78"/>
      <c r="B322" s="78"/>
      <c r="C322" s="79"/>
      <c r="D322" s="78"/>
      <c r="E322" s="78"/>
      <c r="F322" s="82"/>
      <c r="G322" s="82"/>
      <c r="H322" s="82"/>
      <c r="I322" s="78"/>
      <c r="J322" s="83"/>
      <c r="K322" s="78"/>
      <c r="L322" s="82"/>
      <c r="M322" s="82"/>
      <c r="N322" s="82"/>
      <c r="O322" s="82"/>
      <c r="P322" s="83"/>
      <c r="Q322" s="78"/>
      <c r="R322" s="83"/>
      <c r="U322" s="78"/>
      <c r="V322" s="78"/>
      <c r="W322" s="78"/>
      <c r="X322" s="78"/>
      <c r="Y322" s="19" t="n">
        <f aca="false">V322</f>
        <v>0</v>
      </c>
      <c r="Z322" s="86"/>
      <c r="AA322" s="83"/>
      <c r="AB322" s="83"/>
      <c r="AC322" s="78"/>
      <c r="AD322" s="78"/>
      <c r="AE322" s="78"/>
      <c r="AF322" s="78"/>
      <c r="AG322" s="78"/>
      <c r="AH322" s="78"/>
      <c r="AI322" s="78"/>
      <c r="AJ322" s="78"/>
      <c r="AK322" s="78"/>
      <c r="AL322" s="78"/>
      <c r="AM322" s="78"/>
      <c r="AN322" s="78"/>
      <c r="AO322" s="78"/>
      <c r="AP322" s="78"/>
      <c r="AQ322" s="78"/>
      <c r="AR322" s="78"/>
      <c r="AS322" s="78"/>
      <c r="AT322" s="78"/>
      <c r="AU322" s="78"/>
      <c r="AV322" s="78"/>
      <c r="AW322" s="78"/>
      <c r="AX322" s="78"/>
      <c r="AY322" s="78"/>
      <c r="AZ322" s="78"/>
      <c r="BA322" s="78"/>
      <c r="BB322" s="78"/>
      <c r="BC322" s="78"/>
      <c r="BD322" s="78"/>
      <c r="BE322" s="78"/>
    </row>
    <row r="323" customFormat="false" ht="15" hidden="false" customHeight="false" outlineLevel="0" collapsed="false">
      <c r="A323" s="78"/>
      <c r="B323" s="78"/>
      <c r="C323" s="79"/>
      <c r="D323" s="78"/>
      <c r="E323" s="78"/>
      <c r="F323" s="82"/>
      <c r="G323" s="82"/>
      <c r="H323" s="82"/>
      <c r="I323" s="78"/>
      <c r="J323" s="83"/>
      <c r="K323" s="78"/>
      <c r="L323" s="82"/>
      <c r="M323" s="82"/>
      <c r="N323" s="82"/>
      <c r="O323" s="82"/>
      <c r="P323" s="83"/>
      <c r="Q323" s="78"/>
      <c r="R323" s="83"/>
      <c r="U323" s="78"/>
      <c r="V323" s="78"/>
      <c r="W323" s="78"/>
      <c r="X323" s="78"/>
      <c r="Y323" s="19" t="n">
        <f aca="false">V323</f>
        <v>0</v>
      </c>
      <c r="Z323" s="86"/>
      <c r="AA323" s="83"/>
      <c r="AB323" s="83"/>
      <c r="AC323" s="78"/>
      <c r="AD323" s="78"/>
      <c r="AE323" s="78"/>
      <c r="AF323" s="78"/>
      <c r="AG323" s="78"/>
      <c r="AH323" s="78"/>
      <c r="AI323" s="78"/>
      <c r="AJ323" s="78"/>
      <c r="AK323" s="78"/>
      <c r="AL323" s="78"/>
      <c r="AM323" s="78"/>
      <c r="AN323" s="78"/>
      <c r="AO323" s="78"/>
      <c r="AP323" s="78"/>
      <c r="AQ323" s="78"/>
      <c r="AR323" s="78"/>
      <c r="AS323" s="78"/>
      <c r="AT323" s="78"/>
      <c r="AU323" s="78"/>
      <c r="AV323" s="78"/>
      <c r="AW323" s="78"/>
      <c r="AX323" s="78"/>
      <c r="AY323" s="78"/>
      <c r="AZ323" s="78"/>
      <c r="BA323" s="78"/>
      <c r="BB323" s="78"/>
      <c r="BC323" s="78"/>
      <c r="BD323" s="78"/>
      <c r="BE323" s="78"/>
    </row>
    <row r="324" customFormat="false" ht="15" hidden="false" customHeight="false" outlineLevel="0" collapsed="false">
      <c r="A324" s="78"/>
      <c r="B324" s="78"/>
      <c r="C324" s="79"/>
      <c r="D324" s="78"/>
      <c r="E324" s="78"/>
      <c r="F324" s="82"/>
      <c r="G324" s="82"/>
      <c r="H324" s="82"/>
      <c r="I324" s="78"/>
      <c r="J324" s="83"/>
      <c r="K324" s="78"/>
      <c r="L324" s="82"/>
      <c r="M324" s="82"/>
      <c r="N324" s="82"/>
      <c r="O324" s="82"/>
      <c r="P324" s="83"/>
      <c r="Q324" s="78"/>
      <c r="R324" s="83"/>
      <c r="U324" s="78"/>
      <c r="V324" s="78"/>
      <c r="W324" s="78"/>
      <c r="X324" s="78"/>
      <c r="Y324" s="19" t="n">
        <f aca="false">V324</f>
        <v>0</v>
      </c>
      <c r="Z324" s="86"/>
      <c r="AA324" s="83"/>
      <c r="AB324" s="83"/>
      <c r="AC324" s="78"/>
      <c r="AD324" s="78"/>
      <c r="AE324" s="78"/>
      <c r="AF324" s="78"/>
      <c r="AG324" s="78"/>
      <c r="AH324" s="78"/>
      <c r="AI324" s="78"/>
      <c r="AJ324" s="78"/>
      <c r="AK324" s="78"/>
      <c r="AL324" s="78"/>
      <c r="AM324" s="78"/>
      <c r="AN324" s="78"/>
      <c r="AO324" s="78"/>
      <c r="AP324" s="78"/>
      <c r="AQ324" s="78"/>
      <c r="AR324" s="78"/>
      <c r="AS324" s="78"/>
      <c r="AT324" s="78"/>
      <c r="AU324" s="78"/>
      <c r="AV324" s="78"/>
      <c r="AW324" s="78"/>
      <c r="AX324" s="78"/>
      <c r="AY324" s="78"/>
      <c r="AZ324" s="78"/>
      <c r="BA324" s="78"/>
      <c r="BB324" s="78"/>
      <c r="BC324" s="78"/>
      <c r="BD324" s="78"/>
      <c r="BE324" s="78"/>
    </row>
    <row r="325" customFormat="false" ht="15" hidden="false" customHeight="false" outlineLevel="0" collapsed="false">
      <c r="A325" s="78"/>
      <c r="B325" s="78"/>
      <c r="C325" s="79"/>
      <c r="D325" s="78"/>
      <c r="E325" s="78"/>
      <c r="F325" s="82"/>
      <c r="G325" s="82"/>
      <c r="H325" s="82"/>
      <c r="I325" s="78"/>
      <c r="J325" s="83"/>
      <c r="K325" s="78"/>
      <c r="L325" s="82"/>
      <c r="M325" s="82"/>
      <c r="N325" s="82"/>
      <c r="O325" s="82"/>
      <c r="P325" s="83"/>
      <c r="Q325" s="78"/>
      <c r="R325" s="83"/>
      <c r="S325" s="78"/>
      <c r="T325" s="78"/>
      <c r="U325" s="78"/>
      <c r="V325" s="78"/>
      <c r="W325" s="78"/>
      <c r="X325" s="78"/>
      <c r="Y325" s="19" t="n">
        <f aca="false">V325</f>
        <v>0</v>
      </c>
      <c r="Z325" s="86"/>
      <c r="AA325" s="83"/>
      <c r="AB325" s="78"/>
      <c r="AC325" s="78"/>
      <c r="AD325" s="78"/>
      <c r="AE325" s="78"/>
      <c r="AF325" s="78"/>
      <c r="AG325" s="78"/>
      <c r="AH325" s="78"/>
      <c r="AI325" s="78"/>
      <c r="AJ325" s="78"/>
      <c r="AK325" s="78"/>
      <c r="AL325" s="78"/>
      <c r="AM325" s="78"/>
      <c r="AN325" s="78"/>
      <c r="AO325" s="78"/>
      <c r="AP325" s="78"/>
      <c r="AQ325" s="78"/>
      <c r="AR325" s="78"/>
      <c r="AS325" s="78"/>
      <c r="AT325" s="78"/>
      <c r="AU325" s="78"/>
      <c r="AV325" s="78"/>
      <c r="AW325" s="78"/>
      <c r="AX325" s="78"/>
      <c r="AY325" s="78"/>
      <c r="AZ325" s="78"/>
      <c r="BA325" s="78"/>
      <c r="BB325" s="78"/>
      <c r="BC325" s="78"/>
    </row>
    <row r="326" customFormat="false" ht="15" hidden="false" customHeight="false" outlineLevel="0" collapsed="false">
      <c r="A326" s="78"/>
      <c r="B326" s="78"/>
      <c r="C326" s="79"/>
      <c r="D326" s="78"/>
      <c r="E326" s="78"/>
      <c r="F326" s="82"/>
      <c r="G326" s="82"/>
      <c r="H326" s="82"/>
      <c r="I326" s="78"/>
      <c r="J326" s="83"/>
      <c r="K326" s="78"/>
      <c r="L326" s="82"/>
      <c r="M326" s="82"/>
      <c r="N326" s="82"/>
      <c r="O326" s="82"/>
      <c r="P326" s="83"/>
      <c r="Q326" s="78"/>
      <c r="R326" s="83"/>
      <c r="S326" s="78"/>
      <c r="T326" s="78"/>
      <c r="U326" s="78"/>
      <c r="V326" s="78"/>
      <c r="W326" s="78"/>
      <c r="X326" s="78"/>
      <c r="Y326" s="19" t="n">
        <f aca="false">V326</f>
        <v>0</v>
      </c>
      <c r="Z326" s="86"/>
      <c r="AA326" s="83"/>
      <c r="AB326" s="78"/>
      <c r="AC326" s="78"/>
      <c r="AD326" s="78"/>
      <c r="AE326" s="78"/>
      <c r="AF326" s="78"/>
      <c r="AG326" s="78"/>
      <c r="AH326" s="78"/>
      <c r="AI326" s="78"/>
      <c r="AJ326" s="78"/>
      <c r="AK326" s="78"/>
      <c r="AL326" s="78"/>
      <c r="AM326" s="78"/>
      <c r="AN326" s="78"/>
      <c r="AO326" s="78"/>
      <c r="AP326" s="78"/>
      <c r="AQ326" s="78"/>
      <c r="AR326" s="78"/>
      <c r="AS326" s="78"/>
      <c r="AT326" s="78"/>
      <c r="AU326" s="78"/>
      <c r="AV326" s="78"/>
      <c r="AW326" s="78"/>
      <c r="AX326" s="78"/>
      <c r="AY326" s="78"/>
      <c r="AZ326" s="78"/>
      <c r="BA326" s="78"/>
      <c r="BB326" s="78"/>
      <c r="BC326" s="78"/>
    </row>
    <row r="327" customFormat="false" ht="15" hidden="false" customHeight="false" outlineLevel="0" collapsed="false">
      <c r="A327" s="78"/>
      <c r="B327" s="78"/>
      <c r="C327" s="79"/>
      <c r="D327" s="78"/>
      <c r="E327" s="78"/>
      <c r="F327" s="82"/>
      <c r="G327" s="82"/>
      <c r="H327" s="82"/>
      <c r="I327" s="78"/>
      <c r="J327" s="83"/>
      <c r="K327" s="78"/>
      <c r="L327" s="82"/>
      <c r="M327" s="82"/>
      <c r="N327" s="82"/>
      <c r="O327" s="82"/>
      <c r="P327" s="83"/>
      <c r="Q327" s="78"/>
      <c r="R327" s="83"/>
      <c r="S327" s="78"/>
      <c r="T327" s="78"/>
      <c r="U327" s="78"/>
      <c r="V327" s="78"/>
      <c r="W327" s="78"/>
      <c r="X327" s="78"/>
      <c r="Y327" s="19" t="n">
        <f aca="false">V327</f>
        <v>0</v>
      </c>
      <c r="Z327" s="86"/>
      <c r="AA327" s="83"/>
      <c r="AB327" s="78"/>
      <c r="AC327" s="78"/>
      <c r="AD327" s="78"/>
      <c r="AE327" s="78"/>
      <c r="AF327" s="78"/>
      <c r="AG327" s="78"/>
      <c r="AH327" s="78"/>
      <c r="AI327" s="78"/>
      <c r="AJ327" s="78"/>
      <c r="AK327" s="78"/>
      <c r="AL327" s="78"/>
      <c r="AM327" s="78"/>
      <c r="AN327" s="78"/>
      <c r="AO327" s="78"/>
      <c r="AP327" s="78"/>
      <c r="AQ327" s="78"/>
      <c r="AR327" s="78"/>
      <c r="AS327" s="78"/>
      <c r="AT327" s="78"/>
      <c r="AU327" s="78"/>
      <c r="AV327" s="78"/>
      <c r="AW327" s="78"/>
      <c r="AX327" s="78"/>
      <c r="AY327" s="78"/>
      <c r="AZ327" s="78"/>
      <c r="BA327" s="78"/>
      <c r="BB327" s="78"/>
      <c r="BC327" s="78"/>
    </row>
    <row r="328" customFormat="false" ht="15" hidden="false" customHeight="false" outlineLevel="0" collapsed="false">
      <c r="A328" s="78"/>
      <c r="B328" s="78"/>
      <c r="C328" s="79"/>
      <c r="D328" s="78"/>
      <c r="E328" s="78"/>
      <c r="F328" s="82"/>
      <c r="G328" s="82"/>
      <c r="H328" s="82"/>
      <c r="I328" s="78"/>
      <c r="J328" s="83"/>
      <c r="K328" s="78"/>
      <c r="L328" s="82"/>
      <c r="M328" s="82"/>
      <c r="N328" s="82"/>
      <c r="O328" s="82"/>
      <c r="P328" s="83"/>
      <c r="Q328" s="78"/>
      <c r="R328" s="83"/>
      <c r="S328" s="78"/>
      <c r="T328" s="78"/>
      <c r="U328" s="78"/>
      <c r="V328" s="78"/>
      <c r="W328" s="78"/>
      <c r="X328" s="78"/>
      <c r="Y328" s="19" t="n">
        <f aca="false">V328</f>
        <v>0</v>
      </c>
      <c r="Z328" s="86"/>
      <c r="AA328" s="83"/>
      <c r="AB328" s="78"/>
      <c r="AC328" s="78"/>
      <c r="AD328" s="78"/>
      <c r="AE328" s="78"/>
      <c r="AF328" s="78"/>
      <c r="AG328" s="78"/>
      <c r="AH328" s="78"/>
      <c r="AI328" s="78"/>
      <c r="AJ328" s="78"/>
      <c r="AK328" s="78"/>
      <c r="AL328" s="78"/>
      <c r="AM328" s="78"/>
      <c r="AN328" s="78"/>
      <c r="AO328" s="78"/>
      <c r="AP328" s="78"/>
      <c r="AQ328" s="78"/>
      <c r="AR328" s="78"/>
      <c r="AS328" s="78"/>
      <c r="AT328" s="78"/>
      <c r="AU328" s="78"/>
      <c r="AV328" s="78"/>
      <c r="AW328" s="78"/>
      <c r="AX328" s="78"/>
      <c r="AY328" s="78"/>
      <c r="AZ328" s="78"/>
      <c r="BA328" s="78"/>
      <c r="BB328" s="78"/>
      <c r="BC328" s="78"/>
    </row>
    <row r="329" customFormat="false" ht="15" hidden="false" customHeight="false" outlineLevel="0" collapsed="false">
      <c r="A329" s="78"/>
      <c r="B329" s="78"/>
      <c r="C329" s="79"/>
      <c r="D329" s="78"/>
      <c r="E329" s="78"/>
      <c r="F329" s="82"/>
      <c r="G329" s="82"/>
      <c r="H329" s="82"/>
      <c r="I329" s="78"/>
      <c r="J329" s="83"/>
      <c r="K329" s="78"/>
      <c r="L329" s="82"/>
      <c r="M329" s="82"/>
      <c r="N329" s="82"/>
      <c r="O329" s="82"/>
      <c r="P329" s="83"/>
      <c r="Q329" s="78"/>
      <c r="R329" s="83"/>
      <c r="S329" s="78"/>
      <c r="T329" s="78"/>
      <c r="U329" s="78"/>
      <c r="V329" s="78"/>
      <c r="W329" s="78"/>
      <c r="X329" s="78"/>
      <c r="Y329" s="19" t="n">
        <f aca="false">V329</f>
        <v>0</v>
      </c>
      <c r="Z329" s="86"/>
      <c r="AA329" s="83"/>
      <c r="AB329" s="78"/>
      <c r="AC329" s="78"/>
      <c r="AD329" s="78"/>
      <c r="AE329" s="78"/>
      <c r="AF329" s="78"/>
      <c r="AG329" s="78"/>
      <c r="AH329" s="78"/>
      <c r="AI329" s="78"/>
      <c r="AJ329" s="78"/>
      <c r="AK329" s="78"/>
      <c r="AL329" s="78"/>
      <c r="AM329" s="78"/>
      <c r="AN329" s="78"/>
      <c r="AO329" s="78"/>
      <c r="AP329" s="78"/>
      <c r="AQ329" s="78"/>
      <c r="AR329" s="78"/>
      <c r="AS329" s="78"/>
      <c r="AT329" s="78"/>
      <c r="AU329" s="78"/>
      <c r="AV329" s="78"/>
      <c r="AW329" s="78"/>
      <c r="AX329" s="78"/>
      <c r="AY329" s="78"/>
      <c r="AZ329" s="78"/>
      <c r="BA329" s="78"/>
      <c r="BB329" s="78"/>
      <c r="BC329" s="78"/>
    </row>
    <row r="330" customFormat="false" ht="15" hidden="false" customHeight="false" outlineLevel="0" collapsed="false">
      <c r="A330" s="78"/>
      <c r="B330" s="78"/>
      <c r="C330" s="79"/>
      <c r="D330" s="78"/>
      <c r="E330" s="78"/>
      <c r="F330" s="82"/>
      <c r="G330" s="82"/>
      <c r="H330" s="82"/>
      <c r="I330" s="78"/>
      <c r="J330" s="83"/>
      <c r="K330" s="78"/>
      <c r="L330" s="82"/>
      <c r="M330" s="82"/>
      <c r="N330" s="82"/>
      <c r="O330" s="82"/>
      <c r="P330" s="83"/>
      <c r="Q330" s="78"/>
      <c r="R330" s="83"/>
      <c r="S330" s="78"/>
      <c r="T330" s="78"/>
      <c r="U330" s="78"/>
      <c r="V330" s="78"/>
      <c r="W330" s="78"/>
      <c r="X330" s="78"/>
      <c r="Y330" s="19" t="n">
        <f aca="false">V330</f>
        <v>0</v>
      </c>
      <c r="Z330" s="86"/>
      <c r="AA330" s="83"/>
      <c r="AB330" s="78"/>
      <c r="AC330" s="78"/>
      <c r="AD330" s="78"/>
      <c r="AE330" s="78"/>
      <c r="AF330" s="78"/>
      <c r="AG330" s="78"/>
      <c r="AH330" s="78"/>
      <c r="AI330" s="78"/>
      <c r="AJ330" s="78"/>
      <c r="AK330" s="78"/>
      <c r="AL330" s="78"/>
      <c r="AM330" s="78"/>
      <c r="AN330" s="78"/>
      <c r="AO330" s="78"/>
      <c r="AP330" s="78"/>
      <c r="AQ330" s="78"/>
      <c r="AR330" s="78"/>
      <c r="AS330" s="78"/>
      <c r="AT330" s="78"/>
      <c r="AU330" s="78"/>
      <c r="AV330" s="78"/>
      <c r="AW330" s="78"/>
      <c r="AX330" s="78"/>
      <c r="AY330" s="78"/>
      <c r="AZ330" s="78"/>
      <c r="BA330" s="78"/>
      <c r="BB330" s="78"/>
      <c r="BC330" s="78"/>
    </row>
    <row r="331" customFormat="false" ht="15" hidden="false" customHeight="false" outlineLevel="0" collapsed="false">
      <c r="A331" s="78"/>
      <c r="B331" s="78"/>
      <c r="C331" s="79"/>
      <c r="D331" s="78"/>
      <c r="E331" s="78"/>
      <c r="F331" s="82"/>
      <c r="G331" s="82"/>
      <c r="H331" s="82"/>
      <c r="I331" s="78"/>
      <c r="J331" s="83"/>
      <c r="K331" s="78"/>
      <c r="L331" s="82"/>
      <c r="M331" s="82"/>
      <c r="N331" s="82"/>
      <c r="O331" s="82"/>
      <c r="P331" s="83"/>
      <c r="Q331" s="78"/>
      <c r="R331" s="83"/>
      <c r="S331" s="78"/>
      <c r="T331" s="78"/>
      <c r="U331" s="78"/>
      <c r="V331" s="78"/>
      <c r="W331" s="78"/>
      <c r="X331" s="78"/>
      <c r="Y331" s="19" t="n">
        <f aca="false">V331</f>
        <v>0</v>
      </c>
      <c r="Z331" s="86"/>
      <c r="AA331" s="83"/>
      <c r="AB331" s="78"/>
      <c r="AC331" s="78"/>
      <c r="AD331" s="78"/>
      <c r="AE331" s="78"/>
      <c r="AF331" s="78"/>
      <c r="AG331" s="78"/>
      <c r="AH331" s="78"/>
      <c r="AI331" s="78"/>
      <c r="AJ331" s="78"/>
      <c r="AK331" s="78"/>
      <c r="AL331" s="78"/>
      <c r="AM331" s="78"/>
      <c r="AN331" s="78"/>
      <c r="AO331" s="78"/>
      <c r="AP331" s="78"/>
      <c r="AQ331" s="78"/>
      <c r="AR331" s="78"/>
      <c r="AS331" s="78"/>
      <c r="AT331" s="78"/>
      <c r="AU331" s="78"/>
      <c r="AV331" s="78"/>
      <c r="AW331" s="78"/>
      <c r="AX331" s="78"/>
      <c r="AY331" s="78"/>
      <c r="AZ331" s="78"/>
      <c r="BA331" s="78"/>
      <c r="BB331" s="78"/>
      <c r="BC331" s="78"/>
    </row>
    <row r="332" customFormat="false" ht="34.5" hidden="false" customHeight="false" outlineLevel="0" collapsed="false">
      <c r="A332" s="78"/>
      <c r="B332" s="78"/>
      <c r="C332" s="79"/>
      <c r="D332" s="78"/>
      <c r="E332" s="78"/>
      <c r="F332" s="82"/>
      <c r="G332" s="82"/>
      <c r="H332" s="87" t="s">
        <v>117</v>
      </c>
      <c r="I332" s="78"/>
      <c r="J332" s="83"/>
      <c r="K332" s="78"/>
      <c r="L332" s="82"/>
      <c r="M332" s="82"/>
      <c r="N332" s="82"/>
      <c r="O332" s="82"/>
      <c r="P332" s="83"/>
      <c r="Q332" s="78"/>
      <c r="R332" s="83"/>
      <c r="S332" s="78"/>
      <c r="T332" s="78"/>
      <c r="U332" s="78"/>
      <c r="V332" s="78"/>
      <c r="W332" s="78"/>
      <c r="X332" s="78"/>
      <c r="Y332" s="19" t="n">
        <f aca="false">V332</f>
        <v>0</v>
      </c>
      <c r="Z332" s="86"/>
      <c r="AA332" s="83"/>
      <c r="AB332" s="78"/>
      <c r="AC332" s="78"/>
      <c r="AD332" s="78"/>
      <c r="AE332" s="78"/>
      <c r="AF332" s="78"/>
      <c r="AG332" s="78"/>
      <c r="AH332" s="78"/>
      <c r="AI332" s="78"/>
      <c r="AJ332" s="78"/>
      <c r="AK332" s="78"/>
      <c r="AL332" s="78"/>
      <c r="AM332" s="78"/>
      <c r="AN332" s="78"/>
      <c r="AO332" s="78"/>
      <c r="AP332" s="78"/>
      <c r="AQ332" s="78"/>
      <c r="AR332" s="78"/>
      <c r="AS332" s="78"/>
      <c r="AT332" s="78"/>
      <c r="AU332" s="78"/>
      <c r="AV332" s="78"/>
      <c r="AW332" s="78"/>
      <c r="AX332" s="78"/>
      <c r="AY332" s="78"/>
      <c r="AZ332" s="78"/>
      <c r="BA332" s="78"/>
      <c r="BB332" s="78"/>
      <c r="BC332" s="78"/>
    </row>
    <row r="333" customFormat="false" ht="15" hidden="false" customHeight="false" outlineLevel="0" collapsed="false">
      <c r="A333" s="78"/>
      <c r="B333" s="78"/>
      <c r="C333" s="79"/>
      <c r="D333" s="78"/>
      <c r="E333" s="78"/>
      <c r="F333" s="82"/>
      <c r="G333" s="82"/>
      <c r="H333" s="82"/>
      <c r="I333" s="78"/>
      <c r="J333" s="83"/>
      <c r="K333" s="78"/>
      <c r="L333" s="82"/>
      <c r="M333" s="82"/>
      <c r="N333" s="82"/>
      <c r="O333" s="82"/>
      <c r="P333" s="83"/>
      <c r="Q333" s="78"/>
      <c r="R333" s="83"/>
      <c r="S333" s="78"/>
      <c r="T333" s="78"/>
      <c r="U333" s="78"/>
      <c r="V333" s="78"/>
      <c r="W333" s="78"/>
      <c r="X333" s="78"/>
      <c r="Y333" s="19" t="n">
        <f aca="false">V333</f>
        <v>0</v>
      </c>
      <c r="Z333" s="86"/>
      <c r="AA333" s="83"/>
      <c r="AB333" s="78"/>
      <c r="AC333" s="78"/>
      <c r="AD333" s="78"/>
      <c r="AE333" s="78"/>
      <c r="AF333" s="78"/>
      <c r="AG333" s="78"/>
      <c r="AH333" s="78"/>
      <c r="AI333" s="78"/>
      <c r="AJ333" s="78"/>
      <c r="AK333" s="78"/>
      <c r="AL333" s="78"/>
      <c r="AM333" s="78"/>
      <c r="AN333" s="78"/>
      <c r="AO333" s="78"/>
      <c r="AP333" s="78"/>
      <c r="AQ333" s="78"/>
      <c r="AR333" s="78"/>
      <c r="AS333" s="78"/>
      <c r="AT333" s="78"/>
      <c r="AU333" s="78"/>
      <c r="AV333" s="78"/>
      <c r="AW333" s="78"/>
      <c r="AX333" s="78"/>
      <c r="AY333" s="78"/>
      <c r="AZ333" s="78"/>
      <c r="BA333" s="78"/>
      <c r="BB333" s="78"/>
      <c r="BC333" s="78"/>
    </row>
    <row r="334" customFormat="false" ht="15" hidden="false" customHeight="false" outlineLevel="0" collapsed="false">
      <c r="A334" s="78"/>
      <c r="B334" s="78"/>
      <c r="C334" s="79"/>
      <c r="D334" s="78"/>
      <c r="E334" s="78"/>
      <c r="F334" s="82"/>
      <c r="G334" s="82"/>
      <c r="H334" s="82"/>
      <c r="I334" s="78"/>
      <c r="J334" s="83"/>
      <c r="K334" s="78"/>
      <c r="L334" s="82"/>
      <c r="M334" s="82"/>
      <c r="N334" s="82"/>
      <c r="O334" s="82"/>
      <c r="P334" s="83"/>
      <c r="Q334" s="78"/>
      <c r="R334" s="83"/>
      <c r="S334" s="78"/>
      <c r="T334" s="78"/>
      <c r="U334" s="78"/>
      <c r="V334" s="78"/>
      <c r="W334" s="78"/>
      <c r="X334" s="78"/>
      <c r="Y334" s="19" t="n">
        <f aca="false">V334</f>
        <v>0</v>
      </c>
      <c r="Z334" s="86"/>
      <c r="AA334" s="83"/>
      <c r="AB334" s="78"/>
      <c r="AC334" s="78"/>
      <c r="AD334" s="78"/>
      <c r="AE334" s="78"/>
      <c r="AF334" s="78"/>
      <c r="AG334" s="78"/>
      <c r="AH334" s="78"/>
      <c r="AI334" s="78"/>
      <c r="AJ334" s="78"/>
      <c r="AK334" s="78"/>
      <c r="AL334" s="78"/>
      <c r="AM334" s="78"/>
      <c r="AN334" s="78"/>
      <c r="AO334" s="78"/>
      <c r="AP334" s="78"/>
      <c r="AQ334" s="78"/>
      <c r="AR334" s="78"/>
      <c r="AS334" s="78"/>
      <c r="AT334" s="78"/>
      <c r="AU334" s="78"/>
      <c r="AV334" s="78"/>
      <c r="AW334" s="78"/>
      <c r="AX334" s="78"/>
      <c r="AY334" s="78"/>
      <c r="AZ334" s="78"/>
      <c r="BA334" s="78"/>
      <c r="BB334" s="78"/>
      <c r="BC334" s="78"/>
    </row>
    <row r="335" customFormat="false" ht="15" hidden="false" customHeight="false" outlineLevel="0" collapsed="false">
      <c r="A335" s="78"/>
      <c r="B335" s="78"/>
      <c r="C335" s="79"/>
      <c r="D335" s="78"/>
      <c r="E335" s="78"/>
      <c r="F335" s="82"/>
      <c r="G335" s="82"/>
      <c r="H335" s="82"/>
      <c r="I335" s="78"/>
      <c r="J335" s="83"/>
      <c r="K335" s="78"/>
      <c r="L335" s="82"/>
      <c r="M335" s="82"/>
      <c r="N335" s="82"/>
      <c r="O335" s="82"/>
      <c r="P335" s="83"/>
      <c r="Q335" s="78"/>
      <c r="R335" s="83"/>
      <c r="S335" s="78"/>
      <c r="T335" s="78"/>
      <c r="U335" s="78"/>
      <c r="V335" s="78"/>
      <c r="W335" s="78"/>
      <c r="X335" s="78"/>
      <c r="Y335" s="19" t="n">
        <f aca="false">V335</f>
        <v>0</v>
      </c>
      <c r="Z335" s="86"/>
      <c r="AA335" s="83"/>
      <c r="AB335" s="78"/>
      <c r="AC335" s="78"/>
      <c r="AD335" s="78"/>
      <c r="AE335" s="78"/>
      <c r="AF335" s="78"/>
      <c r="AG335" s="78"/>
      <c r="AH335" s="78"/>
      <c r="AI335" s="78"/>
      <c r="AJ335" s="78"/>
      <c r="AK335" s="78"/>
      <c r="AL335" s="78"/>
      <c r="AM335" s="78"/>
      <c r="AN335" s="78"/>
      <c r="AO335" s="78"/>
      <c r="AP335" s="78"/>
      <c r="AQ335" s="78"/>
      <c r="AR335" s="78"/>
      <c r="AS335" s="78"/>
      <c r="AT335" s="78"/>
      <c r="AU335" s="78"/>
      <c r="AV335" s="78"/>
      <c r="AW335" s="78"/>
      <c r="AX335" s="78"/>
      <c r="AY335" s="78"/>
      <c r="AZ335" s="78"/>
      <c r="BA335" s="78"/>
      <c r="BB335" s="78"/>
      <c r="BC335" s="78"/>
    </row>
    <row r="336" customFormat="false" ht="15" hidden="false" customHeight="false" outlineLevel="0" collapsed="false">
      <c r="A336" s="78"/>
      <c r="B336" s="78"/>
      <c r="C336" s="79"/>
      <c r="D336" s="78"/>
      <c r="E336" s="78"/>
      <c r="F336" s="82"/>
      <c r="G336" s="82"/>
      <c r="H336" s="82"/>
      <c r="I336" s="78"/>
      <c r="J336" s="83"/>
      <c r="K336" s="78"/>
      <c r="L336" s="82"/>
      <c r="M336" s="82"/>
      <c r="N336" s="82"/>
      <c r="O336" s="82"/>
      <c r="P336" s="83"/>
      <c r="Q336" s="78"/>
      <c r="R336" s="83"/>
      <c r="S336" s="78"/>
      <c r="T336" s="78"/>
      <c r="U336" s="78"/>
      <c r="V336" s="78"/>
      <c r="W336" s="78"/>
      <c r="X336" s="78"/>
      <c r="Y336" s="19" t="n">
        <f aca="false">V336</f>
        <v>0</v>
      </c>
      <c r="Z336" s="86"/>
      <c r="AA336" s="83"/>
      <c r="AB336" s="78"/>
      <c r="AC336" s="78"/>
      <c r="AD336" s="78"/>
      <c r="AE336" s="78"/>
      <c r="AF336" s="78"/>
      <c r="AG336" s="78"/>
      <c r="AH336" s="78"/>
      <c r="AI336" s="78"/>
      <c r="AJ336" s="78"/>
      <c r="AK336" s="78"/>
      <c r="AL336" s="78"/>
      <c r="AM336" s="78"/>
      <c r="AN336" s="78"/>
      <c r="AO336" s="78"/>
      <c r="AP336" s="78"/>
      <c r="AQ336" s="78"/>
      <c r="AR336" s="78"/>
      <c r="AS336" s="78"/>
      <c r="AT336" s="78"/>
      <c r="AU336" s="78"/>
      <c r="AV336" s="78"/>
      <c r="AW336" s="78"/>
      <c r="AX336" s="78"/>
      <c r="AY336" s="78"/>
      <c r="AZ336" s="78"/>
      <c r="BA336" s="78"/>
      <c r="BB336" s="78"/>
      <c r="BC336" s="78"/>
    </row>
    <row r="337" customFormat="false" ht="15" hidden="false" customHeight="false" outlineLevel="0" collapsed="false">
      <c r="A337" s="78"/>
      <c r="B337" s="78"/>
      <c r="C337" s="79"/>
      <c r="D337" s="78"/>
      <c r="E337" s="78"/>
      <c r="F337" s="82"/>
      <c r="G337" s="82"/>
      <c r="H337" s="82"/>
      <c r="I337" s="78"/>
      <c r="J337" s="83"/>
      <c r="K337" s="78"/>
      <c r="L337" s="82"/>
      <c r="M337" s="82"/>
      <c r="N337" s="82"/>
      <c r="O337" s="82"/>
      <c r="P337" s="83"/>
      <c r="Q337" s="78"/>
      <c r="R337" s="83"/>
      <c r="S337" s="78"/>
      <c r="T337" s="78"/>
      <c r="U337" s="78"/>
      <c r="V337" s="78"/>
      <c r="W337" s="78"/>
      <c r="X337" s="78"/>
      <c r="Y337" s="19" t="n">
        <f aca="false">V337</f>
        <v>0</v>
      </c>
      <c r="Z337" s="86"/>
      <c r="AA337" s="83"/>
      <c r="AB337" s="78"/>
      <c r="AC337" s="78"/>
      <c r="AD337" s="78"/>
      <c r="AE337" s="78"/>
      <c r="AF337" s="78"/>
      <c r="AG337" s="78"/>
      <c r="AH337" s="78"/>
      <c r="AI337" s="78"/>
      <c r="AJ337" s="78"/>
      <c r="AK337" s="78"/>
      <c r="AL337" s="78"/>
      <c r="AM337" s="78"/>
      <c r="AN337" s="78"/>
      <c r="AO337" s="78"/>
      <c r="AP337" s="78"/>
      <c r="AQ337" s="78"/>
      <c r="AR337" s="78"/>
      <c r="AS337" s="78"/>
      <c r="AT337" s="78"/>
      <c r="AU337" s="78"/>
      <c r="AV337" s="78"/>
      <c r="AW337" s="78"/>
      <c r="AX337" s="78"/>
      <c r="AY337" s="78"/>
      <c r="AZ337" s="78"/>
      <c r="BA337" s="78"/>
      <c r="BB337" s="78"/>
      <c r="BC337" s="78"/>
    </row>
    <row r="338" customFormat="false" ht="15" hidden="false" customHeight="false" outlineLevel="0" collapsed="false">
      <c r="A338" s="78"/>
      <c r="B338" s="78"/>
      <c r="C338" s="79"/>
      <c r="D338" s="78"/>
      <c r="E338" s="78"/>
      <c r="F338" s="82"/>
      <c r="G338" s="82"/>
      <c r="H338" s="82"/>
      <c r="I338" s="78"/>
      <c r="J338" s="83"/>
      <c r="K338" s="78"/>
      <c r="L338" s="82"/>
      <c r="M338" s="82"/>
      <c r="N338" s="82"/>
      <c r="O338" s="82"/>
      <c r="P338" s="83"/>
      <c r="Q338" s="78"/>
      <c r="R338" s="83"/>
      <c r="S338" s="78"/>
      <c r="T338" s="78"/>
      <c r="U338" s="78"/>
      <c r="V338" s="78"/>
      <c r="W338" s="78"/>
      <c r="X338" s="78"/>
      <c r="Y338" s="19" t="n">
        <f aca="false">V338</f>
        <v>0</v>
      </c>
      <c r="Z338" s="86"/>
      <c r="AA338" s="83"/>
      <c r="AB338" s="78"/>
      <c r="AC338" s="78"/>
      <c r="AD338" s="78"/>
      <c r="AE338" s="78"/>
      <c r="AF338" s="78"/>
      <c r="AG338" s="78"/>
      <c r="AH338" s="78"/>
      <c r="AI338" s="78"/>
      <c r="AJ338" s="78"/>
      <c r="AK338" s="78"/>
      <c r="AL338" s="78"/>
      <c r="AM338" s="78"/>
      <c r="AN338" s="78"/>
      <c r="AO338" s="78"/>
      <c r="AP338" s="78"/>
      <c r="AQ338" s="78"/>
      <c r="AR338" s="78"/>
      <c r="AS338" s="78"/>
      <c r="AT338" s="78"/>
      <c r="AU338" s="78"/>
      <c r="AV338" s="78"/>
      <c r="AW338" s="78"/>
      <c r="AX338" s="78"/>
      <c r="AY338" s="78"/>
      <c r="AZ338" s="78"/>
      <c r="BA338" s="78"/>
      <c r="BB338" s="78"/>
      <c r="BC338" s="78"/>
    </row>
    <row r="339" customFormat="false" ht="14.25" hidden="false" customHeight="false" outlineLevel="0" collapsed="false">
      <c r="A339" s="19"/>
      <c r="B339" s="19" t="s">
        <v>52</v>
      </c>
      <c r="C339" s="20" t="s">
        <v>118</v>
      </c>
      <c r="D339" s="37" t="n">
        <v>36389</v>
      </c>
      <c r="E339" s="19" t="s">
        <v>51</v>
      </c>
      <c r="F339" s="11" t="n">
        <v>1.3</v>
      </c>
      <c r="G339" s="19" t="n">
        <v>10000</v>
      </c>
      <c r="H339" s="20" t="n">
        <f aca="false">F339*G339</f>
        <v>13000</v>
      </c>
      <c r="I339" s="20" t="n">
        <v>195</v>
      </c>
      <c r="J339" s="11" t="n">
        <f aca="false">IF(E339="b",H339+I339,H339-I339)</f>
        <v>13195</v>
      </c>
      <c r="K339" s="19" t="s">
        <v>50</v>
      </c>
      <c r="L339" s="37" t="s">
        <v>119</v>
      </c>
      <c r="M339" s="11" t="n">
        <v>1</v>
      </c>
      <c r="N339" s="20" t="n">
        <v>10000</v>
      </c>
      <c r="O339" s="20" t="n">
        <f aca="false">M339*N339</f>
        <v>10000</v>
      </c>
      <c r="P339" s="11" t="n">
        <v>195</v>
      </c>
      <c r="Q339" s="20" t="n">
        <f aca="false">IF(K339="s",O339-P339,O339+P339)</f>
        <v>9805</v>
      </c>
      <c r="R339" s="11" t="n">
        <f aca="false">IF(E339="b",Q339-J339,J339-Q339)</f>
        <v>-3390</v>
      </c>
      <c r="S339" s="19"/>
      <c r="T339" s="13" t="n">
        <f aca="false">N339</f>
        <v>10000</v>
      </c>
      <c r="U339" s="19" t="str">
        <f aca="false">C339</f>
        <v>Meota Resouces Corp - A</v>
      </c>
      <c r="V339" s="42" t="n">
        <v>1999</v>
      </c>
      <c r="W339" s="13" t="n">
        <f aca="false">IF(E339="b",O339,H339)</f>
        <v>10000</v>
      </c>
      <c r="X339" s="19" t="n">
        <f aca="false">IF(E339="b",J339,Q339)</f>
        <v>13195</v>
      </c>
      <c r="Y339" s="13" t="n">
        <f aca="false">IF(E339="b",P339,I339)</f>
        <v>195</v>
      </c>
      <c r="Z339" s="39" t="n">
        <f aca="false">W339-Y339-X339</f>
        <v>-3390</v>
      </c>
      <c r="AA339" s="11" t="n">
        <f aca="false">R339-Z339</f>
        <v>0</v>
      </c>
      <c r="AB339" s="19" t="n">
        <f aca="false">IF(L339="holding",0,Z339)</f>
        <v>0</v>
      </c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P339" s="19"/>
      <c r="BQ339" s="19"/>
      <c r="BR339" s="19"/>
      <c r="BS339" s="19"/>
      <c r="BT339" s="19"/>
      <c r="BU339" s="19"/>
      <c r="BV339" s="19"/>
      <c r="BW339" s="19"/>
      <c r="BX339" s="19"/>
      <c r="BY339" s="19"/>
      <c r="BZ339" s="19"/>
      <c r="CA339" s="19"/>
      <c r="CB339" s="19"/>
      <c r="CC339" s="19"/>
      <c r="CD339" s="19"/>
      <c r="CE339" s="19"/>
      <c r="CF339" s="19"/>
      <c r="CG339" s="19"/>
      <c r="CH339" s="19"/>
      <c r="CI339" s="19"/>
      <c r="CJ339" s="19"/>
      <c r="CK339" s="19"/>
      <c r="CL339" s="19"/>
      <c r="CM339" s="19"/>
      <c r="CN339" s="19"/>
      <c r="CO339" s="19"/>
      <c r="CP339" s="19"/>
      <c r="CQ339" s="19"/>
      <c r="CR339" s="19"/>
      <c r="CS339" s="19"/>
      <c r="CT339" s="19"/>
      <c r="CU339" s="19"/>
      <c r="CV339" s="19"/>
      <c r="CW339" s="19"/>
      <c r="CX339" s="19"/>
      <c r="CY339" s="19"/>
      <c r="CZ339" s="19"/>
      <c r="DA339" s="19"/>
      <c r="DB339" s="19"/>
      <c r="DC339" s="19"/>
      <c r="DD339" s="19"/>
      <c r="DE339" s="19"/>
      <c r="DF339" s="19"/>
      <c r="DG339" s="19"/>
      <c r="DH339" s="19"/>
      <c r="DI339" s="19"/>
      <c r="DJ339" s="19"/>
      <c r="DK339" s="19"/>
      <c r="DL339" s="19"/>
      <c r="DM339" s="19"/>
      <c r="DN339" s="19"/>
      <c r="DO339" s="19"/>
      <c r="DP339" s="19"/>
      <c r="DQ339" s="19"/>
      <c r="DR339" s="19"/>
      <c r="DS339" s="19"/>
      <c r="DT339" s="19"/>
      <c r="DU339" s="19"/>
      <c r="DV339" s="19"/>
      <c r="DW339" s="19"/>
      <c r="DX339" s="19"/>
      <c r="DY339" s="19"/>
      <c r="DZ339" s="19"/>
      <c r="EA339" s="19"/>
      <c r="EB339" s="19"/>
      <c r="EC339" s="19"/>
      <c r="ED339" s="19"/>
      <c r="EE339" s="19"/>
      <c r="EF339" s="19"/>
      <c r="EG339" s="19"/>
      <c r="EH339" s="19"/>
      <c r="EI339" s="19"/>
      <c r="EJ339" s="19"/>
      <c r="EK339" s="19"/>
      <c r="EL339" s="19"/>
      <c r="EM339" s="19"/>
      <c r="EN339" s="19"/>
      <c r="EO339" s="19"/>
      <c r="EP339" s="19"/>
      <c r="EQ339" s="19"/>
      <c r="ER339" s="19"/>
      <c r="ES339" s="19"/>
      <c r="ET339" s="19"/>
      <c r="EU339" s="19"/>
      <c r="EV339" s="19"/>
      <c r="EW339" s="19"/>
      <c r="EX339" s="19"/>
      <c r="EY339" s="19"/>
      <c r="EZ339" s="19"/>
      <c r="FA339" s="19"/>
      <c r="FB339" s="19"/>
      <c r="FC339" s="19"/>
      <c r="FD339" s="19"/>
      <c r="FE339" s="19"/>
      <c r="FF339" s="19"/>
      <c r="FG339" s="19"/>
      <c r="FH339" s="19"/>
      <c r="FI339" s="19"/>
      <c r="FJ339" s="19"/>
      <c r="FK339" s="19"/>
      <c r="FL339" s="19"/>
      <c r="FM339" s="19"/>
      <c r="FN339" s="19"/>
      <c r="FO339" s="19"/>
      <c r="FP339" s="19"/>
      <c r="FQ339" s="19"/>
      <c r="FR339" s="19"/>
      <c r="FS339" s="19"/>
      <c r="FT339" s="19"/>
      <c r="FU339" s="19"/>
      <c r="FV339" s="19"/>
      <c r="FW339" s="19"/>
      <c r="FX339" s="19"/>
      <c r="FY339" s="19"/>
      <c r="FZ339" s="19"/>
      <c r="GA339" s="19"/>
      <c r="GB339" s="19"/>
      <c r="GC339" s="19"/>
      <c r="GD339" s="19"/>
      <c r="GE339" s="19"/>
      <c r="GF339" s="19"/>
      <c r="GG339" s="19"/>
      <c r="GH339" s="19"/>
      <c r="GI339" s="19"/>
      <c r="GJ339" s="19"/>
      <c r="GK339" s="19"/>
      <c r="GL339" s="19"/>
      <c r="GM339" s="19"/>
      <c r="GN339" s="19"/>
      <c r="GO339" s="19"/>
      <c r="GP339" s="19"/>
      <c r="GQ339" s="19"/>
      <c r="GR339" s="19"/>
      <c r="GS339" s="19"/>
      <c r="GT339" s="19"/>
      <c r="GU339" s="19"/>
      <c r="GV339" s="19"/>
      <c r="GW339" s="19"/>
      <c r="GX339" s="19"/>
      <c r="GY339" s="19"/>
      <c r="GZ339" s="19"/>
      <c r="HA339" s="19"/>
      <c r="HB339" s="19"/>
      <c r="HC339" s="19"/>
      <c r="HD339" s="19"/>
      <c r="HE339" s="19"/>
      <c r="HF339" s="19"/>
      <c r="HG339" s="19"/>
      <c r="HH339" s="19"/>
      <c r="HI339" s="19"/>
      <c r="HJ339" s="19"/>
      <c r="HK339" s="19"/>
      <c r="HL339" s="19"/>
      <c r="HM339" s="19"/>
      <c r="HN339" s="19"/>
      <c r="HO339" s="19"/>
      <c r="HP339" s="19"/>
      <c r="HQ339" s="19"/>
      <c r="HR339" s="19"/>
      <c r="HS339" s="19"/>
      <c r="HT339" s="19"/>
      <c r="HU339" s="19"/>
      <c r="HV339" s="19"/>
      <c r="HW339" s="19"/>
      <c r="HX339" s="19"/>
      <c r="HY339" s="19"/>
      <c r="HZ339" s="19"/>
      <c r="IA339" s="19"/>
      <c r="IB339" s="19"/>
      <c r="IC339" s="19"/>
      <c r="ID339" s="19"/>
      <c r="IE339" s="19"/>
      <c r="IF339" s="19"/>
      <c r="IG339" s="19"/>
      <c r="IH339" s="19"/>
      <c r="II339" s="19"/>
      <c r="IJ339" s="19"/>
      <c r="IK339" s="19"/>
      <c r="IL339" s="19"/>
      <c r="IM339" s="19"/>
      <c r="IN339" s="19"/>
      <c r="IO339" s="19"/>
      <c r="IP339" s="19"/>
      <c r="IQ339" s="19"/>
      <c r="IR339" s="19"/>
      <c r="IS339" s="19"/>
      <c r="IT339" s="19"/>
      <c r="IU339" s="19"/>
      <c r="IV339" s="19"/>
      <c r="IW339" s="19"/>
    </row>
    <row r="340" customFormat="false" ht="15" hidden="false" customHeight="false" outlineLevel="0" collapsed="false">
      <c r="A340" s="78"/>
      <c r="B340" s="78"/>
      <c r="C340" s="79"/>
      <c r="D340" s="78"/>
      <c r="E340" s="78"/>
      <c r="F340" s="82"/>
      <c r="G340" s="82"/>
      <c r="H340" s="82"/>
      <c r="I340" s="78"/>
      <c r="J340" s="83"/>
      <c r="K340" s="78"/>
      <c r="L340" s="82"/>
      <c r="M340" s="82"/>
      <c r="N340" s="82"/>
      <c r="O340" s="82"/>
      <c r="P340" s="83"/>
      <c r="Q340" s="78"/>
      <c r="R340" s="83"/>
      <c r="S340" s="78"/>
      <c r="T340" s="78"/>
      <c r="U340" s="78"/>
      <c r="V340" s="78"/>
      <c r="W340" s="78"/>
      <c r="X340" s="78"/>
      <c r="Y340" s="19" t="n">
        <f aca="false">V340</f>
        <v>0</v>
      </c>
      <c r="Z340" s="86"/>
      <c r="AA340" s="83"/>
      <c r="AB340" s="78"/>
      <c r="AC340" s="78"/>
      <c r="AD340" s="78"/>
      <c r="AE340" s="78"/>
      <c r="AF340" s="78"/>
      <c r="AG340" s="78"/>
      <c r="AH340" s="78"/>
      <c r="AI340" s="78"/>
      <c r="AJ340" s="78"/>
      <c r="AK340" s="78"/>
      <c r="AL340" s="78"/>
      <c r="AM340" s="78"/>
      <c r="AN340" s="78"/>
      <c r="AO340" s="78"/>
      <c r="AP340" s="78"/>
      <c r="AQ340" s="78"/>
      <c r="AR340" s="78"/>
      <c r="AS340" s="78"/>
      <c r="AT340" s="78"/>
      <c r="AU340" s="78"/>
      <c r="AV340" s="78"/>
      <c r="AW340" s="78"/>
      <c r="AX340" s="78"/>
      <c r="AY340" s="78"/>
      <c r="AZ340" s="78"/>
      <c r="BA340" s="78"/>
      <c r="BB340" s="78"/>
      <c r="BC340" s="78"/>
    </row>
    <row r="341" customFormat="false" ht="15" hidden="false" customHeight="false" outlineLevel="0" collapsed="false">
      <c r="A341" s="78"/>
      <c r="B341" s="78"/>
      <c r="C341" s="79"/>
      <c r="D341" s="78"/>
      <c r="E341" s="78"/>
      <c r="F341" s="82"/>
      <c r="G341" s="82"/>
      <c r="H341" s="82"/>
      <c r="I341" s="78"/>
      <c r="J341" s="83"/>
      <c r="K341" s="78"/>
      <c r="L341" s="82"/>
      <c r="M341" s="82"/>
      <c r="N341" s="82"/>
      <c r="O341" s="82"/>
      <c r="P341" s="83"/>
      <c r="Q341" s="78"/>
      <c r="R341" s="83"/>
      <c r="S341" s="78"/>
      <c r="T341" s="78"/>
      <c r="U341" s="78"/>
      <c r="V341" s="78"/>
      <c r="W341" s="78"/>
      <c r="X341" s="78"/>
      <c r="Y341" s="19" t="n">
        <f aca="false">V341</f>
        <v>0</v>
      </c>
      <c r="Z341" s="86"/>
      <c r="AA341" s="83"/>
      <c r="AB341" s="78"/>
      <c r="AC341" s="78"/>
      <c r="AD341" s="78"/>
      <c r="AE341" s="78"/>
      <c r="AF341" s="78"/>
      <c r="AG341" s="78"/>
      <c r="AH341" s="78"/>
      <c r="AI341" s="78"/>
      <c r="AJ341" s="78"/>
      <c r="AK341" s="78"/>
      <c r="AL341" s="78"/>
      <c r="AM341" s="78"/>
      <c r="AN341" s="78"/>
      <c r="AO341" s="78"/>
      <c r="AP341" s="78"/>
      <c r="AQ341" s="78"/>
      <c r="AR341" s="78"/>
      <c r="AS341" s="78"/>
      <c r="AT341" s="78"/>
      <c r="AU341" s="78"/>
      <c r="AV341" s="78"/>
      <c r="AW341" s="78"/>
      <c r="AX341" s="78"/>
      <c r="AY341" s="78"/>
      <c r="AZ341" s="78"/>
      <c r="BA341" s="78"/>
      <c r="BB341" s="78"/>
      <c r="BC341" s="78"/>
    </row>
    <row r="342" customFormat="false" ht="15" hidden="false" customHeight="false" outlineLevel="0" collapsed="false">
      <c r="A342" s="78"/>
      <c r="B342" s="78"/>
      <c r="C342" s="79"/>
      <c r="D342" s="78"/>
      <c r="E342" s="78"/>
      <c r="F342" s="82"/>
      <c r="G342" s="82"/>
      <c r="H342" s="82"/>
      <c r="I342" s="78"/>
      <c r="J342" s="83"/>
      <c r="K342" s="78"/>
      <c r="L342" s="82"/>
      <c r="M342" s="82"/>
      <c r="N342" s="82"/>
      <c r="O342" s="82"/>
      <c r="P342" s="83"/>
      <c r="Q342" s="78"/>
      <c r="R342" s="83"/>
      <c r="S342" s="78"/>
      <c r="T342" s="78"/>
      <c r="U342" s="78"/>
      <c r="V342" s="78"/>
      <c r="W342" s="78"/>
      <c r="X342" s="78"/>
      <c r="Y342" s="19" t="n">
        <f aca="false">V342</f>
        <v>0</v>
      </c>
      <c r="Z342" s="86"/>
      <c r="AA342" s="83"/>
      <c r="AB342" s="78"/>
      <c r="AC342" s="78"/>
      <c r="AD342" s="78"/>
      <c r="AE342" s="78"/>
      <c r="AF342" s="78"/>
      <c r="AG342" s="78"/>
      <c r="AH342" s="78"/>
      <c r="AI342" s="78"/>
      <c r="AJ342" s="78"/>
      <c r="AK342" s="78"/>
      <c r="AL342" s="78"/>
      <c r="AM342" s="78"/>
      <c r="AN342" s="78"/>
      <c r="AO342" s="78"/>
      <c r="AP342" s="78"/>
      <c r="AQ342" s="78"/>
      <c r="AR342" s="78"/>
      <c r="AS342" s="78"/>
      <c r="AT342" s="78"/>
      <c r="AU342" s="78"/>
      <c r="AV342" s="78"/>
      <c r="AW342" s="78"/>
      <c r="AX342" s="78"/>
      <c r="AY342" s="78"/>
      <c r="AZ342" s="78"/>
      <c r="BA342" s="78"/>
      <c r="BB342" s="78"/>
      <c r="BC342" s="78"/>
    </row>
    <row r="343" customFormat="false" ht="14.25" hidden="false" customHeight="false" outlineLevel="0" collapsed="false">
      <c r="A343" s="19"/>
      <c r="B343" s="19" t="s">
        <v>52</v>
      </c>
      <c r="C343" s="88" t="s">
        <v>111</v>
      </c>
      <c r="D343" s="44"/>
      <c r="E343" s="45" t="s">
        <v>51</v>
      </c>
      <c r="F343" s="70"/>
      <c r="G343" s="45"/>
      <c r="H343" s="47" t="n">
        <f aca="false">H185+H186</f>
        <v>200000.00444</v>
      </c>
      <c r="I343" s="45"/>
      <c r="J343" s="72" t="n">
        <f aca="false">J185+J186</f>
        <v>300650.007045304</v>
      </c>
      <c r="K343" s="48"/>
      <c r="L343" s="71" t="n">
        <f aca="false">I343</f>
        <v>0</v>
      </c>
      <c r="M343" s="72" t="n">
        <f aca="false">K343*L343</f>
        <v>0</v>
      </c>
      <c r="N343" s="48" t="n">
        <f aca="false">IF(E343="b",J343+M343,J343-M343)</f>
        <v>300650.007045304</v>
      </c>
      <c r="O343" s="45"/>
      <c r="P343" s="72"/>
      <c r="Q343" s="45" t="s">
        <v>50</v>
      </c>
      <c r="R343" s="73" t="s">
        <v>119</v>
      </c>
      <c r="S343" s="70" t="n">
        <v>25.1</v>
      </c>
      <c r="T343" s="47" t="n">
        <f aca="false">G185+G186</f>
        <v>8643.049</v>
      </c>
      <c r="U343" s="47" t="n">
        <f aca="false">S343*T343</f>
        <v>216940.5299</v>
      </c>
      <c r="V343" s="45" t="n">
        <v>1.49</v>
      </c>
      <c r="W343" s="72" t="n">
        <f aca="false">U343*V343</f>
        <v>323241.389551</v>
      </c>
      <c r="X343" s="48"/>
      <c r="Y343" s="45" t="n">
        <f aca="false">V343</f>
        <v>1.49</v>
      </c>
      <c r="Z343" s="74" t="n">
        <f aca="false">X343*Y343</f>
        <v>0</v>
      </c>
      <c r="AA343" s="48" t="n">
        <f aca="false">IF(Q343="s",W343-Z343,Z343+W343)</f>
        <v>323241.389551</v>
      </c>
      <c r="AB343" s="49" t="n">
        <f aca="false">IF(E343="b",AA343-N343,N343-AA343)</f>
        <v>22591.382505696</v>
      </c>
      <c r="AC343" s="19"/>
      <c r="AD343" s="13" t="n">
        <f aca="false">T343</f>
        <v>8643.049</v>
      </c>
      <c r="AE343" s="19" t="str">
        <f aca="false">C343</f>
        <v>Green Line US Index Fund</v>
      </c>
      <c r="AF343" s="42" t="n">
        <v>1999</v>
      </c>
      <c r="AG343" s="13" t="n">
        <f aca="false">IF(E343="b",W343,J343)</f>
        <v>323241.389551</v>
      </c>
      <c r="AH343" s="19" t="n">
        <f aca="false">IF(E343="b",N343,AA343)</f>
        <v>300650.007045304</v>
      </c>
      <c r="AI343" s="13" t="n">
        <f aca="false">IF(E343="b",Z343,M343)</f>
        <v>0</v>
      </c>
      <c r="AJ343" s="11" t="n">
        <f aca="false">AG343-AI343-AH343</f>
        <v>22591.382505696</v>
      </c>
      <c r="AK343" s="69" t="n">
        <f aca="false">AB343-AJ343</f>
        <v>0</v>
      </c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  <c r="BQ343" s="19"/>
      <c r="BR343" s="19"/>
      <c r="BS343" s="19"/>
      <c r="BT343" s="19"/>
      <c r="BU343" s="19"/>
      <c r="BV343" s="19"/>
      <c r="BW343" s="19"/>
      <c r="BX343" s="19"/>
      <c r="BY343" s="19"/>
      <c r="BZ343" s="19"/>
      <c r="CA343" s="19"/>
      <c r="CB343" s="19"/>
      <c r="CC343" s="19"/>
      <c r="CD343" s="19"/>
      <c r="CE343" s="19"/>
      <c r="CF343" s="19"/>
      <c r="CG343" s="19"/>
      <c r="CH343" s="19"/>
      <c r="CI343" s="19"/>
      <c r="CJ343" s="19"/>
      <c r="CK343" s="19"/>
      <c r="CL343" s="19"/>
      <c r="CM343" s="19"/>
      <c r="CN343" s="19"/>
      <c r="CO343" s="19"/>
      <c r="CP343" s="19"/>
      <c r="CQ343" s="19"/>
      <c r="CR343" s="19"/>
      <c r="CS343" s="19"/>
      <c r="CT343" s="19"/>
      <c r="CU343" s="19"/>
      <c r="CV343" s="19"/>
      <c r="CW343" s="19"/>
      <c r="CX343" s="19"/>
      <c r="CY343" s="19"/>
      <c r="CZ343" s="19"/>
      <c r="DA343" s="19"/>
      <c r="DB343" s="19"/>
      <c r="DC343" s="19"/>
      <c r="DD343" s="19"/>
      <c r="DE343" s="19"/>
      <c r="DF343" s="19"/>
      <c r="DG343" s="19"/>
      <c r="DH343" s="19"/>
      <c r="DI343" s="19"/>
      <c r="DJ343" s="19"/>
      <c r="DK343" s="19"/>
      <c r="DL343" s="19"/>
      <c r="DM343" s="19"/>
      <c r="DN343" s="19"/>
      <c r="DO343" s="19"/>
      <c r="DP343" s="19"/>
      <c r="DQ343" s="19"/>
      <c r="DR343" s="19"/>
      <c r="DS343" s="19"/>
      <c r="DT343" s="19"/>
      <c r="DU343" s="19"/>
      <c r="DV343" s="19"/>
      <c r="DW343" s="19"/>
      <c r="DX343" s="19"/>
      <c r="DY343" s="19"/>
      <c r="DZ343" s="19"/>
      <c r="EA343" s="19"/>
      <c r="EB343" s="19"/>
      <c r="EC343" s="19"/>
      <c r="ED343" s="19"/>
      <c r="EE343" s="19"/>
      <c r="EF343" s="19"/>
      <c r="EG343" s="19"/>
      <c r="EH343" s="19"/>
      <c r="EI343" s="19"/>
      <c r="EJ343" s="19"/>
      <c r="EK343" s="19"/>
      <c r="EL343" s="19"/>
      <c r="EM343" s="19"/>
      <c r="EN343" s="19"/>
      <c r="EO343" s="19"/>
      <c r="EP343" s="19"/>
      <c r="EQ343" s="19"/>
      <c r="ER343" s="19"/>
      <c r="ES343" s="19"/>
      <c r="ET343" s="19"/>
      <c r="EU343" s="19"/>
      <c r="EV343" s="19"/>
      <c r="EW343" s="19"/>
      <c r="EX343" s="19"/>
      <c r="EY343" s="19"/>
      <c r="EZ343" s="19"/>
      <c r="FA343" s="19"/>
      <c r="FB343" s="19"/>
      <c r="FC343" s="19"/>
      <c r="FD343" s="19"/>
      <c r="FE343" s="19"/>
      <c r="FF343" s="19"/>
      <c r="FG343" s="19"/>
      <c r="FH343" s="19"/>
      <c r="FI343" s="19"/>
      <c r="FJ343" s="19"/>
      <c r="FK343" s="19"/>
      <c r="FL343" s="19"/>
      <c r="FM343" s="19"/>
      <c r="FN343" s="19"/>
      <c r="FO343" s="19"/>
      <c r="FP343" s="19"/>
      <c r="FQ343" s="19"/>
      <c r="FR343" s="19"/>
      <c r="FS343" s="19"/>
      <c r="FT343" s="19"/>
      <c r="FU343" s="19"/>
      <c r="FV343" s="19"/>
      <c r="FW343" s="19"/>
      <c r="FX343" s="19"/>
      <c r="FY343" s="19"/>
      <c r="FZ343" s="19"/>
      <c r="GA343" s="19"/>
      <c r="GB343" s="19"/>
      <c r="GC343" s="19"/>
      <c r="GD343" s="19"/>
      <c r="GE343" s="19"/>
      <c r="GF343" s="19"/>
      <c r="GG343" s="19"/>
      <c r="GH343" s="19"/>
      <c r="GI343" s="19"/>
      <c r="GJ343" s="19"/>
      <c r="GK343" s="19"/>
      <c r="GL343" s="19"/>
      <c r="GM343" s="19"/>
      <c r="GN343" s="19"/>
      <c r="GO343" s="19"/>
      <c r="GP343" s="19"/>
      <c r="GQ343" s="19"/>
      <c r="GR343" s="19"/>
      <c r="GS343" s="19"/>
      <c r="GT343" s="19"/>
      <c r="GU343" s="19"/>
      <c r="GV343" s="19"/>
      <c r="GW343" s="19"/>
      <c r="GX343" s="19"/>
      <c r="GY343" s="19"/>
      <c r="GZ343" s="19"/>
      <c r="HA343" s="19"/>
      <c r="HB343" s="19"/>
      <c r="HC343" s="19"/>
      <c r="HD343" s="19"/>
      <c r="HE343" s="19"/>
      <c r="HF343" s="19"/>
      <c r="HG343" s="19"/>
      <c r="HH343" s="19"/>
      <c r="HI343" s="19"/>
      <c r="HJ343" s="19"/>
      <c r="HK343" s="19"/>
      <c r="HL343" s="19"/>
      <c r="HM343" s="19"/>
      <c r="HN343" s="19"/>
      <c r="HO343" s="19"/>
      <c r="HP343" s="19"/>
      <c r="HQ343" s="19"/>
      <c r="HR343" s="19"/>
      <c r="HS343" s="19"/>
      <c r="HT343" s="19"/>
      <c r="HU343" s="19"/>
      <c r="HV343" s="19"/>
      <c r="HW343" s="19"/>
      <c r="HX343" s="19"/>
      <c r="HY343" s="19"/>
      <c r="HZ343" s="19"/>
      <c r="IA343" s="19"/>
      <c r="IB343" s="19"/>
      <c r="IC343" s="19"/>
      <c r="ID343" s="19"/>
      <c r="IE343" s="19"/>
      <c r="IF343" s="19"/>
      <c r="IG343" s="19"/>
      <c r="IH343" s="19"/>
      <c r="II343" s="19"/>
      <c r="IJ343" s="19"/>
      <c r="IK343" s="19"/>
      <c r="IL343" s="19"/>
      <c r="IM343" s="19"/>
      <c r="IN343" s="19"/>
      <c r="IO343" s="19"/>
      <c r="IP343" s="19"/>
      <c r="IQ343" s="19"/>
      <c r="IR343" s="19"/>
      <c r="IS343" s="19"/>
      <c r="IT343" s="19"/>
      <c r="IU343" s="19"/>
      <c r="IV343" s="19"/>
      <c r="IW343" s="19"/>
    </row>
    <row r="344" customFormat="false" ht="15" hidden="false" customHeight="false" outlineLevel="0" collapsed="false">
      <c r="A344" s="78"/>
      <c r="B344" s="78"/>
      <c r="C344" s="79"/>
      <c r="D344" s="78"/>
      <c r="E344" s="78"/>
      <c r="F344" s="82"/>
      <c r="G344" s="82"/>
      <c r="H344" s="82"/>
      <c r="I344" s="78"/>
      <c r="J344" s="83"/>
      <c r="K344" s="78"/>
      <c r="L344" s="82"/>
      <c r="M344" s="82"/>
      <c r="N344" s="82"/>
      <c r="O344" s="82"/>
      <c r="P344" s="83"/>
      <c r="Q344" s="78"/>
      <c r="R344" s="83"/>
      <c r="S344" s="78"/>
      <c r="T344" s="78"/>
      <c r="U344" s="78"/>
      <c r="V344" s="78"/>
      <c r="W344" s="78"/>
      <c r="X344" s="78"/>
      <c r="Y344" s="19" t="n">
        <f aca="false">V344</f>
        <v>0</v>
      </c>
      <c r="Z344" s="86"/>
      <c r="AA344" s="83"/>
      <c r="AB344" s="78"/>
      <c r="AC344" s="78"/>
      <c r="AD344" s="78"/>
      <c r="AE344" s="78"/>
      <c r="AF344" s="78"/>
      <c r="AG344" s="78"/>
      <c r="AH344" s="78"/>
      <c r="AI344" s="78"/>
      <c r="AJ344" s="78"/>
      <c r="AK344" s="78"/>
      <c r="AL344" s="78"/>
      <c r="AM344" s="78"/>
      <c r="AN344" s="78"/>
      <c r="AO344" s="78"/>
      <c r="AP344" s="78"/>
      <c r="AQ344" s="78"/>
      <c r="AR344" s="78"/>
      <c r="AS344" s="78"/>
      <c r="AT344" s="78"/>
      <c r="AU344" s="78"/>
      <c r="AV344" s="78"/>
      <c r="AW344" s="78"/>
      <c r="AX344" s="78"/>
      <c r="AY344" s="78"/>
      <c r="AZ344" s="78"/>
      <c r="BA344" s="78"/>
      <c r="BB344" s="78"/>
      <c r="BC344" s="78"/>
    </row>
    <row r="345" customFormat="false" ht="15" hidden="false" customHeight="false" outlineLevel="0" collapsed="false">
      <c r="A345" s="78"/>
      <c r="B345" s="78"/>
      <c r="C345" s="79" t="s">
        <v>120</v>
      </c>
      <c r="D345" s="78"/>
      <c r="E345" s="78"/>
      <c r="F345" s="82"/>
      <c r="G345" s="82"/>
      <c r="H345" s="82"/>
      <c r="I345" s="78"/>
      <c r="J345" s="83"/>
      <c r="K345" s="78"/>
      <c r="L345" s="82"/>
      <c r="M345" s="82"/>
      <c r="N345" s="82"/>
      <c r="O345" s="82"/>
      <c r="P345" s="83"/>
      <c r="Q345" s="78"/>
      <c r="R345" s="83"/>
      <c r="S345" s="78"/>
      <c r="T345" s="78"/>
      <c r="U345" s="78"/>
      <c r="V345" s="78"/>
      <c r="W345" s="78"/>
      <c r="X345" s="78"/>
      <c r="Y345" s="19" t="n">
        <f aca="false">V345</f>
        <v>0</v>
      </c>
      <c r="Z345" s="86"/>
      <c r="AA345" s="83"/>
      <c r="AB345" s="78"/>
      <c r="AC345" s="78"/>
      <c r="AD345" s="78"/>
      <c r="AE345" s="78"/>
      <c r="AF345" s="78"/>
      <c r="AG345" s="78"/>
      <c r="AH345" s="78"/>
      <c r="AI345" s="78"/>
      <c r="AJ345" s="78"/>
      <c r="AK345" s="78"/>
      <c r="AL345" s="78"/>
      <c r="AM345" s="78"/>
      <c r="AN345" s="78"/>
      <c r="AO345" s="78"/>
      <c r="AP345" s="78"/>
      <c r="AQ345" s="78"/>
      <c r="AR345" s="78"/>
      <c r="AS345" s="78"/>
      <c r="AT345" s="78"/>
      <c r="AU345" s="78"/>
      <c r="AV345" s="78"/>
      <c r="AW345" s="78"/>
      <c r="AX345" s="78"/>
      <c r="AY345" s="78"/>
      <c r="AZ345" s="78"/>
      <c r="BA345" s="78"/>
      <c r="BB345" s="78"/>
      <c r="BC345" s="78"/>
    </row>
    <row r="346" customFormat="false" ht="15" hidden="false" customHeight="false" outlineLevel="0" collapsed="false">
      <c r="A346" s="78"/>
      <c r="B346" s="78"/>
      <c r="C346" s="79"/>
      <c r="D346" s="78"/>
      <c r="E346" s="78"/>
      <c r="F346" s="82"/>
      <c r="G346" s="82"/>
      <c r="H346" s="82"/>
      <c r="I346" s="78"/>
      <c r="J346" s="83"/>
      <c r="K346" s="78"/>
      <c r="L346" s="82"/>
      <c r="M346" s="82"/>
      <c r="N346" s="82"/>
      <c r="O346" s="82"/>
      <c r="P346" s="83"/>
      <c r="Q346" s="78"/>
      <c r="R346" s="83"/>
      <c r="S346" s="78"/>
      <c r="T346" s="78"/>
      <c r="U346" s="78"/>
      <c r="V346" s="78"/>
      <c r="W346" s="78"/>
      <c r="X346" s="78"/>
      <c r="Y346" s="19" t="n">
        <f aca="false">V346</f>
        <v>0</v>
      </c>
      <c r="Z346" s="86"/>
      <c r="AA346" s="83"/>
      <c r="AB346" s="78"/>
      <c r="AC346" s="78"/>
      <c r="AD346" s="78"/>
      <c r="AE346" s="78"/>
      <c r="AF346" s="78"/>
      <c r="AG346" s="78"/>
      <c r="AH346" s="78"/>
      <c r="AI346" s="78"/>
      <c r="AJ346" s="78"/>
      <c r="AK346" s="78"/>
      <c r="AL346" s="78"/>
      <c r="AM346" s="78"/>
      <c r="AN346" s="78"/>
      <c r="AO346" s="78"/>
      <c r="AP346" s="78"/>
      <c r="AQ346" s="78"/>
      <c r="AR346" s="78"/>
      <c r="AS346" s="78"/>
      <c r="AT346" s="78"/>
      <c r="AU346" s="78"/>
      <c r="AV346" s="78"/>
      <c r="AW346" s="78"/>
      <c r="AX346" s="78"/>
      <c r="AY346" s="78"/>
      <c r="AZ346" s="78"/>
      <c r="BA346" s="78"/>
      <c r="BB346" s="78"/>
      <c r="BC346" s="78"/>
    </row>
    <row r="347" customFormat="false" ht="15" hidden="false" customHeight="false" outlineLevel="0" collapsed="false">
      <c r="A347" s="78"/>
      <c r="B347" s="78"/>
      <c r="C347" s="79"/>
      <c r="D347" s="78"/>
      <c r="E347" s="78"/>
      <c r="F347" s="82"/>
      <c r="G347" s="82"/>
      <c r="H347" s="82"/>
      <c r="I347" s="78"/>
      <c r="J347" s="83"/>
      <c r="K347" s="78"/>
      <c r="L347" s="82"/>
      <c r="M347" s="82"/>
      <c r="N347" s="82"/>
      <c r="O347" s="82"/>
      <c r="P347" s="83"/>
      <c r="Q347" s="78"/>
      <c r="R347" s="83"/>
      <c r="S347" s="78"/>
      <c r="T347" s="78"/>
      <c r="U347" s="78"/>
      <c r="V347" s="78"/>
      <c r="W347" s="78"/>
      <c r="X347" s="78"/>
      <c r="Y347" s="19" t="n">
        <f aca="false">V347</f>
        <v>0</v>
      </c>
      <c r="Z347" s="86"/>
      <c r="AA347" s="83"/>
      <c r="AB347" s="78"/>
      <c r="AC347" s="78"/>
      <c r="AD347" s="78"/>
      <c r="AE347" s="78"/>
      <c r="AF347" s="78"/>
      <c r="AG347" s="78"/>
      <c r="AH347" s="78"/>
      <c r="AI347" s="78"/>
      <c r="AJ347" s="78"/>
      <c r="AK347" s="78"/>
      <c r="AL347" s="78"/>
      <c r="AM347" s="78"/>
      <c r="AN347" s="78"/>
      <c r="AO347" s="78"/>
      <c r="AP347" s="78"/>
      <c r="AQ347" s="78"/>
      <c r="AR347" s="78"/>
      <c r="AS347" s="78"/>
      <c r="AT347" s="78"/>
      <c r="AU347" s="78"/>
      <c r="AV347" s="78"/>
      <c r="AW347" s="78"/>
      <c r="AX347" s="78"/>
      <c r="AY347" s="78"/>
      <c r="AZ347" s="78"/>
      <c r="BA347" s="78"/>
      <c r="BB347" s="78"/>
      <c r="BC347" s="78"/>
    </row>
    <row r="348" customFormat="false" ht="15" hidden="false" customHeight="false" outlineLevel="0" collapsed="false">
      <c r="A348" s="78"/>
      <c r="B348" s="78"/>
      <c r="C348" s="79"/>
      <c r="D348" s="78"/>
      <c r="E348" s="78"/>
      <c r="F348" s="82"/>
      <c r="G348" s="82"/>
      <c r="H348" s="82"/>
      <c r="I348" s="78"/>
      <c r="J348" s="83"/>
      <c r="K348" s="78"/>
      <c r="L348" s="82"/>
      <c r="M348" s="82"/>
      <c r="N348" s="82"/>
      <c r="O348" s="82"/>
      <c r="P348" s="83"/>
      <c r="Q348" s="78"/>
      <c r="R348" s="83"/>
      <c r="S348" s="78"/>
      <c r="T348" s="78"/>
      <c r="U348" s="78"/>
      <c r="V348" s="78"/>
      <c r="W348" s="78"/>
      <c r="X348" s="78"/>
      <c r="Y348" s="19" t="n">
        <f aca="false">V348</f>
        <v>0</v>
      </c>
      <c r="Z348" s="86"/>
      <c r="AA348" s="83"/>
      <c r="AB348" s="78"/>
      <c r="AC348" s="78"/>
      <c r="AD348" s="78"/>
      <c r="AE348" s="78"/>
      <c r="AF348" s="78"/>
      <c r="AG348" s="78"/>
      <c r="AH348" s="78"/>
      <c r="AI348" s="78"/>
      <c r="AJ348" s="78"/>
      <c r="AK348" s="78"/>
      <c r="AL348" s="78"/>
      <c r="AM348" s="78"/>
      <c r="AN348" s="78"/>
      <c r="AO348" s="78"/>
      <c r="AP348" s="78"/>
      <c r="AQ348" s="78"/>
      <c r="AR348" s="78"/>
      <c r="AS348" s="78"/>
      <c r="AT348" s="78"/>
      <c r="AU348" s="78"/>
      <c r="AV348" s="78"/>
      <c r="AW348" s="78"/>
      <c r="AX348" s="78"/>
      <c r="AY348" s="78"/>
      <c r="AZ348" s="78"/>
      <c r="BA348" s="78"/>
      <c r="BB348" s="78"/>
      <c r="BC348" s="78"/>
    </row>
    <row r="349" customFormat="false" ht="15" hidden="false" customHeight="false" outlineLevel="0" collapsed="false">
      <c r="A349" s="78"/>
      <c r="B349" s="78"/>
      <c r="C349" s="79"/>
      <c r="D349" s="78"/>
      <c r="E349" s="78"/>
      <c r="F349" s="82"/>
      <c r="G349" s="82"/>
      <c r="H349" s="82"/>
      <c r="I349" s="78"/>
      <c r="J349" s="83"/>
      <c r="K349" s="78"/>
      <c r="L349" s="82"/>
      <c r="M349" s="82"/>
      <c r="N349" s="82"/>
      <c r="O349" s="82"/>
      <c r="P349" s="83"/>
      <c r="Q349" s="78"/>
      <c r="R349" s="83"/>
      <c r="S349" s="78"/>
      <c r="T349" s="78"/>
      <c r="U349" s="78"/>
      <c r="V349" s="78"/>
      <c r="W349" s="78"/>
      <c r="X349" s="78"/>
      <c r="Y349" s="19" t="n">
        <f aca="false">V349</f>
        <v>0</v>
      </c>
      <c r="Z349" s="86"/>
      <c r="AA349" s="83"/>
      <c r="AB349" s="78"/>
      <c r="AC349" s="78"/>
      <c r="AD349" s="78"/>
      <c r="AE349" s="78"/>
      <c r="AF349" s="78"/>
      <c r="AG349" s="78"/>
      <c r="AH349" s="78"/>
      <c r="AI349" s="78"/>
      <c r="AJ349" s="78"/>
      <c r="AK349" s="78"/>
      <c r="AL349" s="78"/>
      <c r="AM349" s="78"/>
      <c r="AN349" s="78"/>
      <c r="AO349" s="78"/>
      <c r="AP349" s="78"/>
      <c r="AQ349" s="78"/>
      <c r="AR349" s="78"/>
      <c r="AS349" s="78"/>
      <c r="AT349" s="78"/>
      <c r="AU349" s="78"/>
      <c r="AV349" s="78"/>
      <c r="AW349" s="78"/>
      <c r="AX349" s="78"/>
      <c r="AY349" s="78"/>
      <c r="AZ349" s="78"/>
      <c r="BA349" s="78"/>
      <c r="BB349" s="78"/>
      <c r="BC349" s="78"/>
    </row>
    <row r="350" customFormat="false" ht="15" hidden="false" customHeight="false" outlineLevel="0" collapsed="false">
      <c r="A350" s="78"/>
      <c r="B350" s="78"/>
      <c r="C350" s="79"/>
      <c r="D350" s="78"/>
      <c r="E350" s="78"/>
      <c r="F350" s="82"/>
      <c r="G350" s="82"/>
      <c r="H350" s="82"/>
      <c r="I350" s="78"/>
      <c r="J350" s="83"/>
      <c r="K350" s="78"/>
      <c r="L350" s="82"/>
      <c r="M350" s="82"/>
      <c r="N350" s="82"/>
      <c r="O350" s="82"/>
      <c r="P350" s="83"/>
      <c r="Q350" s="78"/>
      <c r="R350" s="83"/>
      <c r="S350" s="78"/>
      <c r="T350" s="78"/>
      <c r="U350" s="78"/>
      <c r="V350" s="78"/>
      <c r="W350" s="78"/>
      <c r="X350" s="78"/>
      <c r="Y350" s="19" t="n">
        <f aca="false">V350</f>
        <v>0</v>
      </c>
      <c r="Z350" s="86"/>
      <c r="AA350" s="83"/>
      <c r="AB350" s="78"/>
      <c r="AC350" s="78"/>
      <c r="AD350" s="78"/>
      <c r="AE350" s="78"/>
      <c r="AF350" s="78"/>
      <c r="AG350" s="78"/>
      <c r="AH350" s="78"/>
      <c r="AI350" s="78"/>
      <c r="AJ350" s="78"/>
      <c r="AK350" s="78"/>
      <c r="AL350" s="78"/>
      <c r="AM350" s="78"/>
      <c r="AN350" s="78"/>
      <c r="AO350" s="78"/>
      <c r="AP350" s="78"/>
      <c r="AQ350" s="78"/>
      <c r="AR350" s="78"/>
      <c r="AS350" s="78"/>
      <c r="AT350" s="78"/>
      <c r="AU350" s="78"/>
      <c r="AV350" s="78"/>
      <c r="AW350" s="78"/>
      <c r="AX350" s="78"/>
      <c r="AY350" s="78"/>
      <c r="AZ350" s="78"/>
      <c r="BA350" s="78"/>
      <c r="BB350" s="78"/>
      <c r="BC350" s="78"/>
    </row>
    <row r="351" customFormat="false" ht="15" hidden="false" customHeight="false" outlineLevel="0" collapsed="false">
      <c r="A351" s="78"/>
      <c r="B351" s="78"/>
      <c r="C351" s="79"/>
      <c r="D351" s="78"/>
      <c r="E351" s="78"/>
      <c r="F351" s="82"/>
      <c r="G351" s="82"/>
      <c r="H351" s="82"/>
      <c r="I351" s="78"/>
      <c r="J351" s="83"/>
      <c r="K351" s="78"/>
      <c r="L351" s="82"/>
      <c r="M351" s="82"/>
      <c r="N351" s="82"/>
      <c r="O351" s="82"/>
      <c r="P351" s="83"/>
      <c r="Q351" s="78"/>
      <c r="R351" s="83"/>
      <c r="S351" s="78"/>
      <c r="T351" s="78"/>
      <c r="U351" s="78"/>
      <c r="V351" s="78"/>
      <c r="W351" s="78"/>
      <c r="X351" s="78"/>
      <c r="Y351" s="19" t="n">
        <f aca="false">V351</f>
        <v>0</v>
      </c>
      <c r="Z351" s="86"/>
      <c r="AA351" s="83"/>
      <c r="AB351" s="78"/>
      <c r="AC351" s="78"/>
      <c r="AD351" s="78"/>
      <c r="AE351" s="78"/>
      <c r="AF351" s="78"/>
      <c r="AG351" s="78"/>
      <c r="AH351" s="78"/>
      <c r="AI351" s="78"/>
      <c r="AJ351" s="78"/>
      <c r="AK351" s="78"/>
      <c r="AL351" s="78"/>
      <c r="AM351" s="78"/>
      <c r="AN351" s="78"/>
      <c r="AO351" s="78"/>
      <c r="AP351" s="78"/>
      <c r="AQ351" s="78"/>
      <c r="AR351" s="78"/>
      <c r="AS351" s="78"/>
      <c r="AT351" s="78"/>
      <c r="AU351" s="78"/>
      <c r="AV351" s="78"/>
      <c r="AW351" s="78"/>
      <c r="AX351" s="78"/>
      <c r="AY351" s="78"/>
      <c r="AZ351" s="78"/>
      <c r="BA351" s="78"/>
      <c r="BB351" s="78"/>
      <c r="BC351" s="78"/>
    </row>
    <row r="352" customFormat="false" ht="15" hidden="false" customHeight="false" outlineLevel="0" collapsed="false">
      <c r="A352" s="78"/>
      <c r="B352" s="78"/>
      <c r="C352" s="79"/>
      <c r="D352" s="78"/>
      <c r="E352" s="78"/>
      <c r="F352" s="82"/>
      <c r="G352" s="82"/>
      <c r="H352" s="82"/>
      <c r="I352" s="78"/>
      <c r="J352" s="83"/>
      <c r="K352" s="78"/>
      <c r="L352" s="82"/>
      <c r="M352" s="82"/>
      <c r="N352" s="82"/>
      <c r="O352" s="82"/>
      <c r="P352" s="83"/>
      <c r="Q352" s="78"/>
      <c r="R352" s="83"/>
      <c r="S352" s="78"/>
      <c r="T352" s="78"/>
      <c r="U352" s="78"/>
      <c r="V352" s="78"/>
      <c r="W352" s="78"/>
      <c r="X352" s="78"/>
      <c r="Y352" s="19" t="n">
        <f aca="false">V352</f>
        <v>0</v>
      </c>
      <c r="Z352" s="86"/>
      <c r="AA352" s="83"/>
      <c r="AB352" s="78"/>
      <c r="AC352" s="78"/>
      <c r="AD352" s="78"/>
      <c r="AE352" s="78"/>
      <c r="AF352" s="78"/>
      <c r="AG352" s="78"/>
      <c r="AH352" s="78"/>
      <c r="AI352" s="78"/>
      <c r="AJ352" s="78"/>
      <c r="AK352" s="78"/>
      <c r="AL352" s="78"/>
      <c r="AM352" s="78"/>
      <c r="AN352" s="78"/>
      <c r="AO352" s="78"/>
      <c r="AP352" s="78"/>
      <c r="AQ352" s="78"/>
      <c r="AR352" s="78"/>
      <c r="AS352" s="78"/>
      <c r="AT352" s="78"/>
      <c r="AU352" s="78"/>
      <c r="AV352" s="78"/>
      <c r="AW352" s="78"/>
      <c r="AX352" s="78"/>
      <c r="AY352" s="78"/>
      <c r="AZ352" s="78"/>
      <c r="BA352" s="78"/>
      <c r="BB352" s="78"/>
      <c r="BC352" s="78"/>
    </row>
    <row r="353" customFormat="false" ht="15" hidden="false" customHeight="false" outlineLevel="0" collapsed="false">
      <c r="A353" s="78"/>
      <c r="B353" s="78"/>
      <c r="C353" s="79"/>
      <c r="D353" s="78"/>
      <c r="E353" s="78"/>
      <c r="F353" s="82"/>
      <c r="G353" s="82"/>
      <c r="H353" s="82"/>
      <c r="I353" s="78"/>
      <c r="J353" s="83"/>
      <c r="K353" s="78"/>
      <c r="L353" s="82"/>
      <c r="M353" s="82"/>
      <c r="N353" s="82"/>
      <c r="O353" s="82"/>
      <c r="P353" s="83"/>
      <c r="Q353" s="78"/>
      <c r="R353" s="83"/>
      <c r="S353" s="78"/>
      <c r="T353" s="78"/>
      <c r="U353" s="78"/>
      <c r="V353" s="78"/>
      <c r="W353" s="78"/>
      <c r="X353" s="78"/>
      <c r="Y353" s="19" t="n">
        <f aca="false">V353</f>
        <v>0</v>
      </c>
      <c r="Z353" s="86"/>
      <c r="AA353" s="83"/>
      <c r="AB353" s="78"/>
      <c r="AC353" s="78"/>
      <c r="AD353" s="78"/>
      <c r="AE353" s="78"/>
      <c r="AF353" s="78"/>
      <c r="AG353" s="78"/>
      <c r="AH353" s="78"/>
      <c r="AI353" s="78"/>
      <c r="AJ353" s="78"/>
      <c r="AK353" s="78"/>
      <c r="AL353" s="78"/>
      <c r="AM353" s="78"/>
      <c r="AN353" s="78"/>
      <c r="AO353" s="78"/>
      <c r="AP353" s="78"/>
      <c r="AQ353" s="78"/>
      <c r="AR353" s="78"/>
      <c r="AS353" s="78"/>
      <c r="AT353" s="78"/>
      <c r="AU353" s="78"/>
      <c r="AV353" s="78"/>
      <c r="AW353" s="78"/>
      <c r="AX353" s="78"/>
      <c r="AY353" s="78"/>
      <c r="AZ353" s="78"/>
      <c r="BA353" s="78"/>
      <c r="BB353" s="78"/>
      <c r="BC353" s="78"/>
    </row>
    <row r="354" customFormat="false" ht="15" hidden="false" customHeight="false" outlineLevel="0" collapsed="false">
      <c r="A354" s="78"/>
      <c r="B354" s="78"/>
      <c r="C354" s="79"/>
      <c r="D354" s="78"/>
      <c r="E354" s="78"/>
      <c r="F354" s="82"/>
      <c r="G354" s="82"/>
      <c r="H354" s="82"/>
      <c r="I354" s="78"/>
      <c r="J354" s="83"/>
      <c r="K354" s="78"/>
      <c r="L354" s="82"/>
      <c r="M354" s="82"/>
      <c r="N354" s="82"/>
      <c r="O354" s="82"/>
      <c r="P354" s="83"/>
      <c r="Q354" s="78"/>
      <c r="R354" s="83"/>
      <c r="S354" s="78"/>
      <c r="T354" s="78"/>
      <c r="U354" s="78"/>
      <c r="V354" s="78"/>
      <c r="W354" s="78"/>
      <c r="X354" s="78"/>
      <c r="Y354" s="19" t="n">
        <f aca="false">V354</f>
        <v>0</v>
      </c>
      <c r="Z354" s="86"/>
      <c r="AA354" s="83"/>
      <c r="AB354" s="78"/>
      <c r="AC354" s="78"/>
      <c r="AD354" s="78"/>
      <c r="AE354" s="78"/>
      <c r="AF354" s="78"/>
      <c r="AG354" s="78"/>
      <c r="AH354" s="78"/>
      <c r="AI354" s="78"/>
      <c r="AJ354" s="78"/>
      <c r="AK354" s="78"/>
      <c r="AL354" s="78"/>
      <c r="AM354" s="78"/>
      <c r="AN354" s="78"/>
      <c r="AO354" s="78"/>
      <c r="AP354" s="78"/>
      <c r="AQ354" s="78"/>
      <c r="AR354" s="78"/>
      <c r="AS354" s="78"/>
      <c r="AT354" s="78"/>
      <c r="AU354" s="78"/>
      <c r="AV354" s="78"/>
      <c r="AW354" s="78"/>
      <c r="AX354" s="78"/>
      <c r="AY354" s="78"/>
      <c r="AZ354" s="78"/>
      <c r="BA354" s="78"/>
      <c r="BB354" s="78"/>
      <c r="BC354" s="78"/>
    </row>
    <row r="355" customFormat="false" ht="15" hidden="false" customHeight="false" outlineLevel="0" collapsed="false">
      <c r="A355" s="78"/>
      <c r="B355" s="78"/>
      <c r="C355" s="79"/>
      <c r="D355" s="78"/>
      <c r="E355" s="78"/>
      <c r="F355" s="82"/>
      <c r="G355" s="82"/>
      <c r="H355" s="82"/>
      <c r="I355" s="78"/>
      <c r="J355" s="83"/>
      <c r="K355" s="78"/>
      <c r="L355" s="82"/>
      <c r="M355" s="82"/>
      <c r="N355" s="82"/>
      <c r="O355" s="82"/>
      <c r="P355" s="83"/>
      <c r="Q355" s="78"/>
      <c r="R355" s="83"/>
      <c r="S355" s="78"/>
      <c r="T355" s="78"/>
      <c r="U355" s="78"/>
      <c r="V355" s="78"/>
      <c r="W355" s="78"/>
      <c r="X355" s="78"/>
      <c r="Y355" s="19" t="n">
        <f aca="false">V355</f>
        <v>0</v>
      </c>
      <c r="Z355" s="86"/>
      <c r="AA355" s="83"/>
      <c r="AB355" s="78"/>
      <c r="AC355" s="78"/>
      <c r="AD355" s="78"/>
      <c r="AE355" s="78"/>
      <c r="AF355" s="78"/>
      <c r="AG355" s="78"/>
      <c r="AH355" s="78"/>
      <c r="AI355" s="78"/>
      <c r="AJ355" s="78"/>
      <c r="AK355" s="78"/>
      <c r="AL355" s="78"/>
      <c r="AM355" s="78"/>
      <c r="AN355" s="78"/>
      <c r="AO355" s="78"/>
      <c r="AP355" s="78"/>
      <c r="AQ355" s="78"/>
      <c r="AR355" s="78"/>
      <c r="AS355" s="78"/>
      <c r="AT355" s="78"/>
      <c r="AU355" s="78"/>
      <c r="AV355" s="78"/>
      <c r="AW355" s="78"/>
      <c r="AX355" s="78"/>
      <c r="AY355" s="78"/>
      <c r="AZ355" s="78"/>
      <c r="BA355" s="78"/>
      <c r="BB355" s="78"/>
      <c r="BC355" s="78"/>
    </row>
    <row r="356" customFormat="false" ht="15" hidden="false" customHeight="false" outlineLevel="0" collapsed="false">
      <c r="A356" s="78"/>
      <c r="B356" s="78"/>
      <c r="C356" s="79"/>
      <c r="D356" s="78"/>
      <c r="E356" s="78"/>
      <c r="F356" s="82"/>
      <c r="G356" s="82"/>
      <c r="H356" s="82"/>
      <c r="I356" s="78"/>
      <c r="J356" s="83"/>
      <c r="K356" s="78"/>
      <c r="L356" s="82"/>
      <c r="M356" s="82"/>
      <c r="N356" s="82"/>
      <c r="O356" s="82"/>
      <c r="P356" s="83"/>
      <c r="Q356" s="78"/>
      <c r="R356" s="83"/>
      <c r="S356" s="78"/>
      <c r="T356" s="78"/>
      <c r="U356" s="78"/>
      <c r="V356" s="78"/>
      <c r="W356" s="78"/>
      <c r="X356" s="78"/>
      <c r="Y356" s="19" t="n">
        <f aca="false">V356</f>
        <v>0</v>
      </c>
      <c r="Z356" s="86"/>
      <c r="AA356" s="83"/>
      <c r="AB356" s="78"/>
      <c r="AC356" s="78"/>
      <c r="AD356" s="78"/>
      <c r="AE356" s="78"/>
      <c r="AF356" s="78"/>
      <c r="AG356" s="78"/>
      <c r="AH356" s="78"/>
      <c r="AI356" s="78"/>
      <c r="AJ356" s="78"/>
      <c r="AK356" s="78"/>
      <c r="AL356" s="78"/>
      <c r="AM356" s="78"/>
      <c r="AN356" s="78"/>
      <c r="AO356" s="78"/>
      <c r="AP356" s="78"/>
      <c r="AQ356" s="78"/>
      <c r="AR356" s="78"/>
      <c r="AS356" s="78"/>
      <c r="AT356" s="78"/>
      <c r="AU356" s="78"/>
      <c r="AV356" s="78"/>
      <c r="AW356" s="78"/>
      <c r="AX356" s="78"/>
      <c r="AY356" s="78"/>
      <c r="AZ356" s="78"/>
      <c r="BA356" s="78"/>
      <c r="BB356" s="78"/>
      <c r="BC356" s="78"/>
    </row>
    <row r="357" customFormat="false" ht="15" hidden="false" customHeight="false" outlineLevel="0" collapsed="false">
      <c r="A357" s="78"/>
      <c r="B357" s="78"/>
      <c r="C357" s="79"/>
      <c r="D357" s="78"/>
      <c r="E357" s="78"/>
      <c r="F357" s="82"/>
      <c r="G357" s="82"/>
      <c r="H357" s="82"/>
      <c r="I357" s="78"/>
      <c r="J357" s="83"/>
      <c r="K357" s="78"/>
      <c r="L357" s="82"/>
      <c r="M357" s="82"/>
      <c r="N357" s="82"/>
      <c r="O357" s="82"/>
      <c r="P357" s="83"/>
      <c r="Q357" s="78"/>
      <c r="R357" s="83"/>
      <c r="S357" s="78"/>
      <c r="T357" s="78"/>
      <c r="U357" s="78"/>
      <c r="V357" s="78"/>
      <c r="W357" s="78"/>
      <c r="X357" s="78"/>
      <c r="Y357" s="19" t="n">
        <f aca="false">V357</f>
        <v>0</v>
      </c>
      <c r="Z357" s="86"/>
      <c r="AA357" s="83"/>
      <c r="AB357" s="78"/>
      <c r="AC357" s="78"/>
      <c r="AD357" s="78"/>
      <c r="AE357" s="78"/>
      <c r="AF357" s="78"/>
      <c r="AG357" s="78"/>
      <c r="AH357" s="78"/>
      <c r="AI357" s="78"/>
      <c r="AJ357" s="78"/>
      <c r="AK357" s="78"/>
      <c r="AL357" s="78"/>
      <c r="AM357" s="78"/>
      <c r="AN357" s="78"/>
      <c r="AO357" s="78"/>
      <c r="AP357" s="78"/>
      <c r="AQ357" s="78"/>
      <c r="AR357" s="78"/>
      <c r="AS357" s="78"/>
      <c r="AT357" s="78"/>
      <c r="AU357" s="78"/>
      <c r="AV357" s="78"/>
      <c r="AW357" s="78"/>
      <c r="AX357" s="78"/>
      <c r="AY357" s="78"/>
      <c r="AZ357" s="78"/>
      <c r="BA357" s="78"/>
      <c r="BB357" s="78"/>
      <c r="BC357" s="78"/>
    </row>
    <row r="358" customFormat="false" ht="15" hidden="false" customHeight="false" outlineLevel="0" collapsed="false">
      <c r="A358" s="78"/>
      <c r="B358" s="78"/>
      <c r="C358" s="79"/>
      <c r="D358" s="78"/>
      <c r="E358" s="78"/>
      <c r="F358" s="82"/>
      <c r="G358" s="82"/>
      <c r="H358" s="82"/>
      <c r="I358" s="78"/>
      <c r="J358" s="83"/>
      <c r="K358" s="78"/>
      <c r="L358" s="82"/>
      <c r="M358" s="82"/>
      <c r="N358" s="82"/>
      <c r="O358" s="82"/>
      <c r="P358" s="83"/>
      <c r="Q358" s="78"/>
      <c r="R358" s="83"/>
      <c r="S358" s="78"/>
      <c r="T358" s="78"/>
      <c r="U358" s="78"/>
      <c r="V358" s="78"/>
      <c r="W358" s="78"/>
      <c r="X358" s="78"/>
      <c r="Y358" s="19" t="n">
        <f aca="false">V358</f>
        <v>0</v>
      </c>
      <c r="Z358" s="86"/>
      <c r="AA358" s="83"/>
      <c r="AB358" s="78"/>
      <c r="AC358" s="78"/>
      <c r="AD358" s="78"/>
      <c r="AE358" s="78"/>
      <c r="AF358" s="78"/>
      <c r="AG358" s="78"/>
      <c r="AH358" s="78"/>
      <c r="AI358" s="78"/>
      <c r="AJ358" s="78"/>
      <c r="AK358" s="78"/>
      <c r="AL358" s="78"/>
      <c r="AM358" s="78"/>
      <c r="AN358" s="78"/>
      <c r="AO358" s="78"/>
      <c r="AP358" s="78"/>
      <c r="AQ358" s="78"/>
      <c r="AR358" s="78"/>
      <c r="AS358" s="78"/>
      <c r="AT358" s="78"/>
      <c r="AU358" s="78"/>
      <c r="AV358" s="78"/>
      <c r="AW358" s="78"/>
      <c r="AX358" s="78"/>
      <c r="AY358" s="78"/>
      <c r="AZ358" s="78"/>
      <c r="BA358" s="78"/>
      <c r="BB358" s="78"/>
      <c r="BC358" s="78"/>
    </row>
    <row r="359" customFormat="false" ht="15" hidden="false" customHeight="false" outlineLevel="0" collapsed="false">
      <c r="A359" s="78"/>
      <c r="B359" s="78"/>
      <c r="C359" s="79"/>
      <c r="D359" s="78"/>
      <c r="E359" s="78"/>
      <c r="F359" s="82"/>
      <c r="G359" s="82"/>
      <c r="H359" s="82"/>
      <c r="I359" s="78"/>
      <c r="J359" s="83"/>
      <c r="K359" s="78"/>
      <c r="L359" s="82"/>
      <c r="M359" s="82"/>
      <c r="N359" s="82"/>
      <c r="O359" s="82"/>
      <c r="P359" s="83"/>
      <c r="Q359" s="78"/>
      <c r="R359" s="83"/>
      <c r="S359" s="78"/>
      <c r="T359" s="78"/>
      <c r="U359" s="78"/>
      <c r="V359" s="78"/>
      <c r="W359" s="78"/>
      <c r="X359" s="78"/>
      <c r="Y359" s="19" t="n">
        <f aca="false">V359</f>
        <v>0</v>
      </c>
      <c r="Z359" s="86"/>
      <c r="AA359" s="83"/>
      <c r="AB359" s="78"/>
      <c r="AC359" s="78"/>
      <c r="AD359" s="78"/>
      <c r="AE359" s="78"/>
      <c r="AF359" s="78"/>
      <c r="AG359" s="78"/>
      <c r="AH359" s="78"/>
      <c r="AI359" s="78"/>
      <c r="AJ359" s="78"/>
      <c r="AK359" s="78"/>
      <c r="AL359" s="78"/>
      <c r="AM359" s="78"/>
      <c r="AN359" s="78"/>
      <c r="AO359" s="78"/>
      <c r="AP359" s="78"/>
      <c r="AQ359" s="78"/>
      <c r="AR359" s="78"/>
      <c r="AS359" s="78"/>
      <c r="AT359" s="78"/>
      <c r="AU359" s="78"/>
      <c r="AV359" s="78"/>
      <c r="AW359" s="78"/>
      <c r="AX359" s="78"/>
      <c r="AY359" s="78"/>
      <c r="AZ359" s="78"/>
      <c r="BA359" s="78"/>
      <c r="BB359" s="78"/>
      <c r="BC359" s="78"/>
    </row>
    <row r="360" customFormat="false" ht="15" hidden="false" customHeight="false" outlineLevel="0" collapsed="false">
      <c r="A360" s="78"/>
      <c r="B360" s="78"/>
      <c r="C360" s="79"/>
      <c r="D360" s="78"/>
      <c r="E360" s="78"/>
      <c r="F360" s="82"/>
      <c r="G360" s="82"/>
      <c r="H360" s="82"/>
      <c r="I360" s="78"/>
      <c r="J360" s="83"/>
      <c r="K360" s="78"/>
      <c r="L360" s="82"/>
      <c r="M360" s="82"/>
      <c r="N360" s="82"/>
      <c r="O360" s="82"/>
      <c r="P360" s="83"/>
      <c r="Q360" s="78"/>
      <c r="R360" s="83"/>
      <c r="S360" s="78"/>
      <c r="T360" s="78"/>
      <c r="U360" s="78"/>
      <c r="V360" s="78"/>
      <c r="W360" s="78"/>
      <c r="X360" s="78"/>
      <c r="Y360" s="19" t="n">
        <f aca="false">V360</f>
        <v>0</v>
      </c>
      <c r="Z360" s="86"/>
      <c r="AA360" s="83"/>
      <c r="AB360" s="78"/>
      <c r="AC360" s="78"/>
      <c r="AD360" s="78"/>
      <c r="AE360" s="78"/>
      <c r="AF360" s="78"/>
      <c r="AG360" s="78"/>
      <c r="AH360" s="78"/>
      <c r="AI360" s="78"/>
      <c r="AJ360" s="78"/>
      <c r="AK360" s="78"/>
      <c r="AL360" s="78"/>
      <c r="AM360" s="78"/>
      <c r="AN360" s="78"/>
      <c r="AO360" s="78"/>
      <c r="AP360" s="78"/>
      <c r="AQ360" s="78"/>
      <c r="AR360" s="78"/>
      <c r="AS360" s="78"/>
      <c r="AT360" s="78"/>
      <c r="AU360" s="78"/>
      <c r="AV360" s="78"/>
      <c r="AW360" s="78"/>
      <c r="AX360" s="78"/>
      <c r="AY360" s="78"/>
      <c r="AZ360" s="78"/>
      <c r="BA360" s="78"/>
      <c r="BB360" s="78"/>
      <c r="BC360" s="78"/>
    </row>
    <row r="361" customFormat="false" ht="15" hidden="false" customHeight="false" outlineLevel="0" collapsed="false">
      <c r="A361" s="78"/>
      <c r="B361" s="78"/>
      <c r="C361" s="79"/>
      <c r="D361" s="78"/>
      <c r="E361" s="78"/>
      <c r="F361" s="82"/>
      <c r="G361" s="82"/>
      <c r="H361" s="82"/>
      <c r="I361" s="78"/>
      <c r="J361" s="83"/>
      <c r="K361" s="78"/>
      <c r="L361" s="82"/>
      <c r="M361" s="82"/>
      <c r="N361" s="82"/>
      <c r="O361" s="82"/>
      <c r="P361" s="83"/>
      <c r="Q361" s="78"/>
      <c r="R361" s="83"/>
      <c r="S361" s="78"/>
      <c r="T361" s="78"/>
      <c r="U361" s="78"/>
      <c r="V361" s="78"/>
      <c r="W361" s="78"/>
      <c r="X361" s="78"/>
      <c r="Y361" s="19" t="n">
        <f aca="false">V361</f>
        <v>0</v>
      </c>
      <c r="Z361" s="86"/>
      <c r="AA361" s="83"/>
      <c r="AB361" s="78"/>
      <c r="AC361" s="78"/>
      <c r="AD361" s="78"/>
      <c r="AE361" s="78"/>
      <c r="AF361" s="78"/>
      <c r="AG361" s="78"/>
      <c r="AH361" s="78"/>
      <c r="AI361" s="78"/>
      <c r="AJ361" s="78"/>
      <c r="AK361" s="78"/>
      <c r="AL361" s="78"/>
      <c r="AM361" s="78"/>
      <c r="AN361" s="78"/>
      <c r="AO361" s="78"/>
      <c r="AP361" s="78"/>
      <c r="AQ361" s="78"/>
      <c r="AR361" s="78"/>
      <c r="AS361" s="78"/>
      <c r="AT361" s="78"/>
      <c r="AU361" s="78"/>
      <c r="AV361" s="78"/>
      <c r="AW361" s="78"/>
      <c r="AX361" s="78"/>
      <c r="AY361" s="78"/>
      <c r="AZ361" s="78"/>
      <c r="BA361" s="78"/>
      <c r="BB361" s="78"/>
      <c r="BC361" s="78"/>
    </row>
    <row r="362" customFormat="false" ht="15" hidden="false" customHeight="false" outlineLevel="0" collapsed="false">
      <c r="A362" s="78"/>
      <c r="B362" s="78"/>
      <c r="C362" s="79"/>
      <c r="D362" s="78"/>
      <c r="E362" s="78"/>
      <c r="F362" s="82"/>
      <c r="G362" s="82"/>
      <c r="H362" s="82"/>
      <c r="I362" s="78"/>
      <c r="J362" s="83"/>
      <c r="K362" s="78"/>
      <c r="L362" s="82"/>
      <c r="M362" s="82"/>
      <c r="N362" s="82"/>
      <c r="O362" s="82"/>
      <c r="P362" s="83"/>
      <c r="Q362" s="78"/>
      <c r="R362" s="83"/>
      <c r="S362" s="78"/>
      <c r="T362" s="78"/>
      <c r="U362" s="78"/>
      <c r="V362" s="78"/>
      <c r="W362" s="78"/>
      <c r="X362" s="78"/>
      <c r="Y362" s="19" t="n">
        <f aca="false">V362</f>
        <v>0</v>
      </c>
      <c r="Z362" s="86"/>
      <c r="AA362" s="83"/>
      <c r="AB362" s="78"/>
      <c r="AC362" s="78"/>
      <c r="AD362" s="78"/>
      <c r="AE362" s="78"/>
      <c r="AF362" s="78"/>
      <c r="AG362" s="78"/>
      <c r="AH362" s="78"/>
      <c r="AI362" s="78"/>
      <c r="AJ362" s="78"/>
      <c r="AK362" s="78"/>
      <c r="AL362" s="78"/>
      <c r="AM362" s="78"/>
      <c r="AN362" s="78"/>
      <c r="AO362" s="78"/>
      <c r="AP362" s="78"/>
      <c r="AQ362" s="78"/>
      <c r="AR362" s="78"/>
      <c r="AS362" s="78"/>
      <c r="AT362" s="78"/>
      <c r="AU362" s="78"/>
      <c r="AV362" s="78"/>
      <c r="AW362" s="78"/>
      <c r="AX362" s="78"/>
      <c r="AY362" s="78"/>
      <c r="AZ362" s="78"/>
      <c r="BA362" s="78"/>
      <c r="BB362" s="78"/>
      <c r="BC362" s="78"/>
    </row>
    <row r="363" customFormat="false" ht="15" hidden="false" customHeight="false" outlineLevel="0" collapsed="false">
      <c r="A363" s="78"/>
      <c r="B363" s="78"/>
      <c r="C363" s="79"/>
      <c r="D363" s="78"/>
      <c r="E363" s="78"/>
      <c r="F363" s="82"/>
      <c r="G363" s="82"/>
      <c r="H363" s="82"/>
      <c r="I363" s="78"/>
      <c r="J363" s="83"/>
      <c r="K363" s="78"/>
      <c r="L363" s="82"/>
      <c r="M363" s="82"/>
      <c r="N363" s="82"/>
      <c r="O363" s="82"/>
      <c r="P363" s="83"/>
      <c r="Q363" s="78"/>
      <c r="R363" s="83"/>
      <c r="S363" s="78"/>
      <c r="T363" s="78"/>
      <c r="U363" s="78"/>
      <c r="V363" s="78"/>
      <c r="W363" s="78"/>
      <c r="X363" s="78"/>
      <c r="Y363" s="19" t="n">
        <f aca="false">V363</f>
        <v>0</v>
      </c>
      <c r="Z363" s="86"/>
      <c r="AA363" s="83"/>
      <c r="AB363" s="78"/>
      <c r="AC363" s="78"/>
      <c r="AD363" s="78"/>
      <c r="AE363" s="78"/>
      <c r="AF363" s="78"/>
      <c r="AG363" s="78"/>
      <c r="AH363" s="78"/>
      <c r="AI363" s="78"/>
      <c r="AJ363" s="78"/>
      <c r="AK363" s="78"/>
      <c r="AL363" s="78"/>
      <c r="AM363" s="78"/>
      <c r="AN363" s="78"/>
      <c r="AO363" s="78"/>
      <c r="AP363" s="78"/>
      <c r="AQ363" s="78"/>
      <c r="AR363" s="78"/>
      <c r="AS363" s="78"/>
      <c r="AT363" s="78"/>
      <c r="AU363" s="78"/>
      <c r="AV363" s="78"/>
      <c r="AW363" s="78"/>
      <c r="AX363" s="78"/>
      <c r="AY363" s="78"/>
      <c r="AZ363" s="78"/>
      <c r="BA363" s="78"/>
      <c r="BB363" s="78"/>
      <c r="BC363" s="78"/>
    </row>
    <row r="364" customFormat="false" ht="15" hidden="false" customHeight="false" outlineLevel="0" collapsed="false">
      <c r="A364" s="78"/>
      <c r="B364" s="78"/>
      <c r="C364" s="79"/>
      <c r="D364" s="78"/>
      <c r="E364" s="78"/>
      <c r="F364" s="82"/>
      <c r="G364" s="82"/>
      <c r="H364" s="82"/>
      <c r="I364" s="78"/>
      <c r="J364" s="83"/>
      <c r="K364" s="78"/>
      <c r="L364" s="82"/>
      <c r="M364" s="82"/>
      <c r="N364" s="82"/>
      <c r="O364" s="82"/>
      <c r="P364" s="83"/>
      <c r="Q364" s="78"/>
      <c r="R364" s="83"/>
      <c r="S364" s="78"/>
      <c r="T364" s="78"/>
      <c r="U364" s="78"/>
      <c r="V364" s="78"/>
      <c r="W364" s="78"/>
      <c r="X364" s="78"/>
      <c r="Y364" s="19" t="n">
        <f aca="false">V364</f>
        <v>0</v>
      </c>
      <c r="Z364" s="86"/>
      <c r="AA364" s="83"/>
      <c r="AB364" s="78"/>
      <c r="AC364" s="78"/>
      <c r="AD364" s="78"/>
      <c r="AE364" s="78"/>
      <c r="AF364" s="78"/>
      <c r="AG364" s="78"/>
      <c r="AH364" s="78"/>
      <c r="AI364" s="78"/>
      <c r="AJ364" s="78"/>
      <c r="AK364" s="78"/>
      <c r="AL364" s="78"/>
      <c r="AM364" s="78"/>
      <c r="AN364" s="78"/>
      <c r="AO364" s="78"/>
      <c r="AP364" s="78"/>
      <c r="AQ364" s="78"/>
      <c r="AR364" s="78"/>
      <c r="AS364" s="78"/>
      <c r="AT364" s="78"/>
      <c r="AU364" s="78"/>
      <c r="AV364" s="78"/>
      <c r="AW364" s="78"/>
      <c r="AX364" s="78"/>
      <c r="AY364" s="78"/>
      <c r="AZ364" s="78"/>
      <c r="BA364" s="78"/>
      <c r="BB364" s="78"/>
      <c r="BC364" s="78"/>
    </row>
    <row r="365" customFormat="false" ht="15" hidden="false" customHeight="false" outlineLevel="0" collapsed="false">
      <c r="A365" s="78"/>
      <c r="B365" s="78"/>
      <c r="C365" s="79"/>
      <c r="D365" s="78"/>
      <c r="E365" s="78"/>
      <c r="F365" s="82"/>
      <c r="G365" s="82"/>
      <c r="H365" s="82"/>
      <c r="I365" s="78"/>
      <c r="J365" s="83"/>
      <c r="K365" s="78"/>
      <c r="L365" s="82"/>
      <c r="M365" s="82"/>
      <c r="N365" s="82"/>
      <c r="O365" s="82"/>
      <c r="P365" s="83"/>
      <c r="Q365" s="78"/>
      <c r="R365" s="83"/>
      <c r="S365" s="78"/>
      <c r="T365" s="78"/>
      <c r="U365" s="78"/>
      <c r="V365" s="78"/>
      <c r="W365" s="78"/>
      <c r="X365" s="78"/>
      <c r="Y365" s="19" t="n">
        <f aca="false">V365</f>
        <v>0</v>
      </c>
      <c r="Z365" s="86"/>
      <c r="AA365" s="83"/>
      <c r="AB365" s="78"/>
      <c r="AC365" s="78"/>
      <c r="AD365" s="78"/>
      <c r="AE365" s="78"/>
      <c r="AF365" s="78"/>
      <c r="AG365" s="78"/>
      <c r="AH365" s="78"/>
      <c r="AI365" s="78"/>
      <c r="AJ365" s="78"/>
      <c r="AK365" s="78"/>
      <c r="AL365" s="78"/>
      <c r="AM365" s="78"/>
      <c r="AN365" s="78"/>
      <c r="AO365" s="78"/>
      <c r="AP365" s="78"/>
      <c r="AQ365" s="78"/>
      <c r="AR365" s="78"/>
      <c r="AS365" s="78"/>
      <c r="AT365" s="78"/>
      <c r="AU365" s="78"/>
      <c r="AV365" s="78"/>
      <c r="AW365" s="78"/>
      <c r="AX365" s="78"/>
      <c r="AY365" s="78"/>
      <c r="AZ365" s="78"/>
      <c r="BA365" s="78"/>
      <c r="BB365" s="78"/>
      <c r="BC365" s="78"/>
    </row>
    <row r="366" customFormat="false" ht="15" hidden="false" customHeight="false" outlineLevel="0" collapsed="false">
      <c r="A366" s="78"/>
      <c r="B366" s="78"/>
      <c r="C366" s="79"/>
      <c r="D366" s="78"/>
      <c r="E366" s="78"/>
      <c r="F366" s="82"/>
      <c r="G366" s="82"/>
      <c r="H366" s="82"/>
      <c r="I366" s="78"/>
      <c r="J366" s="83"/>
      <c r="K366" s="78"/>
      <c r="L366" s="82"/>
      <c r="M366" s="82"/>
      <c r="N366" s="82"/>
      <c r="O366" s="82"/>
      <c r="P366" s="83"/>
      <c r="Q366" s="78"/>
      <c r="R366" s="83"/>
      <c r="S366" s="78"/>
      <c r="T366" s="78"/>
      <c r="U366" s="78"/>
      <c r="V366" s="78"/>
      <c r="W366" s="78"/>
      <c r="X366" s="78"/>
      <c r="Y366" s="19" t="n">
        <f aca="false">V366</f>
        <v>0</v>
      </c>
      <c r="Z366" s="86"/>
      <c r="AA366" s="83"/>
      <c r="AB366" s="78"/>
      <c r="AC366" s="78"/>
      <c r="AD366" s="78"/>
      <c r="AE366" s="78"/>
      <c r="AF366" s="78"/>
      <c r="AG366" s="78"/>
      <c r="AH366" s="78"/>
      <c r="AI366" s="78"/>
      <c r="AJ366" s="78"/>
      <c r="AK366" s="78"/>
      <c r="AL366" s="78"/>
      <c r="AM366" s="78"/>
      <c r="AN366" s="78"/>
      <c r="AO366" s="78"/>
      <c r="AP366" s="78"/>
      <c r="AQ366" s="78"/>
      <c r="AR366" s="78"/>
      <c r="AS366" s="78"/>
      <c r="AT366" s="78"/>
      <c r="AU366" s="78"/>
      <c r="AV366" s="78"/>
      <c r="AW366" s="78"/>
      <c r="AX366" s="78"/>
      <c r="AY366" s="78"/>
      <c r="AZ366" s="78"/>
      <c r="BA366" s="78"/>
      <c r="BB366" s="78"/>
      <c r="BC366" s="78"/>
    </row>
    <row r="367" customFormat="false" ht="15" hidden="false" customHeight="false" outlineLevel="0" collapsed="false">
      <c r="A367" s="78"/>
      <c r="B367" s="78"/>
      <c r="C367" s="79"/>
      <c r="D367" s="78"/>
      <c r="E367" s="78"/>
      <c r="F367" s="82"/>
      <c r="G367" s="82"/>
      <c r="H367" s="82"/>
      <c r="I367" s="78"/>
      <c r="J367" s="83"/>
      <c r="K367" s="78"/>
      <c r="L367" s="82"/>
      <c r="M367" s="82"/>
      <c r="N367" s="82"/>
      <c r="O367" s="82"/>
      <c r="P367" s="83"/>
      <c r="Q367" s="78"/>
      <c r="R367" s="83"/>
      <c r="S367" s="78"/>
      <c r="T367" s="78"/>
      <c r="U367" s="78"/>
      <c r="V367" s="78"/>
      <c r="W367" s="78"/>
      <c r="X367" s="78"/>
      <c r="Y367" s="19" t="n">
        <f aca="false">V367</f>
        <v>0</v>
      </c>
      <c r="Z367" s="86"/>
      <c r="AA367" s="83"/>
      <c r="AB367" s="78"/>
      <c r="AC367" s="78"/>
      <c r="AD367" s="78"/>
      <c r="AE367" s="78"/>
      <c r="AF367" s="78"/>
      <c r="AG367" s="78"/>
      <c r="AH367" s="78"/>
      <c r="AI367" s="78"/>
      <c r="AJ367" s="78"/>
      <c r="AK367" s="78"/>
      <c r="AL367" s="78"/>
      <c r="AM367" s="78"/>
      <c r="AN367" s="78"/>
      <c r="AO367" s="78"/>
      <c r="AP367" s="78"/>
      <c r="AQ367" s="78"/>
      <c r="AR367" s="78"/>
      <c r="AS367" s="78"/>
      <c r="AT367" s="78"/>
      <c r="AU367" s="78"/>
      <c r="AV367" s="78"/>
      <c r="AW367" s="78"/>
      <c r="AX367" s="78"/>
      <c r="AY367" s="78"/>
      <c r="AZ367" s="78"/>
      <c r="BA367" s="78"/>
      <c r="BB367" s="78"/>
      <c r="BC367" s="78"/>
    </row>
    <row r="368" customFormat="false" ht="15" hidden="false" customHeight="false" outlineLevel="0" collapsed="false">
      <c r="A368" s="78"/>
      <c r="B368" s="78"/>
      <c r="C368" s="79"/>
      <c r="D368" s="78"/>
      <c r="E368" s="78"/>
      <c r="F368" s="82"/>
      <c r="G368" s="82"/>
      <c r="H368" s="82"/>
      <c r="I368" s="78"/>
      <c r="J368" s="83"/>
      <c r="K368" s="78"/>
      <c r="L368" s="82"/>
      <c r="M368" s="82"/>
      <c r="N368" s="82"/>
      <c r="O368" s="82"/>
      <c r="P368" s="83"/>
      <c r="Q368" s="78"/>
      <c r="R368" s="83"/>
      <c r="S368" s="78"/>
      <c r="T368" s="78"/>
      <c r="U368" s="78"/>
      <c r="V368" s="78"/>
      <c r="W368" s="78"/>
      <c r="X368" s="78"/>
      <c r="Y368" s="19" t="n">
        <f aca="false">V368</f>
        <v>0</v>
      </c>
      <c r="Z368" s="86"/>
      <c r="AA368" s="83"/>
      <c r="AB368" s="78"/>
      <c r="AC368" s="78"/>
      <c r="AD368" s="78"/>
      <c r="AE368" s="78"/>
      <c r="AF368" s="78"/>
      <c r="AG368" s="78"/>
      <c r="AH368" s="78"/>
      <c r="AI368" s="78"/>
      <c r="AJ368" s="78"/>
      <c r="AK368" s="78"/>
      <c r="AL368" s="78"/>
      <c r="AM368" s="78"/>
      <c r="AN368" s="78"/>
      <c r="AO368" s="78"/>
      <c r="AP368" s="78"/>
      <c r="AQ368" s="78"/>
      <c r="AR368" s="78"/>
      <c r="AS368" s="78"/>
      <c r="AT368" s="78"/>
      <c r="AU368" s="78"/>
      <c r="AV368" s="78"/>
      <c r="AW368" s="78"/>
      <c r="AX368" s="78"/>
      <c r="AY368" s="78"/>
      <c r="AZ368" s="78"/>
      <c r="BA368" s="78"/>
      <c r="BB368" s="78"/>
      <c r="BC368" s="78"/>
    </row>
    <row r="369" customFormat="false" ht="15" hidden="false" customHeight="false" outlineLevel="0" collapsed="false">
      <c r="A369" s="78"/>
      <c r="B369" s="78"/>
      <c r="C369" s="79"/>
      <c r="D369" s="78"/>
      <c r="E369" s="78"/>
      <c r="F369" s="82"/>
      <c r="G369" s="82"/>
      <c r="H369" s="82"/>
      <c r="I369" s="78"/>
      <c r="J369" s="83"/>
      <c r="K369" s="78"/>
      <c r="L369" s="82"/>
      <c r="M369" s="82"/>
      <c r="N369" s="82"/>
      <c r="O369" s="82"/>
      <c r="P369" s="83"/>
      <c r="Q369" s="78"/>
      <c r="R369" s="83"/>
      <c r="S369" s="78"/>
      <c r="T369" s="78"/>
      <c r="U369" s="78"/>
      <c r="V369" s="78"/>
      <c r="W369" s="78"/>
      <c r="X369" s="78"/>
      <c r="Y369" s="19" t="n">
        <f aca="false">V369</f>
        <v>0</v>
      </c>
      <c r="Z369" s="86"/>
      <c r="AA369" s="83"/>
      <c r="AB369" s="78"/>
      <c r="AC369" s="78"/>
      <c r="AD369" s="78"/>
      <c r="AE369" s="78"/>
      <c r="AF369" s="78"/>
      <c r="AG369" s="78"/>
      <c r="AH369" s="78"/>
      <c r="AI369" s="78"/>
      <c r="AJ369" s="78"/>
      <c r="AK369" s="78"/>
      <c r="AL369" s="78"/>
      <c r="AM369" s="78"/>
      <c r="AN369" s="78"/>
      <c r="AO369" s="78"/>
      <c r="AP369" s="78"/>
      <c r="AQ369" s="78"/>
      <c r="AR369" s="78"/>
      <c r="AS369" s="78"/>
      <c r="AT369" s="78"/>
      <c r="AU369" s="78"/>
      <c r="AV369" s="78"/>
      <c r="AW369" s="78"/>
      <c r="AX369" s="78"/>
      <c r="AY369" s="78"/>
      <c r="AZ369" s="78"/>
      <c r="BA369" s="78"/>
      <c r="BB369" s="78"/>
      <c r="BC369" s="78"/>
    </row>
    <row r="370" customFormat="false" ht="15" hidden="false" customHeight="false" outlineLevel="0" collapsed="false">
      <c r="A370" s="78"/>
      <c r="B370" s="78"/>
      <c r="C370" s="79"/>
      <c r="D370" s="78"/>
      <c r="E370" s="78"/>
      <c r="F370" s="82"/>
      <c r="G370" s="82"/>
      <c r="H370" s="82"/>
      <c r="I370" s="78"/>
      <c r="J370" s="83"/>
      <c r="K370" s="78"/>
      <c r="L370" s="82"/>
      <c r="M370" s="82"/>
      <c r="N370" s="82"/>
      <c r="O370" s="82"/>
      <c r="P370" s="83"/>
      <c r="Q370" s="78"/>
      <c r="R370" s="83"/>
      <c r="S370" s="78"/>
      <c r="T370" s="78"/>
      <c r="U370" s="78"/>
      <c r="V370" s="78"/>
      <c r="W370" s="78"/>
      <c r="X370" s="78"/>
      <c r="Y370" s="19" t="n">
        <f aca="false">V370</f>
        <v>0</v>
      </c>
      <c r="Z370" s="86"/>
      <c r="AA370" s="83"/>
      <c r="AB370" s="78"/>
      <c r="AC370" s="78"/>
      <c r="AD370" s="78"/>
      <c r="AE370" s="78"/>
      <c r="AF370" s="78"/>
      <c r="AG370" s="78"/>
      <c r="AH370" s="78"/>
      <c r="AI370" s="78"/>
      <c r="AJ370" s="78"/>
      <c r="AK370" s="78"/>
      <c r="AL370" s="78"/>
      <c r="AM370" s="78"/>
      <c r="AN370" s="78"/>
      <c r="AO370" s="78"/>
      <c r="AP370" s="78"/>
      <c r="AQ370" s="78"/>
      <c r="AR370" s="78"/>
      <c r="AS370" s="78"/>
      <c r="AT370" s="78"/>
      <c r="AU370" s="78"/>
      <c r="AV370" s="78"/>
      <c r="AW370" s="78"/>
      <c r="AX370" s="78"/>
      <c r="AY370" s="78"/>
      <c r="AZ370" s="78"/>
      <c r="BA370" s="78"/>
      <c r="BB370" s="78"/>
      <c r="BC370" s="78"/>
    </row>
    <row r="371" customFormat="false" ht="15" hidden="false" customHeight="false" outlineLevel="0" collapsed="false">
      <c r="A371" s="78"/>
      <c r="B371" s="78"/>
      <c r="C371" s="79"/>
      <c r="D371" s="78"/>
      <c r="E371" s="78"/>
      <c r="F371" s="82"/>
      <c r="G371" s="82"/>
      <c r="H371" s="82"/>
      <c r="I371" s="78"/>
      <c r="J371" s="83"/>
      <c r="K371" s="78"/>
      <c r="L371" s="82"/>
      <c r="M371" s="82"/>
      <c r="N371" s="82"/>
      <c r="O371" s="82"/>
      <c r="P371" s="83"/>
      <c r="Q371" s="78"/>
      <c r="R371" s="83"/>
      <c r="S371" s="78"/>
      <c r="T371" s="78"/>
      <c r="U371" s="78"/>
      <c r="V371" s="78"/>
      <c r="W371" s="78"/>
      <c r="X371" s="78"/>
      <c r="Y371" s="19" t="n">
        <f aca="false">V371</f>
        <v>0</v>
      </c>
      <c r="Z371" s="86"/>
      <c r="AA371" s="83"/>
      <c r="AB371" s="78"/>
      <c r="AC371" s="78"/>
      <c r="AD371" s="78"/>
      <c r="AE371" s="78"/>
      <c r="AF371" s="78"/>
      <c r="AG371" s="78"/>
      <c r="AH371" s="78"/>
      <c r="AI371" s="78"/>
      <c r="AJ371" s="78"/>
      <c r="AK371" s="78"/>
      <c r="AL371" s="78"/>
      <c r="AM371" s="78"/>
      <c r="AN371" s="78"/>
      <c r="AO371" s="78"/>
      <c r="AP371" s="78"/>
      <c r="AQ371" s="78"/>
      <c r="AR371" s="78"/>
      <c r="AS371" s="78"/>
      <c r="AT371" s="78"/>
      <c r="AU371" s="78"/>
      <c r="AV371" s="78"/>
      <c r="AW371" s="78"/>
      <c r="AX371" s="78"/>
      <c r="AY371" s="78"/>
      <c r="AZ371" s="78"/>
      <c r="BA371" s="78"/>
      <c r="BB371" s="78"/>
      <c r="BC371" s="78"/>
    </row>
    <row r="372" customFormat="false" ht="15" hidden="false" customHeight="false" outlineLevel="0" collapsed="false">
      <c r="A372" s="78"/>
      <c r="B372" s="78"/>
      <c r="C372" s="79"/>
      <c r="D372" s="78"/>
      <c r="E372" s="78"/>
      <c r="F372" s="82"/>
      <c r="G372" s="82"/>
      <c r="H372" s="82"/>
      <c r="I372" s="78"/>
      <c r="J372" s="83"/>
      <c r="K372" s="78"/>
      <c r="L372" s="82"/>
      <c r="M372" s="82"/>
      <c r="N372" s="82"/>
      <c r="O372" s="82"/>
      <c r="P372" s="83"/>
      <c r="Q372" s="78"/>
      <c r="R372" s="83"/>
      <c r="S372" s="78"/>
      <c r="T372" s="78"/>
      <c r="U372" s="78"/>
      <c r="V372" s="78"/>
      <c r="W372" s="78"/>
      <c r="X372" s="78"/>
      <c r="Y372" s="19" t="n">
        <f aca="false">V372</f>
        <v>0</v>
      </c>
      <c r="Z372" s="86"/>
      <c r="AA372" s="83"/>
      <c r="AB372" s="78"/>
      <c r="AC372" s="78"/>
      <c r="AD372" s="78"/>
      <c r="AE372" s="78"/>
      <c r="AF372" s="78"/>
      <c r="AG372" s="78"/>
      <c r="AH372" s="78"/>
      <c r="AI372" s="78"/>
      <c r="AJ372" s="78"/>
      <c r="AK372" s="78"/>
      <c r="AL372" s="78"/>
      <c r="AM372" s="78"/>
      <c r="AN372" s="78"/>
      <c r="AO372" s="78"/>
      <c r="AP372" s="78"/>
      <c r="AQ372" s="78"/>
      <c r="AR372" s="78"/>
      <c r="AS372" s="78"/>
      <c r="AT372" s="78"/>
      <c r="AU372" s="78"/>
      <c r="AV372" s="78"/>
      <c r="AW372" s="78"/>
      <c r="AX372" s="78"/>
      <c r="AY372" s="78"/>
      <c r="AZ372" s="78"/>
      <c r="BA372" s="78"/>
      <c r="BB372" s="78"/>
      <c r="BC372" s="78"/>
    </row>
    <row r="373" customFormat="false" ht="15" hidden="false" customHeight="false" outlineLevel="0" collapsed="false">
      <c r="A373" s="78"/>
      <c r="B373" s="78"/>
      <c r="C373" s="79"/>
      <c r="D373" s="78"/>
      <c r="E373" s="78"/>
      <c r="F373" s="82"/>
      <c r="G373" s="82"/>
      <c r="H373" s="82"/>
      <c r="I373" s="78"/>
      <c r="J373" s="83"/>
      <c r="K373" s="78"/>
      <c r="L373" s="82"/>
      <c r="M373" s="82"/>
      <c r="N373" s="82"/>
      <c r="O373" s="82"/>
      <c r="P373" s="83"/>
      <c r="Q373" s="78"/>
      <c r="R373" s="83"/>
      <c r="S373" s="78"/>
      <c r="T373" s="78"/>
      <c r="U373" s="78"/>
      <c r="V373" s="78"/>
      <c r="W373" s="78"/>
      <c r="X373" s="78"/>
      <c r="Y373" s="19" t="n">
        <f aca="false">V373</f>
        <v>0</v>
      </c>
      <c r="Z373" s="86"/>
      <c r="AA373" s="83"/>
      <c r="AB373" s="78"/>
      <c r="AC373" s="78"/>
      <c r="AD373" s="78"/>
      <c r="AE373" s="78"/>
      <c r="AF373" s="78"/>
      <c r="AG373" s="78"/>
      <c r="AH373" s="78"/>
      <c r="AI373" s="78"/>
      <c r="AJ373" s="78"/>
      <c r="AK373" s="78"/>
      <c r="AL373" s="78"/>
      <c r="AM373" s="78"/>
      <c r="AN373" s="78"/>
      <c r="AO373" s="78"/>
      <c r="AP373" s="78"/>
      <c r="AQ373" s="78"/>
      <c r="AR373" s="78"/>
      <c r="AS373" s="78"/>
      <c r="AT373" s="78"/>
      <c r="AU373" s="78"/>
      <c r="AV373" s="78"/>
      <c r="AW373" s="78"/>
      <c r="AX373" s="78"/>
      <c r="AY373" s="78"/>
      <c r="AZ373" s="78"/>
      <c r="BA373" s="78"/>
      <c r="BB373" s="78"/>
      <c r="BC373" s="78"/>
    </row>
    <row r="374" customFormat="false" ht="15" hidden="false" customHeight="false" outlineLevel="0" collapsed="false">
      <c r="A374" s="78"/>
      <c r="B374" s="78"/>
      <c r="C374" s="79"/>
      <c r="D374" s="78"/>
      <c r="E374" s="78"/>
      <c r="F374" s="82"/>
      <c r="G374" s="82"/>
      <c r="H374" s="82"/>
      <c r="I374" s="78"/>
      <c r="J374" s="83"/>
      <c r="K374" s="78"/>
      <c r="L374" s="82"/>
      <c r="M374" s="82"/>
      <c r="N374" s="82"/>
      <c r="O374" s="82"/>
      <c r="P374" s="83"/>
      <c r="Q374" s="78"/>
      <c r="R374" s="83"/>
      <c r="S374" s="78"/>
      <c r="T374" s="78"/>
      <c r="U374" s="78"/>
      <c r="V374" s="78"/>
      <c r="W374" s="78"/>
      <c r="X374" s="78"/>
      <c r="Y374" s="19" t="n">
        <f aca="false">V374</f>
        <v>0</v>
      </c>
      <c r="Z374" s="86"/>
      <c r="AA374" s="83"/>
      <c r="AB374" s="78"/>
      <c r="AC374" s="78"/>
      <c r="AD374" s="78"/>
      <c r="AE374" s="78"/>
      <c r="AF374" s="78"/>
      <c r="AG374" s="78"/>
      <c r="AH374" s="78"/>
      <c r="AI374" s="78"/>
      <c r="AJ374" s="78"/>
      <c r="AK374" s="78"/>
      <c r="AL374" s="78"/>
      <c r="AM374" s="78"/>
      <c r="AN374" s="78"/>
      <c r="AO374" s="78"/>
      <c r="AP374" s="78"/>
      <c r="AQ374" s="78"/>
      <c r="AR374" s="78"/>
      <c r="AS374" s="78"/>
      <c r="AT374" s="78"/>
      <c r="AU374" s="78"/>
      <c r="AV374" s="78"/>
      <c r="AW374" s="78"/>
      <c r="AX374" s="78"/>
      <c r="AY374" s="78"/>
      <c r="AZ374" s="78"/>
      <c r="BA374" s="78"/>
      <c r="BB374" s="78"/>
      <c r="BC374" s="78"/>
    </row>
    <row r="375" customFormat="false" ht="15" hidden="false" customHeight="false" outlineLevel="0" collapsed="false">
      <c r="A375" s="78"/>
      <c r="B375" s="78"/>
      <c r="C375" s="79"/>
      <c r="D375" s="78"/>
      <c r="E375" s="78"/>
      <c r="F375" s="82"/>
      <c r="G375" s="82"/>
      <c r="H375" s="82"/>
      <c r="I375" s="78"/>
      <c r="J375" s="83"/>
      <c r="K375" s="78"/>
      <c r="L375" s="82"/>
      <c r="M375" s="82"/>
      <c r="N375" s="82"/>
      <c r="O375" s="82"/>
      <c r="P375" s="83"/>
      <c r="Q375" s="78"/>
      <c r="R375" s="83"/>
      <c r="S375" s="78"/>
      <c r="T375" s="78"/>
      <c r="U375" s="78"/>
      <c r="V375" s="78"/>
      <c r="W375" s="78"/>
      <c r="X375" s="78"/>
      <c r="Y375" s="19" t="n">
        <f aca="false">V375</f>
        <v>0</v>
      </c>
      <c r="Z375" s="86"/>
      <c r="AA375" s="83"/>
      <c r="AB375" s="78"/>
      <c r="AC375" s="78"/>
      <c r="AD375" s="78"/>
      <c r="AE375" s="78"/>
      <c r="AF375" s="78"/>
      <c r="AG375" s="78"/>
      <c r="AH375" s="78"/>
      <c r="AI375" s="78"/>
      <c r="AJ375" s="78"/>
      <c r="AK375" s="78"/>
      <c r="AL375" s="78"/>
      <c r="AM375" s="78"/>
      <c r="AN375" s="78"/>
      <c r="AO375" s="78"/>
      <c r="AP375" s="78"/>
      <c r="AQ375" s="78"/>
      <c r="AR375" s="78"/>
      <c r="AS375" s="78"/>
      <c r="AT375" s="78"/>
      <c r="AU375" s="78"/>
      <c r="AV375" s="78"/>
      <c r="AW375" s="78"/>
      <c r="AX375" s="78"/>
      <c r="AY375" s="78"/>
      <c r="AZ375" s="78"/>
      <c r="BA375" s="78"/>
      <c r="BB375" s="78"/>
      <c r="BC375" s="78"/>
    </row>
    <row r="376" customFormat="false" ht="15" hidden="false" customHeight="false" outlineLevel="0" collapsed="false">
      <c r="A376" s="78"/>
      <c r="B376" s="78"/>
      <c r="C376" s="79"/>
      <c r="D376" s="78"/>
      <c r="E376" s="78"/>
      <c r="F376" s="82"/>
      <c r="G376" s="82"/>
      <c r="H376" s="82"/>
      <c r="I376" s="78"/>
      <c r="J376" s="83"/>
      <c r="K376" s="78"/>
      <c r="L376" s="82"/>
      <c r="M376" s="82"/>
      <c r="N376" s="82"/>
      <c r="O376" s="82"/>
      <c r="P376" s="83"/>
      <c r="Q376" s="78"/>
      <c r="R376" s="83"/>
      <c r="S376" s="78"/>
      <c r="T376" s="78"/>
      <c r="U376" s="78"/>
      <c r="V376" s="78"/>
      <c r="W376" s="78"/>
      <c r="X376" s="78"/>
      <c r="Y376" s="19" t="n">
        <f aca="false">V376</f>
        <v>0</v>
      </c>
      <c r="Z376" s="86"/>
      <c r="AA376" s="83"/>
      <c r="AB376" s="78"/>
      <c r="AC376" s="78"/>
      <c r="AD376" s="78"/>
      <c r="AE376" s="78"/>
      <c r="AF376" s="78"/>
      <c r="AG376" s="78"/>
      <c r="AH376" s="78"/>
      <c r="AI376" s="78"/>
      <c r="AJ376" s="78"/>
      <c r="AK376" s="78"/>
      <c r="AL376" s="78"/>
      <c r="AM376" s="78"/>
      <c r="AN376" s="78"/>
      <c r="AO376" s="78"/>
      <c r="AP376" s="78"/>
      <c r="AQ376" s="78"/>
      <c r="AR376" s="78"/>
      <c r="AS376" s="78"/>
      <c r="AT376" s="78"/>
      <c r="AU376" s="78"/>
      <c r="AV376" s="78"/>
      <c r="AW376" s="78"/>
      <c r="AX376" s="78"/>
      <c r="AY376" s="78"/>
      <c r="AZ376" s="78"/>
      <c r="BA376" s="78"/>
      <c r="BB376" s="78"/>
      <c r="BC376" s="78"/>
    </row>
    <row r="377" customFormat="false" ht="15" hidden="false" customHeight="false" outlineLevel="0" collapsed="false">
      <c r="A377" s="78"/>
      <c r="B377" s="78"/>
      <c r="C377" s="79"/>
      <c r="D377" s="78"/>
      <c r="E377" s="78"/>
      <c r="F377" s="82"/>
      <c r="G377" s="82"/>
      <c r="H377" s="82"/>
      <c r="I377" s="78"/>
      <c r="J377" s="83"/>
      <c r="K377" s="78"/>
      <c r="L377" s="82"/>
      <c r="M377" s="82"/>
      <c r="N377" s="82"/>
      <c r="O377" s="82"/>
      <c r="P377" s="83"/>
      <c r="Q377" s="78"/>
      <c r="R377" s="83"/>
      <c r="S377" s="78"/>
      <c r="T377" s="78"/>
      <c r="U377" s="78"/>
      <c r="V377" s="78"/>
      <c r="W377" s="78"/>
      <c r="X377" s="78"/>
      <c r="Y377" s="19" t="n">
        <f aca="false">V377</f>
        <v>0</v>
      </c>
      <c r="Z377" s="86"/>
      <c r="AA377" s="83"/>
      <c r="AB377" s="78"/>
      <c r="AC377" s="78"/>
      <c r="AD377" s="78"/>
      <c r="AE377" s="78"/>
      <c r="AF377" s="78"/>
      <c r="AG377" s="78"/>
      <c r="AH377" s="78"/>
      <c r="AI377" s="78"/>
      <c r="AJ377" s="78"/>
      <c r="AK377" s="78"/>
      <c r="AL377" s="78"/>
      <c r="AM377" s="78"/>
      <c r="AN377" s="78"/>
      <c r="AO377" s="78"/>
      <c r="AP377" s="78"/>
      <c r="AQ377" s="78"/>
      <c r="AR377" s="78"/>
      <c r="AS377" s="78"/>
      <c r="AT377" s="78"/>
      <c r="AU377" s="78"/>
      <c r="AV377" s="78"/>
      <c r="AW377" s="78"/>
      <c r="AX377" s="78"/>
      <c r="AY377" s="78"/>
      <c r="AZ377" s="78"/>
      <c r="BA377" s="78"/>
      <c r="BB377" s="78"/>
      <c r="BC377" s="78"/>
    </row>
    <row r="378" customFormat="false" ht="15" hidden="false" customHeight="false" outlineLevel="0" collapsed="false">
      <c r="A378" s="78"/>
      <c r="B378" s="78"/>
      <c r="C378" s="79"/>
      <c r="D378" s="78"/>
      <c r="E378" s="78"/>
      <c r="F378" s="82"/>
      <c r="G378" s="82"/>
      <c r="H378" s="82"/>
      <c r="I378" s="78"/>
      <c r="J378" s="83"/>
      <c r="K378" s="78"/>
      <c r="L378" s="82"/>
      <c r="M378" s="82"/>
      <c r="N378" s="82"/>
      <c r="O378" s="82"/>
      <c r="P378" s="83"/>
      <c r="Q378" s="78"/>
      <c r="R378" s="83"/>
      <c r="S378" s="78"/>
      <c r="T378" s="78"/>
      <c r="U378" s="78"/>
      <c r="V378" s="78"/>
      <c r="W378" s="78"/>
      <c r="X378" s="78"/>
      <c r="Y378" s="19" t="n">
        <f aca="false">V378</f>
        <v>0</v>
      </c>
      <c r="Z378" s="86"/>
      <c r="AA378" s="83"/>
      <c r="AB378" s="78"/>
      <c r="AC378" s="78"/>
      <c r="AD378" s="78"/>
      <c r="AE378" s="78"/>
      <c r="AF378" s="78"/>
      <c r="AG378" s="78"/>
      <c r="AH378" s="78"/>
      <c r="AI378" s="78"/>
      <c r="AJ378" s="78"/>
      <c r="AK378" s="78"/>
      <c r="AL378" s="78"/>
      <c r="AM378" s="78"/>
      <c r="AN378" s="78"/>
      <c r="AO378" s="78"/>
      <c r="AP378" s="78"/>
      <c r="AQ378" s="78"/>
      <c r="AR378" s="78"/>
      <c r="AS378" s="78"/>
      <c r="AT378" s="78"/>
      <c r="AU378" s="78"/>
      <c r="AV378" s="78"/>
      <c r="AW378" s="78"/>
      <c r="AX378" s="78"/>
      <c r="AY378" s="78"/>
      <c r="AZ378" s="78"/>
      <c r="BA378" s="78"/>
      <c r="BB378" s="78"/>
      <c r="BC378" s="78"/>
    </row>
    <row r="379" customFormat="false" ht="15" hidden="false" customHeight="false" outlineLevel="0" collapsed="false">
      <c r="A379" s="78"/>
      <c r="B379" s="78"/>
      <c r="C379" s="79"/>
      <c r="D379" s="78"/>
      <c r="E379" s="78"/>
      <c r="F379" s="82"/>
      <c r="G379" s="82"/>
      <c r="H379" s="82"/>
      <c r="I379" s="78"/>
      <c r="J379" s="83"/>
      <c r="K379" s="78"/>
      <c r="L379" s="82"/>
      <c r="M379" s="82"/>
      <c r="N379" s="82"/>
      <c r="O379" s="82"/>
      <c r="P379" s="83"/>
      <c r="Q379" s="78"/>
      <c r="R379" s="83"/>
      <c r="S379" s="78"/>
      <c r="T379" s="78"/>
      <c r="U379" s="78"/>
      <c r="V379" s="78"/>
      <c r="W379" s="78"/>
      <c r="X379" s="78"/>
      <c r="Y379" s="78"/>
      <c r="Z379" s="86"/>
      <c r="AA379" s="83"/>
      <c r="AB379" s="78"/>
      <c r="AC379" s="78"/>
      <c r="AD379" s="78"/>
      <c r="AE379" s="78"/>
      <c r="AF379" s="78"/>
      <c r="AG379" s="78"/>
      <c r="AH379" s="78"/>
      <c r="AI379" s="78"/>
      <c r="AJ379" s="78"/>
      <c r="AK379" s="78"/>
      <c r="AL379" s="78"/>
      <c r="AM379" s="78"/>
      <c r="AN379" s="78"/>
      <c r="AO379" s="78"/>
      <c r="AP379" s="78"/>
      <c r="AQ379" s="78"/>
      <c r="AR379" s="78"/>
      <c r="AS379" s="78"/>
      <c r="AT379" s="78"/>
      <c r="AU379" s="78"/>
      <c r="AV379" s="78"/>
      <c r="AW379" s="78"/>
      <c r="AX379" s="78"/>
      <c r="AY379" s="78"/>
      <c r="AZ379" s="78"/>
      <c r="BA379" s="78"/>
      <c r="BB379" s="78"/>
      <c r="BC379" s="78"/>
    </row>
    <row r="380" customFormat="false" ht="15" hidden="false" customHeight="false" outlineLevel="0" collapsed="false">
      <c r="A380" s="78"/>
      <c r="B380" s="78"/>
      <c r="C380" s="79"/>
      <c r="D380" s="78"/>
      <c r="E380" s="78"/>
      <c r="F380" s="82"/>
      <c r="G380" s="82"/>
      <c r="H380" s="82"/>
      <c r="I380" s="78"/>
      <c r="J380" s="83"/>
      <c r="K380" s="78"/>
      <c r="L380" s="82"/>
      <c r="M380" s="82"/>
      <c r="N380" s="82"/>
      <c r="O380" s="82"/>
      <c r="P380" s="83"/>
      <c r="Q380" s="78"/>
      <c r="R380" s="83"/>
      <c r="S380" s="78"/>
      <c r="T380" s="78"/>
      <c r="U380" s="78"/>
      <c r="V380" s="78"/>
      <c r="W380" s="78"/>
      <c r="X380" s="78"/>
      <c r="Y380" s="78"/>
      <c r="Z380" s="86"/>
      <c r="AA380" s="83"/>
      <c r="AB380" s="78"/>
      <c r="AC380" s="78"/>
      <c r="AD380" s="78"/>
      <c r="AE380" s="78"/>
      <c r="AF380" s="78"/>
      <c r="AG380" s="78"/>
      <c r="AH380" s="78"/>
      <c r="AI380" s="78"/>
      <c r="AJ380" s="78"/>
      <c r="AK380" s="78"/>
      <c r="AL380" s="78"/>
      <c r="AM380" s="78"/>
      <c r="AN380" s="78"/>
      <c r="AO380" s="78"/>
      <c r="AP380" s="78"/>
      <c r="AQ380" s="78"/>
      <c r="AR380" s="78"/>
      <c r="AS380" s="78"/>
      <c r="AT380" s="78"/>
      <c r="AU380" s="78"/>
      <c r="AV380" s="78"/>
      <c r="AW380" s="78"/>
      <c r="AX380" s="78"/>
      <c r="AY380" s="78"/>
      <c r="AZ380" s="78"/>
      <c r="BA380" s="78"/>
      <c r="BB380" s="78"/>
      <c r="BC380" s="78"/>
    </row>
    <row r="381" customFormat="false" ht="15" hidden="false" customHeight="false" outlineLevel="0" collapsed="false">
      <c r="A381" s="78"/>
      <c r="B381" s="78"/>
      <c r="C381" s="79"/>
      <c r="D381" s="78"/>
      <c r="E381" s="78"/>
      <c r="F381" s="82"/>
      <c r="G381" s="82"/>
      <c r="H381" s="82"/>
      <c r="I381" s="78"/>
      <c r="J381" s="83"/>
      <c r="K381" s="78"/>
      <c r="L381" s="82"/>
      <c r="M381" s="82"/>
      <c r="N381" s="82"/>
      <c r="O381" s="82"/>
      <c r="P381" s="83"/>
      <c r="Q381" s="78"/>
      <c r="R381" s="83"/>
      <c r="S381" s="78"/>
      <c r="T381" s="78"/>
      <c r="U381" s="78"/>
      <c r="V381" s="78"/>
      <c r="W381" s="78"/>
      <c r="X381" s="78"/>
      <c r="Y381" s="78"/>
      <c r="Z381" s="86"/>
      <c r="AA381" s="83"/>
      <c r="AB381" s="78"/>
      <c r="AC381" s="78"/>
      <c r="AD381" s="78"/>
      <c r="AE381" s="78"/>
      <c r="AF381" s="78"/>
      <c r="AG381" s="78"/>
      <c r="AH381" s="78"/>
      <c r="AI381" s="78"/>
      <c r="AJ381" s="78"/>
      <c r="AK381" s="78"/>
      <c r="AL381" s="78"/>
      <c r="AM381" s="78"/>
      <c r="AN381" s="78"/>
      <c r="AO381" s="78"/>
      <c r="AP381" s="78"/>
      <c r="AQ381" s="78"/>
      <c r="AR381" s="78"/>
      <c r="AS381" s="78"/>
      <c r="AT381" s="78"/>
      <c r="AU381" s="78"/>
      <c r="AV381" s="78"/>
      <c r="AW381" s="78"/>
      <c r="AX381" s="78"/>
      <c r="AY381" s="78"/>
      <c r="AZ381" s="78"/>
      <c r="BA381" s="78"/>
      <c r="BB381" s="78"/>
      <c r="BC381" s="78"/>
    </row>
    <row r="382" customFormat="false" ht="15" hidden="false" customHeight="false" outlineLevel="0" collapsed="false">
      <c r="A382" s="78"/>
      <c r="B382" s="78"/>
      <c r="C382" s="79"/>
      <c r="D382" s="78"/>
      <c r="E382" s="78"/>
      <c r="F382" s="82"/>
      <c r="G382" s="82"/>
      <c r="H382" s="82"/>
      <c r="I382" s="78"/>
      <c r="J382" s="83"/>
      <c r="K382" s="78"/>
      <c r="L382" s="82"/>
      <c r="M382" s="82"/>
      <c r="N382" s="82"/>
      <c r="O382" s="82"/>
      <c r="P382" s="83"/>
      <c r="Q382" s="78"/>
      <c r="R382" s="83"/>
      <c r="S382" s="78"/>
      <c r="T382" s="78"/>
      <c r="U382" s="78"/>
      <c r="V382" s="78"/>
      <c r="W382" s="78"/>
      <c r="X382" s="78"/>
      <c r="Y382" s="78"/>
      <c r="Z382" s="86"/>
      <c r="AA382" s="83"/>
      <c r="AB382" s="78"/>
      <c r="AC382" s="78"/>
      <c r="AD382" s="78"/>
      <c r="AE382" s="78"/>
      <c r="AF382" s="78"/>
      <c r="AG382" s="78"/>
      <c r="AH382" s="78"/>
      <c r="AI382" s="78"/>
      <c r="AJ382" s="78"/>
      <c r="AK382" s="78"/>
      <c r="AL382" s="78"/>
      <c r="AM382" s="78"/>
      <c r="AN382" s="78"/>
      <c r="AO382" s="78"/>
      <c r="AP382" s="78"/>
      <c r="AQ382" s="78"/>
      <c r="AR382" s="78"/>
      <c r="AS382" s="78"/>
      <c r="AT382" s="78"/>
      <c r="AU382" s="78"/>
      <c r="AV382" s="78"/>
      <c r="AW382" s="78"/>
      <c r="AX382" s="78"/>
      <c r="AY382" s="78"/>
      <c r="AZ382" s="78"/>
      <c r="BA382" s="78"/>
      <c r="BB382" s="78"/>
      <c r="BC382" s="78"/>
    </row>
    <row r="383" customFormat="false" ht="15" hidden="false" customHeight="false" outlineLevel="0" collapsed="false">
      <c r="A383" s="78"/>
      <c r="B383" s="78"/>
      <c r="C383" s="79"/>
      <c r="D383" s="78"/>
      <c r="E383" s="78"/>
      <c r="F383" s="82"/>
      <c r="G383" s="82"/>
      <c r="H383" s="82"/>
      <c r="I383" s="78"/>
      <c r="J383" s="83"/>
      <c r="K383" s="78"/>
      <c r="L383" s="82"/>
      <c r="M383" s="82"/>
      <c r="N383" s="82"/>
      <c r="O383" s="82"/>
      <c r="P383" s="83"/>
      <c r="Q383" s="78"/>
      <c r="R383" s="83"/>
      <c r="S383" s="78"/>
      <c r="T383" s="78"/>
      <c r="U383" s="78"/>
      <c r="V383" s="78"/>
      <c r="W383" s="78"/>
      <c r="X383" s="78"/>
      <c r="Y383" s="78"/>
      <c r="Z383" s="86"/>
      <c r="AA383" s="83"/>
      <c r="AB383" s="78"/>
      <c r="AC383" s="78"/>
      <c r="AD383" s="78"/>
      <c r="AE383" s="78"/>
      <c r="AF383" s="78"/>
      <c r="AG383" s="78"/>
      <c r="AH383" s="78"/>
      <c r="AI383" s="78"/>
      <c r="AJ383" s="78"/>
      <c r="AK383" s="78"/>
      <c r="AL383" s="78"/>
      <c r="AM383" s="78"/>
      <c r="AN383" s="78"/>
      <c r="AO383" s="78"/>
      <c r="AP383" s="78"/>
      <c r="AQ383" s="78"/>
      <c r="AR383" s="78"/>
      <c r="AS383" s="78"/>
      <c r="AT383" s="78"/>
      <c r="AU383" s="78"/>
      <c r="AV383" s="78"/>
      <c r="AW383" s="78"/>
      <c r="AX383" s="78"/>
      <c r="AY383" s="78"/>
      <c r="AZ383" s="78"/>
      <c r="BA383" s="78"/>
      <c r="BB383" s="78"/>
      <c r="BC383" s="78"/>
    </row>
    <row r="384" customFormat="false" ht="15" hidden="false" customHeight="false" outlineLevel="0" collapsed="false">
      <c r="A384" s="78"/>
      <c r="B384" s="78"/>
      <c r="C384" s="79"/>
      <c r="D384" s="78"/>
      <c r="E384" s="78"/>
      <c r="F384" s="82"/>
      <c r="G384" s="82"/>
      <c r="H384" s="82"/>
      <c r="I384" s="78"/>
      <c r="J384" s="83"/>
      <c r="K384" s="78"/>
      <c r="L384" s="82"/>
      <c r="M384" s="82"/>
      <c r="N384" s="82"/>
      <c r="O384" s="82"/>
      <c r="P384" s="83"/>
      <c r="Q384" s="78"/>
      <c r="R384" s="83"/>
      <c r="S384" s="78"/>
      <c r="T384" s="78"/>
      <c r="U384" s="78"/>
      <c r="V384" s="78"/>
      <c r="W384" s="78"/>
      <c r="X384" s="78"/>
      <c r="Y384" s="78"/>
      <c r="Z384" s="86"/>
      <c r="AA384" s="83"/>
      <c r="AB384" s="78"/>
      <c r="AC384" s="78"/>
      <c r="AD384" s="78"/>
      <c r="AE384" s="78"/>
      <c r="AF384" s="78"/>
      <c r="AG384" s="78"/>
      <c r="AH384" s="78"/>
      <c r="AI384" s="78"/>
      <c r="AJ384" s="78"/>
      <c r="AK384" s="78"/>
      <c r="AL384" s="78"/>
      <c r="AM384" s="78"/>
      <c r="AN384" s="78"/>
      <c r="AO384" s="78"/>
      <c r="AP384" s="78"/>
      <c r="AQ384" s="78"/>
      <c r="AR384" s="78"/>
      <c r="AS384" s="78"/>
      <c r="AT384" s="78"/>
      <c r="AU384" s="78"/>
      <c r="AV384" s="78"/>
      <c r="AW384" s="78"/>
      <c r="AX384" s="78"/>
      <c r="AY384" s="78"/>
      <c r="AZ384" s="78"/>
      <c r="BA384" s="78"/>
      <c r="BB384" s="78"/>
      <c r="BC384" s="78"/>
    </row>
    <row r="385" customFormat="false" ht="15" hidden="false" customHeight="false" outlineLevel="0" collapsed="false">
      <c r="A385" s="78"/>
      <c r="B385" s="78"/>
      <c r="C385" s="79"/>
      <c r="D385" s="78"/>
      <c r="E385" s="78"/>
      <c r="F385" s="82"/>
      <c r="G385" s="82"/>
      <c r="H385" s="82"/>
      <c r="I385" s="78"/>
      <c r="J385" s="83"/>
      <c r="K385" s="78"/>
      <c r="L385" s="82"/>
      <c r="M385" s="82"/>
      <c r="N385" s="82"/>
      <c r="O385" s="82"/>
      <c r="P385" s="83"/>
      <c r="Q385" s="78"/>
      <c r="R385" s="83"/>
      <c r="S385" s="78"/>
      <c r="T385" s="78"/>
      <c r="U385" s="78"/>
      <c r="V385" s="78"/>
      <c r="W385" s="78"/>
      <c r="X385" s="78"/>
      <c r="Y385" s="78"/>
      <c r="Z385" s="86"/>
      <c r="AA385" s="83"/>
      <c r="AB385" s="78"/>
      <c r="AC385" s="78"/>
      <c r="AD385" s="78"/>
      <c r="AE385" s="78"/>
      <c r="AF385" s="78"/>
      <c r="AG385" s="78"/>
      <c r="AH385" s="78"/>
      <c r="AI385" s="78"/>
      <c r="AJ385" s="78"/>
      <c r="AK385" s="78"/>
      <c r="AL385" s="78"/>
      <c r="AM385" s="78"/>
      <c r="AN385" s="78"/>
      <c r="AO385" s="78"/>
      <c r="AP385" s="78"/>
      <c r="AQ385" s="78"/>
      <c r="AR385" s="78"/>
      <c r="AS385" s="78"/>
      <c r="AT385" s="78"/>
      <c r="AU385" s="78"/>
      <c r="AV385" s="78"/>
      <c r="AW385" s="78"/>
      <c r="AX385" s="78"/>
      <c r="AY385" s="78"/>
      <c r="AZ385" s="78"/>
      <c r="BA385" s="78"/>
      <c r="BB385" s="78"/>
      <c r="BC385" s="78"/>
    </row>
    <row r="386" customFormat="false" ht="15" hidden="false" customHeight="false" outlineLevel="0" collapsed="false">
      <c r="A386" s="78"/>
      <c r="B386" s="78"/>
      <c r="C386" s="79"/>
      <c r="D386" s="78"/>
      <c r="E386" s="78"/>
      <c r="F386" s="82"/>
      <c r="G386" s="82"/>
      <c r="H386" s="82"/>
      <c r="I386" s="78"/>
      <c r="J386" s="83"/>
      <c r="K386" s="78"/>
      <c r="L386" s="82"/>
      <c r="M386" s="82"/>
      <c r="N386" s="82"/>
      <c r="O386" s="82"/>
      <c r="P386" s="83"/>
      <c r="Q386" s="78"/>
      <c r="R386" s="83"/>
      <c r="S386" s="78"/>
      <c r="T386" s="78"/>
      <c r="U386" s="78"/>
      <c r="V386" s="78"/>
      <c r="W386" s="78"/>
      <c r="X386" s="78"/>
      <c r="Y386" s="78"/>
      <c r="Z386" s="86"/>
      <c r="AA386" s="83"/>
      <c r="AB386" s="78"/>
      <c r="AC386" s="78"/>
      <c r="AD386" s="78"/>
      <c r="AE386" s="78"/>
      <c r="AF386" s="78"/>
      <c r="AG386" s="78"/>
      <c r="AH386" s="78"/>
      <c r="AI386" s="78"/>
      <c r="AJ386" s="78"/>
      <c r="AK386" s="78"/>
      <c r="AL386" s="78"/>
      <c r="AM386" s="78"/>
      <c r="AN386" s="78"/>
      <c r="AO386" s="78"/>
      <c r="AP386" s="78"/>
      <c r="AQ386" s="78"/>
      <c r="AR386" s="78"/>
      <c r="AS386" s="78"/>
      <c r="AT386" s="78"/>
      <c r="AU386" s="78"/>
      <c r="AV386" s="78"/>
      <c r="AW386" s="78"/>
      <c r="AX386" s="78"/>
      <c r="AY386" s="78"/>
      <c r="AZ386" s="78"/>
      <c r="BA386" s="78"/>
      <c r="BB386" s="78"/>
      <c r="BC386" s="78"/>
    </row>
    <row r="387" customFormat="false" ht="15" hidden="false" customHeight="false" outlineLevel="0" collapsed="false">
      <c r="A387" s="78"/>
      <c r="B387" s="78"/>
      <c r="C387" s="79"/>
      <c r="D387" s="78"/>
      <c r="E387" s="78"/>
      <c r="F387" s="82"/>
      <c r="G387" s="82"/>
      <c r="H387" s="82"/>
      <c r="I387" s="78"/>
      <c r="J387" s="83"/>
      <c r="K387" s="78"/>
      <c r="L387" s="82"/>
      <c r="M387" s="82"/>
      <c r="N387" s="82"/>
      <c r="O387" s="82"/>
      <c r="P387" s="83"/>
      <c r="Q387" s="78"/>
      <c r="R387" s="83"/>
      <c r="S387" s="78"/>
      <c r="T387" s="78"/>
      <c r="U387" s="78"/>
      <c r="V387" s="78"/>
      <c r="W387" s="78"/>
      <c r="X387" s="78"/>
      <c r="Y387" s="78"/>
      <c r="Z387" s="86"/>
      <c r="AA387" s="83"/>
      <c r="AB387" s="78"/>
      <c r="AC387" s="78"/>
      <c r="AD387" s="78"/>
      <c r="AE387" s="78"/>
      <c r="AF387" s="78"/>
      <c r="AG387" s="78"/>
      <c r="AH387" s="78"/>
      <c r="AI387" s="78"/>
      <c r="AJ387" s="78"/>
      <c r="AK387" s="78"/>
      <c r="AL387" s="78"/>
      <c r="AM387" s="78"/>
      <c r="AN387" s="78"/>
      <c r="AO387" s="78"/>
      <c r="AP387" s="78"/>
      <c r="AQ387" s="78"/>
      <c r="AR387" s="78"/>
      <c r="AS387" s="78"/>
      <c r="AT387" s="78"/>
      <c r="AU387" s="78"/>
      <c r="AV387" s="78"/>
      <c r="AW387" s="78"/>
      <c r="AX387" s="78"/>
      <c r="AY387" s="78"/>
      <c r="AZ387" s="78"/>
      <c r="BA387" s="78"/>
      <c r="BB387" s="78"/>
      <c r="BC387" s="78"/>
    </row>
    <row r="388" customFormat="false" ht="15" hidden="false" customHeight="false" outlineLevel="0" collapsed="false">
      <c r="A388" s="78"/>
      <c r="B388" s="78"/>
      <c r="C388" s="79"/>
      <c r="D388" s="78"/>
      <c r="E388" s="78"/>
      <c r="F388" s="82"/>
      <c r="G388" s="82"/>
      <c r="H388" s="82"/>
      <c r="I388" s="78"/>
      <c r="J388" s="83"/>
      <c r="K388" s="78"/>
      <c r="L388" s="82"/>
      <c r="M388" s="82"/>
      <c r="N388" s="82"/>
      <c r="O388" s="82"/>
      <c r="P388" s="83"/>
      <c r="Q388" s="78"/>
      <c r="R388" s="83"/>
      <c r="S388" s="78"/>
      <c r="T388" s="78"/>
      <c r="U388" s="78"/>
      <c r="V388" s="78"/>
      <c r="W388" s="78"/>
      <c r="X388" s="78"/>
      <c r="Y388" s="78"/>
      <c r="Z388" s="86"/>
      <c r="AA388" s="83"/>
      <c r="AB388" s="78"/>
      <c r="AC388" s="78"/>
      <c r="AD388" s="78"/>
      <c r="AE388" s="78"/>
      <c r="AF388" s="78"/>
      <c r="AG388" s="78"/>
      <c r="AH388" s="78"/>
      <c r="AI388" s="78"/>
      <c r="AJ388" s="78"/>
      <c r="AK388" s="78"/>
      <c r="AL388" s="78"/>
      <c r="AM388" s="78"/>
      <c r="AN388" s="78"/>
      <c r="AO388" s="78"/>
      <c r="AP388" s="78"/>
      <c r="AQ388" s="78"/>
      <c r="AR388" s="78"/>
      <c r="AS388" s="78"/>
      <c r="AT388" s="78"/>
      <c r="AU388" s="78"/>
      <c r="AV388" s="78"/>
      <c r="AW388" s="78"/>
      <c r="AX388" s="78"/>
      <c r="AY388" s="78"/>
      <c r="AZ388" s="78"/>
      <c r="BA388" s="78"/>
      <c r="BB388" s="78"/>
      <c r="BC388" s="78"/>
    </row>
    <row r="389" customFormat="false" ht="15" hidden="false" customHeight="false" outlineLevel="0" collapsed="false">
      <c r="A389" s="78"/>
      <c r="B389" s="78"/>
      <c r="C389" s="79"/>
      <c r="D389" s="78"/>
      <c r="E389" s="78"/>
      <c r="F389" s="82"/>
      <c r="G389" s="82"/>
      <c r="H389" s="82"/>
      <c r="I389" s="78"/>
      <c r="J389" s="83"/>
      <c r="K389" s="78"/>
      <c r="L389" s="82"/>
      <c r="M389" s="82"/>
      <c r="N389" s="82"/>
      <c r="O389" s="82"/>
      <c r="P389" s="83"/>
      <c r="Q389" s="78"/>
      <c r="R389" s="83"/>
      <c r="S389" s="78"/>
      <c r="T389" s="78"/>
      <c r="U389" s="78"/>
      <c r="V389" s="78"/>
      <c r="W389" s="78"/>
      <c r="X389" s="78"/>
      <c r="Y389" s="78"/>
      <c r="Z389" s="86"/>
      <c r="AA389" s="83"/>
      <c r="AB389" s="78"/>
      <c r="AC389" s="78"/>
      <c r="AD389" s="78"/>
      <c r="AE389" s="78"/>
      <c r="AF389" s="78"/>
      <c r="AG389" s="78"/>
      <c r="AH389" s="78"/>
      <c r="AI389" s="78"/>
      <c r="AJ389" s="78"/>
      <c r="AK389" s="78"/>
      <c r="AL389" s="78"/>
      <c r="AM389" s="78"/>
      <c r="AN389" s="78"/>
      <c r="AO389" s="78"/>
      <c r="AP389" s="78"/>
      <c r="AQ389" s="78"/>
      <c r="AR389" s="78"/>
      <c r="AS389" s="78"/>
      <c r="AT389" s="78"/>
      <c r="AU389" s="78"/>
      <c r="AV389" s="78"/>
      <c r="AW389" s="78"/>
      <c r="AX389" s="78"/>
      <c r="AY389" s="78"/>
      <c r="AZ389" s="78"/>
      <c r="BA389" s="78"/>
      <c r="BB389" s="78"/>
      <c r="BC389" s="78"/>
    </row>
    <row r="390" customFormat="false" ht="15" hidden="false" customHeight="false" outlineLevel="0" collapsed="false">
      <c r="A390" s="78"/>
      <c r="B390" s="78"/>
      <c r="C390" s="79"/>
      <c r="D390" s="78"/>
      <c r="E390" s="78"/>
      <c r="F390" s="82"/>
      <c r="G390" s="82"/>
      <c r="H390" s="82"/>
      <c r="I390" s="78"/>
      <c r="J390" s="83"/>
      <c r="K390" s="78"/>
      <c r="L390" s="82"/>
      <c r="M390" s="82"/>
      <c r="N390" s="82"/>
      <c r="O390" s="82"/>
      <c r="P390" s="83"/>
      <c r="Q390" s="78"/>
      <c r="R390" s="83"/>
      <c r="S390" s="78"/>
      <c r="T390" s="78"/>
      <c r="U390" s="78"/>
      <c r="V390" s="78"/>
      <c r="W390" s="78"/>
      <c r="X390" s="78"/>
      <c r="Y390" s="78"/>
      <c r="Z390" s="86"/>
      <c r="AA390" s="83"/>
      <c r="AB390" s="78"/>
      <c r="AC390" s="78"/>
      <c r="AD390" s="78"/>
      <c r="AE390" s="78"/>
      <c r="AF390" s="78"/>
      <c r="AG390" s="78"/>
      <c r="AH390" s="78"/>
      <c r="AI390" s="78"/>
      <c r="AJ390" s="78"/>
      <c r="AK390" s="78"/>
      <c r="AL390" s="78"/>
      <c r="AM390" s="78"/>
      <c r="AN390" s="78"/>
      <c r="AO390" s="78"/>
      <c r="AP390" s="78"/>
      <c r="AQ390" s="78"/>
      <c r="AR390" s="78"/>
      <c r="AS390" s="78"/>
      <c r="AT390" s="78"/>
      <c r="AU390" s="78"/>
      <c r="AV390" s="78"/>
      <c r="AW390" s="78"/>
      <c r="AX390" s="78"/>
      <c r="AY390" s="78"/>
      <c r="AZ390" s="78"/>
      <c r="BA390" s="78"/>
      <c r="BB390" s="78"/>
      <c r="BC390" s="78"/>
    </row>
    <row r="391" customFormat="false" ht="15" hidden="false" customHeight="false" outlineLevel="0" collapsed="false">
      <c r="A391" s="78"/>
      <c r="B391" s="78"/>
      <c r="C391" s="79"/>
      <c r="D391" s="78"/>
      <c r="E391" s="78"/>
      <c r="F391" s="82"/>
      <c r="G391" s="82"/>
      <c r="H391" s="82"/>
      <c r="I391" s="78"/>
      <c r="J391" s="83"/>
      <c r="K391" s="78"/>
      <c r="L391" s="82"/>
      <c r="M391" s="82"/>
      <c r="N391" s="82"/>
      <c r="O391" s="82"/>
      <c r="P391" s="83"/>
      <c r="Q391" s="78"/>
      <c r="R391" s="83"/>
      <c r="S391" s="78"/>
      <c r="T391" s="78"/>
      <c r="U391" s="78"/>
      <c r="V391" s="78"/>
      <c r="W391" s="78"/>
      <c r="X391" s="78"/>
      <c r="Y391" s="78"/>
      <c r="Z391" s="86"/>
      <c r="AA391" s="83"/>
      <c r="AB391" s="78"/>
      <c r="AC391" s="78"/>
      <c r="AD391" s="78"/>
      <c r="AE391" s="78"/>
      <c r="AF391" s="78"/>
      <c r="AG391" s="78"/>
      <c r="AH391" s="78"/>
      <c r="AI391" s="78"/>
      <c r="AJ391" s="78"/>
      <c r="AK391" s="78"/>
      <c r="AL391" s="78"/>
      <c r="AM391" s="78"/>
      <c r="AN391" s="78"/>
      <c r="AO391" s="78"/>
      <c r="AP391" s="78"/>
      <c r="AQ391" s="78"/>
      <c r="AR391" s="78"/>
      <c r="AS391" s="78"/>
      <c r="AT391" s="78"/>
      <c r="AU391" s="78"/>
      <c r="AV391" s="78"/>
      <c r="AW391" s="78"/>
      <c r="AX391" s="78"/>
      <c r="AY391" s="78"/>
      <c r="AZ391" s="78"/>
      <c r="BA391" s="78"/>
      <c r="BB391" s="78"/>
      <c r="BC391" s="78"/>
    </row>
    <row r="392" customFormat="false" ht="15" hidden="false" customHeight="false" outlineLevel="0" collapsed="false">
      <c r="A392" s="78"/>
      <c r="B392" s="78"/>
      <c r="C392" s="79"/>
      <c r="D392" s="78"/>
      <c r="E392" s="78"/>
      <c r="F392" s="82"/>
      <c r="G392" s="82"/>
      <c r="H392" s="82"/>
      <c r="I392" s="78"/>
      <c r="J392" s="83"/>
      <c r="K392" s="78"/>
      <c r="L392" s="82"/>
      <c r="M392" s="82"/>
      <c r="N392" s="82"/>
      <c r="O392" s="82"/>
      <c r="P392" s="83"/>
      <c r="Q392" s="78"/>
      <c r="R392" s="83"/>
      <c r="S392" s="78"/>
      <c r="T392" s="78"/>
      <c r="U392" s="78"/>
      <c r="V392" s="78"/>
      <c r="W392" s="78"/>
      <c r="X392" s="78"/>
      <c r="Y392" s="78"/>
      <c r="Z392" s="86"/>
      <c r="AA392" s="83"/>
      <c r="AB392" s="78"/>
      <c r="AC392" s="78"/>
      <c r="AD392" s="78"/>
      <c r="AE392" s="78"/>
      <c r="AF392" s="78"/>
      <c r="AG392" s="78"/>
      <c r="AH392" s="78"/>
      <c r="AI392" s="78"/>
      <c r="AJ392" s="78"/>
      <c r="AK392" s="78"/>
      <c r="AL392" s="78"/>
      <c r="AM392" s="78"/>
      <c r="AN392" s="78"/>
      <c r="AO392" s="78"/>
      <c r="AP392" s="78"/>
      <c r="AQ392" s="78"/>
      <c r="AR392" s="78"/>
      <c r="AS392" s="78"/>
      <c r="AT392" s="78"/>
      <c r="AU392" s="78"/>
      <c r="AV392" s="78"/>
      <c r="AW392" s="78"/>
      <c r="AX392" s="78"/>
      <c r="AY392" s="78"/>
      <c r="AZ392" s="78"/>
      <c r="BA392" s="78"/>
      <c r="BB392" s="78"/>
      <c r="BC392" s="78"/>
    </row>
    <row r="393" customFormat="false" ht="15" hidden="false" customHeight="false" outlineLevel="0" collapsed="false">
      <c r="A393" s="78"/>
      <c r="B393" s="78"/>
      <c r="C393" s="79"/>
      <c r="D393" s="78"/>
      <c r="E393" s="78"/>
      <c r="F393" s="82"/>
      <c r="G393" s="82"/>
      <c r="H393" s="82"/>
      <c r="I393" s="78"/>
      <c r="J393" s="83"/>
      <c r="K393" s="78"/>
      <c r="L393" s="82"/>
      <c r="M393" s="82"/>
      <c r="N393" s="82"/>
      <c r="O393" s="82"/>
      <c r="P393" s="83"/>
      <c r="Q393" s="78"/>
      <c r="R393" s="83"/>
      <c r="S393" s="78"/>
      <c r="T393" s="78"/>
      <c r="U393" s="78"/>
      <c r="V393" s="78"/>
      <c r="W393" s="78"/>
      <c r="X393" s="78"/>
      <c r="Y393" s="78"/>
      <c r="Z393" s="86"/>
      <c r="AA393" s="83"/>
      <c r="AB393" s="78"/>
      <c r="AC393" s="78"/>
      <c r="AD393" s="78"/>
      <c r="AE393" s="78"/>
      <c r="AF393" s="78"/>
      <c r="AG393" s="78"/>
      <c r="AH393" s="78"/>
      <c r="AI393" s="78"/>
      <c r="AJ393" s="78"/>
      <c r="AK393" s="78"/>
      <c r="AL393" s="78"/>
      <c r="AM393" s="78"/>
      <c r="AN393" s="78"/>
      <c r="AO393" s="78"/>
      <c r="AP393" s="78"/>
      <c r="AQ393" s="78"/>
      <c r="AR393" s="78"/>
      <c r="AS393" s="78"/>
      <c r="AT393" s="78"/>
      <c r="AU393" s="78"/>
      <c r="AV393" s="78"/>
      <c r="AW393" s="78"/>
      <c r="AX393" s="78"/>
      <c r="AY393" s="78"/>
      <c r="AZ393" s="78"/>
      <c r="BA393" s="78"/>
      <c r="BB393" s="78"/>
      <c r="BC393" s="78"/>
    </row>
    <row r="394" customFormat="false" ht="15" hidden="false" customHeight="false" outlineLevel="0" collapsed="false">
      <c r="A394" s="78"/>
      <c r="B394" s="78"/>
      <c r="C394" s="79"/>
      <c r="D394" s="78"/>
      <c r="E394" s="78"/>
      <c r="F394" s="82"/>
      <c r="G394" s="82"/>
      <c r="H394" s="82"/>
      <c r="I394" s="78"/>
      <c r="J394" s="83"/>
      <c r="K394" s="78"/>
      <c r="L394" s="82"/>
      <c r="M394" s="82"/>
      <c r="N394" s="82"/>
      <c r="O394" s="82"/>
      <c r="P394" s="83"/>
      <c r="Q394" s="78"/>
      <c r="R394" s="83"/>
      <c r="S394" s="78"/>
      <c r="T394" s="78"/>
      <c r="U394" s="78"/>
      <c r="V394" s="78"/>
      <c r="W394" s="78"/>
      <c r="X394" s="78"/>
      <c r="Y394" s="78"/>
      <c r="Z394" s="86"/>
      <c r="AA394" s="83"/>
      <c r="AB394" s="78"/>
      <c r="AC394" s="78"/>
      <c r="AD394" s="78"/>
      <c r="AE394" s="78"/>
      <c r="AF394" s="78"/>
      <c r="AG394" s="78"/>
      <c r="AH394" s="78"/>
      <c r="AI394" s="78"/>
      <c r="AJ394" s="78"/>
      <c r="AK394" s="78"/>
      <c r="AL394" s="78"/>
      <c r="AM394" s="78"/>
      <c r="AN394" s="78"/>
      <c r="AO394" s="78"/>
      <c r="AP394" s="78"/>
      <c r="AQ394" s="78"/>
      <c r="AR394" s="78"/>
      <c r="AS394" s="78"/>
      <c r="AT394" s="78"/>
      <c r="AU394" s="78"/>
      <c r="AV394" s="78"/>
      <c r="AW394" s="78"/>
      <c r="AX394" s="78"/>
      <c r="AY394" s="78"/>
      <c r="AZ394" s="78"/>
      <c r="BA394" s="78"/>
      <c r="BB394" s="78"/>
      <c r="BC394" s="78"/>
    </row>
    <row r="395" customFormat="false" ht="15" hidden="false" customHeight="false" outlineLevel="0" collapsed="false">
      <c r="A395" s="78"/>
      <c r="B395" s="78"/>
      <c r="C395" s="79"/>
      <c r="D395" s="78"/>
      <c r="E395" s="78"/>
      <c r="F395" s="82"/>
      <c r="G395" s="82"/>
      <c r="H395" s="82"/>
      <c r="I395" s="78"/>
      <c r="J395" s="83"/>
      <c r="K395" s="78"/>
      <c r="L395" s="82"/>
      <c r="M395" s="82"/>
      <c r="N395" s="82"/>
      <c r="O395" s="82"/>
      <c r="P395" s="83"/>
      <c r="Q395" s="78"/>
      <c r="R395" s="83"/>
      <c r="S395" s="78"/>
      <c r="T395" s="78"/>
      <c r="U395" s="78"/>
      <c r="V395" s="78"/>
      <c r="W395" s="78"/>
      <c r="X395" s="78"/>
      <c r="Y395" s="78"/>
      <c r="Z395" s="86"/>
      <c r="AA395" s="83"/>
      <c r="AB395" s="78"/>
      <c r="AC395" s="78"/>
      <c r="AD395" s="78"/>
      <c r="AE395" s="78"/>
      <c r="AF395" s="78"/>
      <c r="AG395" s="78"/>
      <c r="AH395" s="78"/>
      <c r="AI395" s="78"/>
      <c r="AJ395" s="78"/>
      <c r="AK395" s="78"/>
      <c r="AL395" s="78"/>
      <c r="AM395" s="78"/>
      <c r="AN395" s="78"/>
      <c r="AO395" s="78"/>
      <c r="AP395" s="78"/>
      <c r="AQ395" s="78"/>
      <c r="AR395" s="78"/>
      <c r="AS395" s="78"/>
      <c r="AT395" s="78"/>
      <c r="AU395" s="78"/>
      <c r="AV395" s="78"/>
      <c r="AW395" s="78"/>
      <c r="AX395" s="78"/>
      <c r="AY395" s="78"/>
      <c r="AZ395" s="78"/>
      <c r="BA395" s="78"/>
      <c r="BB395" s="78"/>
      <c r="BC395" s="78"/>
    </row>
    <row r="396" customFormat="false" ht="15" hidden="false" customHeight="false" outlineLevel="0" collapsed="false">
      <c r="A396" s="78"/>
      <c r="B396" s="78"/>
      <c r="C396" s="79"/>
      <c r="D396" s="78"/>
      <c r="E396" s="78"/>
      <c r="F396" s="82"/>
      <c r="G396" s="82"/>
      <c r="H396" s="82"/>
      <c r="I396" s="78"/>
      <c r="J396" s="83"/>
      <c r="K396" s="78"/>
      <c r="L396" s="82"/>
      <c r="M396" s="82"/>
      <c r="N396" s="82"/>
      <c r="O396" s="82"/>
      <c r="P396" s="83"/>
      <c r="Q396" s="78"/>
      <c r="R396" s="83"/>
      <c r="S396" s="78"/>
      <c r="T396" s="78"/>
      <c r="U396" s="78"/>
      <c r="V396" s="78"/>
      <c r="W396" s="78"/>
      <c r="X396" s="78"/>
      <c r="Y396" s="78"/>
      <c r="Z396" s="86"/>
      <c r="AA396" s="83"/>
      <c r="AB396" s="78"/>
      <c r="AC396" s="78"/>
      <c r="AD396" s="78"/>
      <c r="AE396" s="78"/>
      <c r="AF396" s="78"/>
      <c r="AG396" s="78"/>
      <c r="AH396" s="78"/>
      <c r="AI396" s="78"/>
      <c r="AJ396" s="78"/>
      <c r="AK396" s="78"/>
      <c r="AL396" s="78"/>
      <c r="AM396" s="78"/>
      <c r="AN396" s="78"/>
      <c r="AO396" s="78"/>
      <c r="AP396" s="78"/>
      <c r="AQ396" s="78"/>
      <c r="AR396" s="78"/>
      <c r="AS396" s="78"/>
      <c r="AT396" s="78"/>
      <c r="AU396" s="78"/>
      <c r="AV396" s="78"/>
      <c r="AW396" s="78"/>
      <c r="AX396" s="78"/>
      <c r="AY396" s="78"/>
      <c r="AZ396" s="78"/>
      <c r="BA396" s="78"/>
      <c r="BB396" s="78"/>
      <c r="BC396" s="78"/>
    </row>
    <row r="397" customFormat="false" ht="15" hidden="false" customHeight="false" outlineLevel="0" collapsed="false">
      <c r="A397" s="78"/>
      <c r="B397" s="78"/>
      <c r="C397" s="79"/>
      <c r="D397" s="78"/>
      <c r="E397" s="78"/>
      <c r="F397" s="82"/>
      <c r="G397" s="82"/>
      <c r="H397" s="82"/>
      <c r="I397" s="78"/>
      <c r="J397" s="83"/>
      <c r="K397" s="78"/>
      <c r="L397" s="82"/>
      <c r="M397" s="82"/>
      <c r="N397" s="82"/>
      <c r="O397" s="82"/>
      <c r="P397" s="83"/>
      <c r="Q397" s="78"/>
      <c r="R397" s="83"/>
      <c r="S397" s="78"/>
      <c r="T397" s="78"/>
      <c r="U397" s="78"/>
      <c r="V397" s="78"/>
      <c r="W397" s="78"/>
      <c r="X397" s="78"/>
      <c r="Y397" s="78"/>
      <c r="Z397" s="86"/>
      <c r="AA397" s="83"/>
      <c r="AB397" s="78"/>
      <c r="AC397" s="78"/>
      <c r="AD397" s="78"/>
      <c r="AE397" s="78"/>
      <c r="AF397" s="78"/>
      <c r="AG397" s="78"/>
      <c r="AH397" s="78"/>
      <c r="AI397" s="78"/>
      <c r="AJ397" s="78"/>
      <c r="AK397" s="78"/>
      <c r="AL397" s="78"/>
      <c r="AM397" s="78"/>
      <c r="AN397" s="78"/>
      <c r="AO397" s="78"/>
      <c r="AP397" s="78"/>
      <c r="AQ397" s="78"/>
      <c r="AR397" s="78"/>
      <c r="AS397" s="78"/>
      <c r="AT397" s="78"/>
      <c r="AU397" s="78"/>
      <c r="AV397" s="78"/>
      <c r="AW397" s="78"/>
      <c r="AX397" s="78"/>
      <c r="AY397" s="78"/>
      <c r="AZ397" s="78"/>
      <c r="BA397" s="78"/>
      <c r="BB397" s="78"/>
      <c r="BC397" s="78"/>
    </row>
    <row r="398" customFormat="false" ht="15" hidden="false" customHeight="false" outlineLevel="0" collapsed="false">
      <c r="A398" s="78"/>
      <c r="B398" s="78"/>
      <c r="C398" s="79"/>
      <c r="D398" s="78"/>
      <c r="E398" s="78"/>
      <c r="F398" s="82"/>
      <c r="G398" s="82"/>
      <c r="H398" s="82"/>
      <c r="I398" s="78"/>
      <c r="J398" s="83"/>
      <c r="K398" s="78"/>
      <c r="L398" s="82"/>
      <c r="M398" s="82"/>
      <c r="N398" s="82"/>
      <c r="O398" s="82"/>
      <c r="P398" s="83"/>
      <c r="Q398" s="78"/>
      <c r="R398" s="83"/>
      <c r="S398" s="78"/>
      <c r="T398" s="78"/>
      <c r="U398" s="78"/>
      <c r="V398" s="78"/>
      <c r="W398" s="78"/>
      <c r="X398" s="78"/>
      <c r="Y398" s="78"/>
      <c r="Z398" s="86"/>
      <c r="AA398" s="83"/>
      <c r="AB398" s="78"/>
      <c r="AC398" s="78"/>
      <c r="AD398" s="78"/>
      <c r="AE398" s="78"/>
      <c r="AF398" s="78"/>
      <c r="AG398" s="78"/>
      <c r="AH398" s="78"/>
      <c r="AI398" s="78"/>
      <c r="AJ398" s="78"/>
      <c r="AK398" s="78"/>
      <c r="AL398" s="78"/>
      <c r="AM398" s="78"/>
      <c r="AN398" s="78"/>
      <c r="AO398" s="78"/>
      <c r="AP398" s="78"/>
      <c r="AQ398" s="78"/>
      <c r="AR398" s="78"/>
      <c r="AS398" s="78"/>
      <c r="AT398" s="78"/>
      <c r="AU398" s="78"/>
      <c r="AV398" s="78"/>
      <c r="AW398" s="78"/>
      <c r="AX398" s="78"/>
      <c r="AY398" s="78"/>
      <c r="AZ398" s="78"/>
      <c r="BA398" s="78"/>
      <c r="BB398" s="78"/>
      <c r="BC398" s="78"/>
    </row>
    <row r="399" customFormat="false" ht="15" hidden="false" customHeight="false" outlineLevel="0" collapsed="false">
      <c r="A399" s="78"/>
      <c r="B399" s="78"/>
      <c r="C399" s="79"/>
      <c r="D399" s="78"/>
      <c r="E399" s="78"/>
      <c r="F399" s="82"/>
      <c r="G399" s="82"/>
      <c r="H399" s="82"/>
      <c r="I399" s="78"/>
      <c r="J399" s="83"/>
      <c r="K399" s="78"/>
      <c r="L399" s="82"/>
      <c r="M399" s="82"/>
      <c r="N399" s="82"/>
      <c r="O399" s="82"/>
      <c r="P399" s="83"/>
      <c r="Q399" s="78"/>
      <c r="R399" s="83"/>
      <c r="S399" s="78"/>
      <c r="T399" s="78"/>
      <c r="U399" s="78"/>
      <c r="V399" s="78"/>
      <c r="W399" s="78"/>
      <c r="X399" s="78"/>
      <c r="Y399" s="78"/>
      <c r="Z399" s="86"/>
      <c r="AA399" s="83"/>
      <c r="AB399" s="78"/>
      <c r="AC399" s="78"/>
      <c r="AD399" s="78"/>
      <c r="AE399" s="78"/>
      <c r="AF399" s="78"/>
      <c r="AG399" s="78"/>
      <c r="AH399" s="78"/>
      <c r="AI399" s="78"/>
      <c r="AJ399" s="78"/>
      <c r="AK399" s="78"/>
      <c r="AL399" s="78"/>
      <c r="AM399" s="78"/>
      <c r="AN399" s="78"/>
      <c r="AO399" s="78"/>
      <c r="AP399" s="78"/>
      <c r="AQ399" s="78"/>
      <c r="AR399" s="78"/>
      <c r="AS399" s="78"/>
      <c r="AT399" s="78"/>
      <c r="AU399" s="78"/>
      <c r="AV399" s="78"/>
      <c r="AW399" s="78"/>
      <c r="AX399" s="78"/>
      <c r="AY399" s="78"/>
      <c r="AZ399" s="78"/>
      <c r="BA399" s="78"/>
      <c r="BB399" s="78"/>
      <c r="BC399" s="78"/>
    </row>
    <row r="400" customFormat="false" ht="15" hidden="false" customHeight="false" outlineLevel="0" collapsed="false">
      <c r="A400" s="78"/>
      <c r="B400" s="78"/>
      <c r="C400" s="79"/>
      <c r="D400" s="78"/>
      <c r="E400" s="78"/>
      <c r="F400" s="82"/>
      <c r="G400" s="82"/>
      <c r="H400" s="82"/>
      <c r="I400" s="78"/>
      <c r="J400" s="83"/>
      <c r="K400" s="78"/>
      <c r="L400" s="82"/>
      <c r="M400" s="82"/>
      <c r="N400" s="82"/>
      <c r="O400" s="82"/>
      <c r="P400" s="83"/>
      <c r="Q400" s="78"/>
      <c r="R400" s="83"/>
      <c r="S400" s="78"/>
      <c r="T400" s="78"/>
      <c r="U400" s="78"/>
      <c r="V400" s="78"/>
      <c r="W400" s="78"/>
      <c r="X400" s="78"/>
      <c r="Y400" s="78"/>
      <c r="Z400" s="86"/>
      <c r="AA400" s="83"/>
      <c r="AB400" s="78"/>
      <c r="AC400" s="78"/>
      <c r="AD400" s="78"/>
      <c r="AE400" s="78"/>
      <c r="AF400" s="78"/>
      <c r="AG400" s="78"/>
      <c r="AH400" s="78"/>
      <c r="AI400" s="78"/>
      <c r="AJ400" s="78"/>
      <c r="AK400" s="78"/>
      <c r="AL400" s="78"/>
      <c r="AM400" s="78"/>
      <c r="AN400" s="78"/>
      <c r="AO400" s="78"/>
      <c r="AP400" s="78"/>
      <c r="AQ400" s="78"/>
      <c r="AR400" s="78"/>
      <c r="AS400" s="78"/>
      <c r="AT400" s="78"/>
      <c r="AU400" s="78"/>
      <c r="AV400" s="78"/>
      <c r="AW400" s="78"/>
      <c r="AX400" s="78"/>
      <c r="AY400" s="78"/>
      <c r="AZ400" s="78"/>
      <c r="BA400" s="78"/>
      <c r="BB400" s="78"/>
      <c r="BC400" s="78"/>
    </row>
    <row r="401" customFormat="false" ht="15" hidden="false" customHeight="false" outlineLevel="0" collapsed="false">
      <c r="A401" s="78"/>
      <c r="B401" s="78"/>
      <c r="C401" s="79"/>
      <c r="D401" s="78"/>
      <c r="E401" s="78"/>
      <c r="F401" s="82"/>
      <c r="G401" s="82"/>
      <c r="H401" s="82"/>
      <c r="I401" s="78"/>
      <c r="J401" s="83"/>
      <c r="K401" s="78"/>
      <c r="L401" s="82"/>
      <c r="M401" s="82"/>
      <c r="N401" s="82"/>
      <c r="O401" s="82"/>
      <c r="P401" s="83"/>
      <c r="Q401" s="78"/>
      <c r="R401" s="83"/>
      <c r="S401" s="78"/>
      <c r="T401" s="78"/>
      <c r="U401" s="78"/>
      <c r="V401" s="78"/>
      <c r="W401" s="78"/>
      <c r="X401" s="78"/>
      <c r="Y401" s="78"/>
      <c r="Z401" s="86"/>
      <c r="AA401" s="83"/>
      <c r="AB401" s="78"/>
      <c r="AC401" s="78"/>
      <c r="AD401" s="78"/>
      <c r="AE401" s="78"/>
      <c r="AF401" s="78"/>
      <c r="AG401" s="78"/>
      <c r="AH401" s="78"/>
      <c r="AI401" s="78"/>
      <c r="AJ401" s="78"/>
      <c r="AK401" s="78"/>
      <c r="AL401" s="78"/>
      <c r="AM401" s="78"/>
      <c r="AN401" s="78"/>
      <c r="AO401" s="78"/>
      <c r="AP401" s="78"/>
      <c r="AQ401" s="78"/>
      <c r="AR401" s="78"/>
      <c r="AS401" s="78"/>
      <c r="AT401" s="78"/>
      <c r="AU401" s="78"/>
      <c r="AV401" s="78"/>
      <c r="AW401" s="78"/>
      <c r="AX401" s="78"/>
      <c r="AY401" s="78"/>
      <c r="AZ401" s="78"/>
      <c r="BA401" s="78"/>
      <c r="BB401" s="78"/>
      <c r="BC401" s="78"/>
    </row>
    <row r="402" customFormat="false" ht="15" hidden="false" customHeight="false" outlineLevel="0" collapsed="false">
      <c r="A402" s="78"/>
      <c r="B402" s="78"/>
      <c r="C402" s="79"/>
      <c r="D402" s="78"/>
      <c r="E402" s="78"/>
      <c r="F402" s="82"/>
      <c r="G402" s="82"/>
      <c r="H402" s="82"/>
      <c r="I402" s="78"/>
      <c r="J402" s="83"/>
      <c r="K402" s="78"/>
      <c r="L402" s="82"/>
      <c r="M402" s="82"/>
      <c r="N402" s="82"/>
      <c r="O402" s="82"/>
      <c r="P402" s="83"/>
      <c r="Q402" s="78"/>
      <c r="R402" s="83"/>
      <c r="S402" s="78"/>
      <c r="T402" s="78"/>
      <c r="U402" s="78"/>
      <c r="V402" s="78"/>
      <c r="W402" s="78"/>
      <c r="X402" s="78"/>
      <c r="Y402" s="78"/>
      <c r="Z402" s="86"/>
      <c r="AA402" s="83"/>
      <c r="AB402" s="78"/>
      <c r="AC402" s="78"/>
      <c r="AD402" s="78"/>
      <c r="AE402" s="78"/>
      <c r="AF402" s="78"/>
      <c r="AG402" s="78"/>
      <c r="AH402" s="78"/>
      <c r="AI402" s="78"/>
      <c r="AJ402" s="78"/>
      <c r="AK402" s="78"/>
      <c r="AL402" s="78"/>
      <c r="AM402" s="78"/>
      <c r="AN402" s="78"/>
      <c r="AO402" s="78"/>
      <c r="AP402" s="78"/>
      <c r="AQ402" s="78"/>
      <c r="AR402" s="78"/>
      <c r="AS402" s="78"/>
      <c r="AT402" s="78"/>
      <c r="AU402" s="78"/>
      <c r="AV402" s="78"/>
      <c r="AW402" s="78"/>
      <c r="AX402" s="78"/>
      <c r="AY402" s="78"/>
      <c r="AZ402" s="78"/>
      <c r="BA402" s="78"/>
      <c r="BB402" s="78"/>
      <c r="BC402" s="78"/>
    </row>
    <row r="403" customFormat="false" ht="15" hidden="false" customHeight="false" outlineLevel="0" collapsed="false">
      <c r="A403" s="78"/>
      <c r="B403" s="78"/>
      <c r="C403" s="79"/>
      <c r="D403" s="78"/>
      <c r="E403" s="78"/>
      <c r="F403" s="82"/>
      <c r="G403" s="82"/>
      <c r="H403" s="82"/>
      <c r="I403" s="78"/>
      <c r="J403" s="83"/>
      <c r="K403" s="78"/>
      <c r="L403" s="82"/>
      <c r="M403" s="82"/>
      <c r="N403" s="82"/>
      <c r="O403" s="82"/>
      <c r="P403" s="83"/>
      <c r="Q403" s="78"/>
      <c r="R403" s="83"/>
      <c r="S403" s="78"/>
      <c r="T403" s="78"/>
      <c r="U403" s="78"/>
      <c r="V403" s="78"/>
      <c r="W403" s="78"/>
      <c r="X403" s="78"/>
      <c r="Y403" s="78"/>
      <c r="Z403" s="86"/>
      <c r="AA403" s="83"/>
      <c r="AB403" s="78"/>
      <c r="AC403" s="78"/>
      <c r="AD403" s="78"/>
      <c r="AE403" s="78"/>
      <c r="AF403" s="78"/>
      <c r="AG403" s="78"/>
      <c r="AH403" s="78"/>
      <c r="AI403" s="78"/>
      <c r="AJ403" s="78"/>
      <c r="AK403" s="78"/>
      <c r="AL403" s="78"/>
      <c r="AM403" s="78"/>
      <c r="AN403" s="78"/>
      <c r="AO403" s="78"/>
      <c r="AP403" s="78"/>
      <c r="AQ403" s="78"/>
      <c r="AR403" s="78"/>
      <c r="AS403" s="78"/>
      <c r="AT403" s="78"/>
      <c r="AU403" s="78"/>
      <c r="AV403" s="78"/>
      <c r="AW403" s="78"/>
      <c r="AX403" s="78"/>
      <c r="AY403" s="78"/>
      <c r="AZ403" s="78"/>
      <c r="BA403" s="78"/>
      <c r="BB403" s="78"/>
      <c r="BC403" s="78"/>
    </row>
    <row r="404" customFormat="false" ht="15" hidden="false" customHeight="false" outlineLevel="0" collapsed="false">
      <c r="A404" s="78"/>
      <c r="B404" s="78"/>
      <c r="C404" s="79"/>
      <c r="D404" s="78"/>
      <c r="E404" s="78"/>
      <c r="F404" s="82"/>
      <c r="G404" s="82"/>
      <c r="H404" s="82"/>
      <c r="I404" s="78"/>
      <c r="J404" s="83"/>
      <c r="K404" s="78"/>
      <c r="L404" s="82"/>
      <c r="M404" s="82"/>
      <c r="N404" s="82"/>
      <c r="O404" s="82"/>
      <c r="P404" s="83"/>
      <c r="Q404" s="78"/>
      <c r="R404" s="83"/>
      <c r="S404" s="78"/>
      <c r="T404" s="78"/>
      <c r="U404" s="78"/>
      <c r="V404" s="78"/>
      <c r="W404" s="78"/>
      <c r="X404" s="78"/>
      <c r="Y404" s="78"/>
      <c r="Z404" s="86"/>
      <c r="AA404" s="83"/>
      <c r="AB404" s="78"/>
      <c r="AC404" s="78"/>
      <c r="AD404" s="78"/>
      <c r="AE404" s="78"/>
      <c r="AF404" s="78"/>
      <c r="AG404" s="78"/>
      <c r="AH404" s="78"/>
      <c r="AI404" s="78"/>
      <c r="AJ404" s="78"/>
      <c r="AK404" s="78"/>
      <c r="AL404" s="78"/>
      <c r="AM404" s="78"/>
      <c r="AN404" s="78"/>
      <c r="AO404" s="78"/>
      <c r="AP404" s="78"/>
      <c r="AQ404" s="78"/>
      <c r="AR404" s="78"/>
      <c r="AS404" s="78"/>
      <c r="AT404" s="78"/>
      <c r="AU404" s="78"/>
      <c r="AV404" s="78"/>
      <c r="AW404" s="78"/>
      <c r="AX404" s="78"/>
      <c r="AY404" s="78"/>
      <c r="AZ404" s="78"/>
      <c r="BA404" s="78"/>
      <c r="BB404" s="78"/>
      <c r="BC404" s="78"/>
    </row>
    <row r="405" customFormat="false" ht="15" hidden="false" customHeight="false" outlineLevel="0" collapsed="false">
      <c r="A405" s="78"/>
      <c r="B405" s="78"/>
      <c r="C405" s="79"/>
      <c r="D405" s="78"/>
      <c r="E405" s="78"/>
      <c r="F405" s="82"/>
      <c r="G405" s="82"/>
      <c r="H405" s="82"/>
      <c r="I405" s="78"/>
      <c r="J405" s="83"/>
      <c r="K405" s="78"/>
      <c r="L405" s="82"/>
      <c r="M405" s="82"/>
      <c r="N405" s="82"/>
      <c r="O405" s="82"/>
      <c r="P405" s="83"/>
      <c r="Q405" s="78"/>
      <c r="R405" s="83"/>
      <c r="S405" s="78"/>
      <c r="T405" s="78"/>
      <c r="U405" s="78"/>
      <c r="V405" s="78"/>
      <c r="W405" s="78"/>
      <c r="X405" s="78"/>
      <c r="Y405" s="78"/>
      <c r="Z405" s="86"/>
      <c r="AA405" s="83"/>
      <c r="AB405" s="78"/>
      <c r="AC405" s="78"/>
      <c r="AD405" s="78"/>
      <c r="AE405" s="78"/>
      <c r="AF405" s="78"/>
      <c r="AG405" s="78"/>
      <c r="AH405" s="78"/>
      <c r="AI405" s="78"/>
      <c r="AJ405" s="78"/>
      <c r="AK405" s="78"/>
      <c r="AL405" s="78"/>
      <c r="AM405" s="78"/>
      <c r="AN405" s="78"/>
      <c r="AO405" s="78"/>
      <c r="AP405" s="78"/>
      <c r="AQ405" s="78"/>
      <c r="AR405" s="78"/>
      <c r="AS405" s="78"/>
      <c r="AT405" s="78"/>
      <c r="AU405" s="78"/>
      <c r="AV405" s="78"/>
      <c r="AW405" s="78"/>
      <c r="AX405" s="78"/>
      <c r="AY405" s="78"/>
      <c r="AZ405" s="78"/>
      <c r="BA405" s="78"/>
      <c r="BB405" s="78"/>
      <c r="BC405" s="78"/>
    </row>
    <row r="406" customFormat="false" ht="15" hidden="false" customHeight="false" outlineLevel="0" collapsed="false">
      <c r="A406" s="78"/>
      <c r="B406" s="78"/>
      <c r="C406" s="79"/>
      <c r="D406" s="78"/>
      <c r="E406" s="78"/>
      <c r="F406" s="82"/>
      <c r="G406" s="82"/>
      <c r="H406" s="82"/>
      <c r="I406" s="78"/>
      <c r="J406" s="83"/>
      <c r="K406" s="78"/>
      <c r="L406" s="82"/>
      <c r="M406" s="82"/>
      <c r="N406" s="82"/>
      <c r="O406" s="82"/>
      <c r="P406" s="83"/>
      <c r="Q406" s="78"/>
      <c r="R406" s="83"/>
      <c r="S406" s="78"/>
      <c r="T406" s="78"/>
      <c r="U406" s="78"/>
      <c r="V406" s="78"/>
      <c r="W406" s="78"/>
      <c r="X406" s="78"/>
      <c r="Y406" s="78"/>
      <c r="Z406" s="86"/>
      <c r="AA406" s="83"/>
      <c r="AB406" s="78"/>
      <c r="AC406" s="78"/>
      <c r="AD406" s="78"/>
      <c r="AE406" s="78"/>
      <c r="AF406" s="78"/>
      <c r="AG406" s="78"/>
      <c r="AH406" s="78"/>
      <c r="AI406" s="78"/>
      <c r="AJ406" s="78"/>
      <c r="AK406" s="78"/>
      <c r="AL406" s="78"/>
      <c r="AM406" s="78"/>
      <c r="AN406" s="78"/>
      <c r="AO406" s="78"/>
      <c r="AP406" s="78"/>
      <c r="AQ406" s="78"/>
      <c r="AR406" s="78"/>
      <c r="AS406" s="78"/>
      <c r="AT406" s="78"/>
      <c r="AU406" s="78"/>
      <c r="AV406" s="78"/>
      <c r="AW406" s="78"/>
      <c r="AX406" s="78"/>
      <c r="AY406" s="78"/>
      <c r="AZ406" s="78"/>
      <c r="BA406" s="78"/>
      <c r="BB406" s="78"/>
      <c r="BC406" s="78"/>
    </row>
    <row r="407" customFormat="false" ht="15" hidden="false" customHeight="false" outlineLevel="0" collapsed="false">
      <c r="A407" s="78"/>
      <c r="B407" s="78"/>
      <c r="C407" s="79"/>
      <c r="D407" s="78"/>
      <c r="E407" s="78"/>
      <c r="F407" s="82"/>
      <c r="G407" s="82"/>
      <c r="H407" s="82"/>
      <c r="I407" s="78"/>
      <c r="J407" s="83"/>
      <c r="K407" s="78"/>
      <c r="L407" s="82"/>
      <c r="M407" s="82"/>
      <c r="N407" s="82"/>
      <c r="O407" s="82"/>
      <c r="P407" s="83"/>
      <c r="Q407" s="78"/>
      <c r="R407" s="83"/>
      <c r="S407" s="78"/>
      <c r="T407" s="78"/>
      <c r="U407" s="78"/>
      <c r="V407" s="78"/>
      <c r="W407" s="78"/>
      <c r="X407" s="78"/>
      <c r="Y407" s="78"/>
      <c r="Z407" s="86"/>
      <c r="AA407" s="83"/>
      <c r="AB407" s="78"/>
      <c r="AC407" s="78"/>
      <c r="AD407" s="78"/>
      <c r="AE407" s="78"/>
      <c r="AF407" s="78"/>
      <c r="AG407" s="78"/>
      <c r="AH407" s="78"/>
      <c r="AI407" s="78"/>
      <c r="AJ407" s="78"/>
      <c r="AK407" s="78"/>
      <c r="AL407" s="78"/>
      <c r="AM407" s="78"/>
      <c r="AN407" s="78"/>
      <c r="AO407" s="78"/>
      <c r="AP407" s="78"/>
      <c r="AQ407" s="78"/>
      <c r="AR407" s="78"/>
      <c r="AS407" s="78"/>
      <c r="AT407" s="78"/>
      <c r="AU407" s="78"/>
      <c r="AV407" s="78"/>
      <c r="AW407" s="78"/>
      <c r="AX407" s="78"/>
      <c r="AY407" s="78"/>
      <c r="AZ407" s="78"/>
      <c r="BA407" s="78"/>
      <c r="BB407" s="78"/>
      <c r="BC407" s="78"/>
    </row>
    <row r="408" customFormat="false" ht="15" hidden="false" customHeight="false" outlineLevel="0" collapsed="false">
      <c r="A408" s="78"/>
      <c r="B408" s="78"/>
      <c r="C408" s="79"/>
      <c r="D408" s="78"/>
      <c r="E408" s="78"/>
      <c r="F408" s="82"/>
      <c r="G408" s="82"/>
      <c r="H408" s="82"/>
      <c r="I408" s="78"/>
      <c r="J408" s="83"/>
      <c r="K408" s="78"/>
      <c r="L408" s="82"/>
      <c r="M408" s="82"/>
      <c r="N408" s="82"/>
      <c r="O408" s="82"/>
      <c r="P408" s="83"/>
      <c r="Q408" s="78"/>
      <c r="R408" s="83"/>
      <c r="S408" s="78"/>
      <c r="T408" s="78"/>
      <c r="U408" s="78"/>
      <c r="V408" s="78"/>
      <c r="W408" s="78"/>
      <c r="X408" s="78"/>
      <c r="Y408" s="78"/>
      <c r="Z408" s="86"/>
      <c r="AA408" s="83"/>
      <c r="AB408" s="78"/>
      <c r="AC408" s="78"/>
      <c r="AD408" s="78"/>
      <c r="AE408" s="78"/>
      <c r="AF408" s="78"/>
      <c r="AG408" s="78"/>
      <c r="AH408" s="78"/>
      <c r="AI408" s="78"/>
      <c r="AJ408" s="78"/>
      <c r="AK408" s="78"/>
      <c r="AL408" s="78"/>
      <c r="AM408" s="78"/>
      <c r="AN408" s="78"/>
      <c r="AO408" s="78"/>
      <c r="AP408" s="78"/>
      <c r="AQ408" s="78"/>
      <c r="AR408" s="78"/>
      <c r="AS408" s="78"/>
      <c r="AT408" s="78"/>
      <c r="AU408" s="78"/>
      <c r="AV408" s="78"/>
      <c r="AW408" s="78"/>
      <c r="AX408" s="78"/>
      <c r="AY408" s="78"/>
      <c r="AZ408" s="78"/>
      <c r="BA408" s="78"/>
      <c r="BB408" s="78"/>
      <c r="BC408" s="78"/>
    </row>
    <row r="409" customFormat="false" ht="15" hidden="false" customHeight="false" outlineLevel="0" collapsed="false">
      <c r="A409" s="78"/>
      <c r="B409" s="78"/>
      <c r="C409" s="79"/>
      <c r="D409" s="78"/>
      <c r="E409" s="78"/>
      <c r="F409" s="82"/>
      <c r="G409" s="82"/>
      <c r="H409" s="82"/>
      <c r="I409" s="78"/>
      <c r="J409" s="83"/>
      <c r="K409" s="78"/>
      <c r="L409" s="82"/>
      <c r="M409" s="82"/>
      <c r="N409" s="82"/>
      <c r="O409" s="82"/>
      <c r="P409" s="83"/>
      <c r="Q409" s="78"/>
      <c r="R409" s="83"/>
      <c r="S409" s="78"/>
      <c r="T409" s="78"/>
      <c r="U409" s="78"/>
      <c r="V409" s="78"/>
      <c r="W409" s="78"/>
      <c r="X409" s="78"/>
      <c r="Y409" s="78"/>
      <c r="Z409" s="86"/>
      <c r="AA409" s="83"/>
      <c r="AB409" s="78"/>
      <c r="AC409" s="78"/>
      <c r="AD409" s="78"/>
      <c r="AE409" s="78"/>
      <c r="AF409" s="78"/>
      <c r="AG409" s="78"/>
      <c r="AH409" s="78"/>
      <c r="AI409" s="78"/>
      <c r="AJ409" s="78"/>
      <c r="AK409" s="78"/>
      <c r="AL409" s="78"/>
      <c r="AM409" s="78"/>
      <c r="AN409" s="78"/>
      <c r="AO409" s="78"/>
      <c r="AP409" s="78"/>
      <c r="AQ409" s="78"/>
      <c r="AR409" s="78"/>
      <c r="AS409" s="78"/>
      <c r="AT409" s="78"/>
      <c r="AU409" s="78"/>
      <c r="AV409" s="78"/>
      <c r="AW409" s="78"/>
      <c r="AX409" s="78"/>
      <c r="AY409" s="78"/>
      <c r="AZ409" s="78"/>
      <c r="BA409" s="78"/>
      <c r="BB409" s="78"/>
      <c r="BC409" s="78"/>
    </row>
    <row r="410" customFormat="false" ht="15" hidden="false" customHeight="false" outlineLevel="0" collapsed="false">
      <c r="A410" s="78"/>
      <c r="B410" s="78"/>
      <c r="C410" s="79"/>
      <c r="D410" s="78"/>
      <c r="E410" s="78"/>
      <c r="F410" s="82"/>
      <c r="G410" s="82"/>
      <c r="H410" s="82"/>
      <c r="I410" s="78"/>
      <c r="J410" s="83"/>
      <c r="K410" s="78"/>
      <c r="L410" s="82"/>
      <c r="M410" s="82"/>
      <c r="N410" s="82"/>
      <c r="O410" s="82"/>
      <c r="P410" s="83"/>
      <c r="Q410" s="78"/>
      <c r="R410" s="83"/>
      <c r="S410" s="78"/>
      <c r="T410" s="78"/>
      <c r="U410" s="78"/>
      <c r="V410" s="78"/>
      <c r="W410" s="78"/>
      <c r="X410" s="78"/>
      <c r="Y410" s="78"/>
      <c r="Z410" s="86"/>
      <c r="AA410" s="83"/>
      <c r="AB410" s="78"/>
      <c r="AC410" s="78"/>
      <c r="AD410" s="78"/>
      <c r="AE410" s="78"/>
      <c r="AF410" s="78"/>
      <c r="AG410" s="78"/>
      <c r="AH410" s="78"/>
      <c r="AI410" s="78"/>
      <c r="AJ410" s="78"/>
      <c r="AK410" s="78"/>
      <c r="AL410" s="78"/>
      <c r="AM410" s="78"/>
      <c r="AN410" s="78"/>
      <c r="AO410" s="78"/>
      <c r="AP410" s="78"/>
      <c r="AQ410" s="78"/>
      <c r="AR410" s="78"/>
      <c r="AS410" s="78"/>
      <c r="AT410" s="78"/>
      <c r="AU410" s="78"/>
      <c r="AV410" s="78"/>
      <c r="AW410" s="78"/>
      <c r="AX410" s="78"/>
      <c r="AY410" s="78"/>
      <c r="AZ410" s="78"/>
      <c r="BA410" s="78"/>
      <c r="BB410" s="78"/>
      <c r="BC410" s="78"/>
    </row>
    <row r="411" customFormat="false" ht="15" hidden="false" customHeight="false" outlineLevel="0" collapsed="false">
      <c r="A411" s="78"/>
      <c r="B411" s="78"/>
      <c r="C411" s="79"/>
      <c r="D411" s="78"/>
      <c r="E411" s="78"/>
      <c r="F411" s="82"/>
      <c r="G411" s="82"/>
      <c r="H411" s="82"/>
      <c r="I411" s="78"/>
      <c r="J411" s="83"/>
      <c r="K411" s="78"/>
      <c r="L411" s="82"/>
      <c r="M411" s="82"/>
      <c r="N411" s="82"/>
      <c r="O411" s="82"/>
      <c r="P411" s="83"/>
      <c r="Q411" s="78"/>
      <c r="R411" s="83"/>
      <c r="S411" s="78"/>
      <c r="T411" s="78"/>
      <c r="U411" s="78"/>
      <c r="V411" s="78"/>
      <c r="W411" s="78"/>
      <c r="X411" s="78"/>
      <c r="Y411" s="78"/>
      <c r="Z411" s="86"/>
      <c r="AA411" s="83"/>
      <c r="AB411" s="78"/>
      <c r="AC411" s="78"/>
      <c r="AD411" s="78"/>
      <c r="AE411" s="78"/>
      <c r="AF411" s="78"/>
      <c r="AG411" s="78"/>
      <c r="AH411" s="78"/>
      <c r="AI411" s="78"/>
      <c r="AJ411" s="78"/>
      <c r="AK411" s="78"/>
      <c r="AL411" s="78"/>
      <c r="AM411" s="78"/>
      <c r="AN411" s="78"/>
      <c r="AO411" s="78"/>
      <c r="AP411" s="78"/>
      <c r="AQ411" s="78"/>
      <c r="AR411" s="78"/>
      <c r="AS411" s="78"/>
      <c r="AT411" s="78"/>
      <c r="AU411" s="78"/>
      <c r="AV411" s="78"/>
      <c r="AW411" s="78"/>
      <c r="AX411" s="78"/>
      <c r="AY411" s="78"/>
      <c r="AZ411" s="78"/>
      <c r="BA411" s="78"/>
      <c r="BB411" s="78"/>
      <c r="BC411" s="78"/>
    </row>
    <row r="412" customFormat="false" ht="15" hidden="false" customHeight="false" outlineLevel="0" collapsed="false">
      <c r="A412" s="78"/>
      <c r="B412" s="78"/>
      <c r="C412" s="79"/>
      <c r="D412" s="78"/>
      <c r="E412" s="78"/>
      <c r="F412" s="82"/>
      <c r="G412" s="82"/>
      <c r="H412" s="82"/>
      <c r="I412" s="78"/>
      <c r="J412" s="83"/>
      <c r="K412" s="78"/>
      <c r="L412" s="82"/>
      <c r="M412" s="82"/>
      <c r="N412" s="82"/>
      <c r="O412" s="82"/>
      <c r="P412" s="83"/>
      <c r="Q412" s="78"/>
      <c r="R412" s="83"/>
      <c r="S412" s="78"/>
      <c r="T412" s="78"/>
      <c r="U412" s="78"/>
      <c r="V412" s="78"/>
      <c r="W412" s="78"/>
      <c r="X412" s="78"/>
      <c r="Y412" s="78"/>
      <c r="Z412" s="86"/>
      <c r="AA412" s="83"/>
      <c r="AB412" s="78"/>
      <c r="AC412" s="78"/>
      <c r="AD412" s="78"/>
      <c r="AE412" s="78"/>
      <c r="AF412" s="78"/>
      <c r="AG412" s="78"/>
      <c r="AH412" s="78"/>
      <c r="AI412" s="78"/>
      <c r="AJ412" s="78"/>
      <c r="AK412" s="78"/>
      <c r="AL412" s="78"/>
      <c r="AM412" s="78"/>
      <c r="AN412" s="78"/>
      <c r="AO412" s="78"/>
      <c r="AP412" s="78"/>
      <c r="AQ412" s="78"/>
      <c r="AR412" s="78"/>
      <c r="AS412" s="78"/>
      <c r="AT412" s="78"/>
      <c r="AU412" s="78"/>
      <c r="AV412" s="78"/>
      <c r="AW412" s="78"/>
      <c r="AX412" s="78"/>
      <c r="AY412" s="78"/>
      <c r="AZ412" s="78"/>
      <c r="BA412" s="78"/>
      <c r="BB412" s="78"/>
      <c r="BC412" s="78"/>
    </row>
    <row r="413" customFormat="false" ht="15" hidden="false" customHeight="false" outlineLevel="0" collapsed="false">
      <c r="A413" s="78"/>
      <c r="B413" s="78"/>
      <c r="C413" s="79"/>
      <c r="D413" s="78"/>
      <c r="E413" s="78"/>
      <c r="F413" s="82"/>
      <c r="G413" s="82"/>
      <c r="H413" s="82"/>
      <c r="I413" s="78"/>
      <c r="J413" s="83"/>
      <c r="K413" s="78"/>
      <c r="L413" s="82"/>
      <c r="M413" s="82"/>
      <c r="N413" s="82"/>
      <c r="O413" s="82"/>
      <c r="P413" s="83"/>
      <c r="Q413" s="78"/>
      <c r="R413" s="83"/>
      <c r="S413" s="78"/>
      <c r="T413" s="78"/>
      <c r="U413" s="78"/>
      <c r="V413" s="78"/>
      <c r="W413" s="78"/>
      <c r="X413" s="78"/>
      <c r="Y413" s="78"/>
      <c r="Z413" s="86"/>
      <c r="AA413" s="83"/>
      <c r="AB413" s="78"/>
      <c r="AC413" s="78"/>
      <c r="AD413" s="78"/>
      <c r="AE413" s="78"/>
      <c r="AF413" s="78"/>
      <c r="AG413" s="78"/>
      <c r="AH413" s="78"/>
      <c r="AI413" s="78"/>
      <c r="AJ413" s="78"/>
      <c r="AK413" s="78"/>
      <c r="AL413" s="78"/>
      <c r="AM413" s="78"/>
      <c r="AN413" s="78"/>
      <c r="AO413" s="78"/>
      <c r="AP413" s="78"/>
      <c r="AQ413" s="78"/>
      <c r="AR413" s="78"/>
      <c r="AS413" s="78"/>
      <c r="AT413" s="78"/>
      <c r="AU413" s="78"/>
      <c r="AV413" s="78"/>
      <c r="AW413" s="78"/>
      <c r="AX413" s="78"/>
      <c r="AY413" s="78"/>
      <c r="AZ413" s="78"/>
      <c r="BA413" s="78"/>
      <c r="BB413" s="78"/>
      <c r="BC413" s="78"/>
    </row>
    <row r="414" customFormat="false" ht="15" hidden="false" customHeight="false" outlineLevel="0" collapsed="false">
      <c r="A414" s="78"/>
      <c r="B414" s="78"/>
      <c r="C414" s="79"/>
      <c r="D414" s="78"/>
      <c r="E414" s="78"/>
      <c r="F414" s="82"/>
      <c r="G414" s="82"/>
      <c r="H414" s="82"/>
      <c r="I414" s="78"/>
      <c r="J414" s="83"/>
      <c r="K414" s="78"/>
      <c r="L414" s="82"/>
      <c r="M414" s="82"/>
      <c r="N414" s="82"/>
      <c r="O414" s="82"/>
      <c r="P414" s="83"/>
      <c r="Q414" s="78"/>
      <c r="R414" s="83"/>
      <c r="S414" s="78"/>
      <c r="T414" s="78"/>
      <c r="U414" s="78"/>
      <c r="V414" s="78"/>
      <c r="W414" s="78"/>
      <c r="X414" s="78"/>
      <c r="Y414" s="78"/>
      <c r="Z414" s="86"/>
      <c r="AA414" s="83"/>
      <c r="AB414" s="78"/>
      <c r="AC414" s="78"/>
      <c r="AD414" s="78"/>
      <c r="AE414" s="78"/>
      <c r="AF414" s="78"/>
      <c r="AG414" s="78"/>
      <c r="AH414" s="78"/>
      <c r="AI414" s="78"/>
      <c r="AJ414" s="78"/>
      <c r="AK414" s="78"/>
      <c r="AL414" s="78"/>
      <c r="AM414" s="78"/>
      <c r="AN414" s="78"/>
      <c r="AO414" s="78"/>
      <c r="AP414" s="78"/>
      <c r="AQ414" s="78"/>
      <c r="AR414" s="78"/>
      <c r="AS414" s="78"/>
      <c r="AT414" s="78"/>
      <c r="AU414" s="78"/>
      <c r="AV414" s="78"/>
      <c r="AW414" s="78"/>
      <c r="AX414" s="78"/>
      <c r="AY414" s="78"/>
      <c r="AZ414" s="78"/>
      <c r="BA414" s="78"/>
      <c r="BB414" s="78"/>
      <c r="BC414" s="78"/>
    </row>
    <row r="415" customFormat="false" ht="15" hidden="false" customHeight="false" outlineLevel="0" collapsed="false">
      <c r="A415" s="78"/>
      <c r="B415" s="78"/>
      <c r="C415" s="79"/>
      <c r="D415" s="78"/>
      <c r="E415" s="78"/>
      <c r="F415" s="82"/>
      <c r="G415" s="82"/>
      <c r="H415" s="82"/>
      <c r="I415" s="78"/>
      <c r="J415" s="83"/>
      <c r="K415" s="78"/>
      <c r="L415" s="82"/>
      <c r="M415" s="82"/>
      <c r="N415" s="82"/>
      <c r="O415" s="82"/>
      <c r="P415" s="83"/>
      <c r="Q415" s="78"/>
      <c r="R415" s="83"/>
      <c r="S415" s="78"/>
      <c r="T415" s="78"/>
      <c r="U415" s="78"/>
      <c r="V415" s="78"/>
      <c r="W415" s="78"/>
      <c r="X415" s="78"/>
      <c r="Y415" s="78"/>
      <c r="Z415" s="86"/>
      <c r="AA415" s="83"/>
      <c r="AB415" s="78"/>
      <c r="AC415" s="78"/>
      <c r="AD415" s="78"/>
      <c r="AE415" s="78"/>
      <c r="AF415" s="78"/>
      <c r="AG415" s="78"/>
      <c r="AH415" s="78"/>
      <c r="AI415" s="78"/>
      <c r="AJ415" s="78"/>
      <c r="AK415" s="78"/>
      <c r="AL415" s="78"/>
      <c r="AM415" s="78"/>
      <c r="AN415" s="78"/>
      <c r="AO415" s="78"/>
      <c r="AP415" s="78"/>
      <c r="AQ415" s="78"/>
      <c r="AR415" s="78"/>
      <c r="AS415" s="78"/>
      <c r="AT415" s="78"/>
      <c r="AU415" s="78"/>
      <c r="AV415" s="78"/>
      <c r="AW415" s="78"/>
      <c r="AX415" s="78"/>
      <c r="AY415" s="78"/>
      <c r="AZ415" s="78"/>
      <c r="BA415" s="78"/>
      <c r="BB415" s="78"/>
      <c r="BC415" s="78"/>
    </row>
    <row r="416" customFormat="false" ht="15" hidden="false" customHeight="false" outlineLevel="0" collapsed="false">
      <c r="A416" s="78"/>
      <c r="B416" s="78"/>
      <c r="C416" s="79"/>
      <c r="D416" s="78"/>
      <c r="E416" s="78"/>
      <c r="F416" s="82"/>
      <c r="G416" s="82"/>
      <c r="H416" s="82"/>
      <c r="I416" s="78"/>
      <c r="J416" s="83"/>
      <c r="K416" s="78"/>
      <c r="L416" s="82"/>
      <c r="M416" s="82"/>
      <c r="N416" s="82"/>
      <c r="O416" s="82"/>
      <c r="P416" s="83"/>
      <c r="Q416" s="78"/>
      <c r="R416" s="83"/>
      <c r="S416" s="78"/>
      <c r="T416" s="78"/>
      <c r="U416" s="78"/>
      <c r="V416" s="78"/>
      <c r="W416" s="78"/>
      <c r="X416" s="78"/>
      <c r="Y416" s="78"/>
      <c r="Z416" s="86"/>
      <c r="AA416" s="83"/>
      <c r="AB416" s="78"/>
      <c r="AC416" s="78"/>
      <c r="AD416" s="78"/>
      <c r="AE416" s="78"/>
      <c r="AF416" s="78"/>
      <c r="AG416" s="78"/>
      <c r="AH416" s="78"/>
      <c r="AI416" s="78"/>
      <c r="AJ416" s="78"/>
      <c r="AK416" s="78"/>
      <c r="AL416" s="78"/>
      <c r="AM416" s="78"/>
      <c r="AN416" s="78"/>
      <c r="AO416" s="78"/>
      <c r="AP416" s="78"/>
      <c r="AQ416" s="78"/>
      <c r="AR416" s="78"/>
      <c r="AS416" s="78"/>
      <c r="AT416" s="78"/>
      <c r="AU416" s="78"/>
      <c r="AV416" s="78"/>
      <c r="AW416" s="78"/>
      <c r="AX416" s="78"/>
      <c r="AY416" s="78"/>
      <c r="AZ416" s="78"/>
      <c r="BA416" s="78"/>
      <c r="BB416" s="78"/>
      <c r="BC416" s="78"/>
    </row>
    <row r="417" customFormat="false" ht="15" hidden="false" customHeight="false" outlineLevel="0" collapsed="false">
      <c r="A417" s="78"/>
      <c r="B417" s="78"/>
      <c r="C417" s="79"/>
      <c r="D417" s="78"/>
      <c r="E417" s="78"/>
      <c r="F417" s="82"/>
      <c r="G417" s="82"/>
      <c r="H417" s="82"/>
      <c r="I417" s="78"/>
      <c r="J417" s="83"/>
      <c r="K417" s="78"/>
      <c r="L417" s="82"/>
      <c r="M417" s="82"/>
      <c r="N417" s="82"/>
      <c r="O417" s="82"/>
      <c r="P417" s="83"/>
      <c r="Q417" s="78"/>
      <c r="R417" s="83"/>
      <c r="S417" s="78"/>
      <c r="T417" s="78"/>
      <c r="U417" s="78"/>
      <c r="V417" s="78"/>
      <c r="W417" s="78"/>
      <c r="X417" s="78"/>
      <c r="Y417" s="78"/>
      <c r="Z417" s="86"/>
      <c r="AA417" s="83"/>
      <c r="AB417" s="78"/>
      <c r="AC417" s="78"/>
      <c r="AD417" s="78"/>
      <c r="AE417" s="78"/>
      <c r="AF417" s="78"/>
      <c r="AG417" s="78"/>
      <c r="AH417" s="78"/>
      <c r="AI417" s="78"/>
      <c r="AJ417" s="78"/>
      <c r="AK417" s="78"/>
      <c r="AL417" s="78"/>
      <c r="AM417" s="78"/>
      <c r="AN417" s="78"/>
      <c r="AO417" s="78"/>
      <c r="AP417" s="78"/>
      <c r="AQ417" s="78"/>
      <c r="AR417" s="78"/>
      <c r="AS417" s="78"/>
      <c r="AT417" s="78"/>
      <c r="AU417" s="78"/>
      <c r="AV417" s="78"/>
      <c r="AW417" s="78"/>
      <c r="AX417" s="78"/>
      <c r="AY417" s="78"/>
      <c r="AZ417" s="78"/>
      <c r="BA417" s="78"/>
      <c r="BB417" s="78"/>
      <c r="BC417" s="78"/>
    </row>
    <row r="418" customFormat="false" ht="15" hidden="false" customHeight="false" outlineLevel="0" collapsed="false">
      <c r="A418" s="78"/>
      <c r="B418" s="78"/>
      <c r="C418" s="79"/>
      <c r="D418" s="78"/>
      <c r="E418" s="78"/>
      <c r="F418" s="82"/>
      <c r="G418" s="82"/>
      <c r="H418" s="82"/>
      <c r="I418" s="78"/>
      <c r="J418" s="83"/>
      <c r="K418" s="78"/>
      <c r="L418" s="82"/>
      <c r="M418" s="82"/>
      <c r="N418" s="82"/>
      <c r="O418" s="82"/>
      <c r="P418" s="83"/>
      <c r="Q418" s="78"/>
      <c r="R418" s="83"/>
      <c r="S418" s="78"/>
      <c r="T418" s="78"/>
      <c r="U418" s="78"/>
      <c r="V418" s="78"/>
      <c r="W418" s="78"/>
      <c r="X418" s="78"/>
      <c r="Y418" s="78"/>
      <c r="Z418" s="86"/>
      <c r="AA418" s="83"/>
      <c r="AB418" s="78"/>
      <c r="AC418" s="78"/>
      <c r="AD418" s="78"/>
      <c r="AE418" s="78"/>
      <c r="AF418" s="78"/>
      <c r="AG418" s="78"/>
      <c r="AH418" s="78"/>
      <c r="AI418" s="78"/>
      <c r="AJ418" s="78"/>
      <c r="AK418" s="78"/>
      <c r="AL418" s="78"/>
      <c r="AM418" s="78"/>
      <c r="AN418" s="78"/>
      <c r="AO418" s="78"/>
      <c r="AP418" s="78"/>
      <c r="AQ418" s="78"/>
      <c r="AR418" s="78"/>
      <c r="AS418" s="78"/>
      <c r="AT418" s="78"/>
      <c r="AU418" s="78"/>
      <c r="AV418" s="78"/>
      <c r="AW418" s="78"/>
      <c r="AX418" s="78"/>
      <c r="AY418" s="78"/>
      <c r="AZ418" s="78"/>
      <c r="BA418" s="78"/>
      <c r="BB418" s="78"/>
      <c r="BC418" s="78"/>
    </row>
    <row r="419" customFormat="false" ht="15" hidden="false" customHeight="false" outlineLevel="0" collapsed="false">
      <c r="A419" s="78"/>
      <c r="B419" s="78"/>
      <c r="C419" s="79"/>
      <c r="D419" s="78"/>
      <c r="E419" s="78"/>
      <c r="F419" s="82"/>
      <c r="G419" s="82"/>
      <c r="H419" s="82"/>
      <c r="I419" s="78"/>
      <c r="J419" s="83"/>
      <c r="K419" s="78"/>
      <c r="L419" s="82"/>
      <c r="M419" s="82"/>
      <c r="N419" s="82"/>
      <c r="O419" s="82"/>
      <c r="P419" s="83"/>
      <c r="Q419" s="78"/>
      <c r="R419" s="83"/>
      <c r="S419" s="78"/>
      <c r="T419" s="78"/>
      <c r="U419" s="78"/>
      <c r="V419" s="78"/>
      <c r="W419" s="78"/>
      <c r="X419" s="78"/>
      <c r="Y419" s="78"/>
      <c r="Z419" s="86"/>
      <c r="AA419" s="83"/>
      <c r="AB419" s="78"/>
      <c r="AC419" s="78"/>
      <c r="AD419" s="78"/>
      <c r="AE419" s="78"/>
      <c r="AF419" s="78"/>
      <c r="AG419" s="78"/>
      <c r="AH419" s="78"/>
      <c r="AI419" s="78"/>
      <c r="AJ419" s="78"/>
      <c r="AK419" s="78"/>
      <c r="AL419" s="78"/>
      <c r="AM419" s="78"/>
      <c r="AN419" s="78"/>
      <c r="AO419" s="78"/>
      <c r="AP419" s="78"/>
      <c r="AQ419" s="78"/>
      <c r="AR419" s="78"/>
      <c r="AS419" s="78"/>
      <c r="AT419" s="78"/>
      <c r="AU419" s="78"/>
      <c r="AV419" s="78"/>
      <c r="AW419" s="78"/>
      <c r="AX419" s="78"/>
      <c r="AY419" s="78"/>
      <c r="AZ419" s="78"/>
      <c r="BA419" s="78"/>
      <c r="BB419" s="78"/>
      <c r="BC419" s="78"/>
    </row>
    <row r="420" customFormat="false" ht="15" hidden="false" customHeight="false" outlineLevel="0" collapsed="false">
      <c r="A420" s="78"/>
      <c r="B420" s="78"/>
      <c r="C420" s="79"/>
      <c r="D420" s="78"/>
      <c r="E420" s="78"/>
      <c r="F420" s="82"/>
      <c r="G420" s="82"/>
      <c r="H420" s="82"/>
      <c r="I420" s="78"/>
      <c r="J420" s="83"/>
      <c r="K420" s="78"/>
      <c r="L420" s="82"/>
      <c r="M420" s="82"/>
      <c r="N420" s="82"/>
      <c r="O420" s="82"/>
      <c r="P420" s="83"/>
      <c r="Q420" s="78"/>
      <c r="R420" s="83"/>
      <c r="S420" s="78"/>
      <c r="T420" s="78"/>
      <c r="U420" s="78"/>
      <c r="V420" s="78"/>
      <c r="W420" s="78"/>
      <c r="X420" s="78"/>
      <c r="Y420" s="78"/>
      <c r="Z420" s="86"/>
      <c r="AA420" s="83"/>
      <c r="AB420" s="78"/>
      <c r="AC420" s="78"/>
      <c r="AD420" s="78"/>
      <c r="AE420" s="78"/>
      <c r="AF420" s="78"/>
      <c r="AG420" s="78"/>
      <c r="AH420" s="78"/>
      <c r="AI420" s="78"/>
      <c r="AJ420" s="78"/>
      <c r="AK420" s="78"/>
      <c r="AL420" s="78"/>
      <c r="AM420" s="78"/>
      <c r="AN420" s="78"/>
      <c r="AO420" s="78"/>
      <c r="AP420" s="78"/>
      <c r="AQ420" s="78"/>
      <c r="AR420" s="78"/>
      <c r="AS420" s="78"/>
      <c r="AT420" s="78"/>
      <c r="AU420" s="78"/>
      <c r="AV420" s="78"/>
      <c r="AW420" s="78"/>
      <c r="AX420" s="78"/>
      <c r="AY420" s="78"/>
      <c r="AZ420" s="78"/>
      <c r="BA420" s="78"/>
      <c r="BB420" s="78"/>
      <c r="BC420" s="78"/>
    </row>
    <row r="421" customFormat="false" ht="15" hidden="false" customHeight="false" outlineLevel="0" collapsed="false">
      <c r="A421" s="78"/>
      <c r="B421" s="78"/>
      <c r="C421" s="79"/>
      <c r="D421" s="78"/>
      <c r="E421" s="78"/>
      <c r="F421" s="82"/>
      <c r="G421" s="82"/>
      <c r="H421" s="82"/>
      <c r="I421" s="78"/>
      <c r="J421" s="83"/>
      <c r="K421" s="78"/>
      <c r="L421" s="82"/>
      <c r="M421" s="82"/>
      <c r="N421" s="82"/>
      <c r="O421" s="82"/>
      <c r="P421" s="83"/>
      <c r="Q421" s="78"/>
      <c r="R421" s="83"/>
      <c r="S421" s="78"/>
      <c r="T421" s="78"/>
      <c r="U421" s="78"/>
      <c r="V421" s="78"/>
      <c r="W421" s="78"/>
      <c r="X421" s="78"/>
      <c r="Y421" s="78"/>
      <c r="Z421" s="86"/>
      <c r="AA421" s="83"/>
      <c r="AB421" s="78"/>
      <c r="AC421" s="78"/>
      <c r="AD421" s="78"/>
      <c r="AE421" s="78"/>
      <c r="AF421" s="78"/>
      <c r="AG421" s="78"/>
      <c r="AH421" s="78"/>
      <c r="AI421" s="78"/>
      <c r="AJ421" s="78"/>
      <c r="AK421" s="78"/>
      <c r="AL421" s="78"/>
      <c r="AM421" s="78"/>
      <c r="AN421" s="78"/>
      <c r="AO421" s="78"/>
      <c r="AP421" s="78"/>
      <c r="AQ421" s="78"/>
      <c r="AR421" s="78"/>
      <c r="AS421" s="78"/>
      <c r="AT421" s="78"/>
      <c r="AU421" s="78"/>
      <c r="AV421" s="78"/>
      <c r="AW421" s="78"/>
      <c r="AX421" s="78"/>
      <c r="AY421" s="78"/>
      <c r="AZ421" s="78"/>
      <c r="BA421" s="78"/>
      <c r="BB421" s="78"/>
      <c r="BC421" s="78"/>
    </row>
    <row r="422" customFormat="false" ht="15" hidden="false" customHeight="false" outlineLevel="0" collapsed="false">
      <c r="A422" s="78"/>
      <c r="B422" s="78"/>
      <c r="C422" s="79"/>
      <c r="D422" s="78"/>
      <c r="E422" s="78"/>
      <c r="F422" s="82"/>
      <c r="G422" s="82"/>
      <c r="H422" s="82"/>
      <c r="I422" s="78"/>
      <c r="J422" s="83"/>
      <c r="K422" s="78"/>
      <c r="L422" s="82"/>
      <c r="M422" s="82"/>
      <c r="N422" s="82"/>
      <c r="O422" s="82"/>
      <c r="P422" s="83"/>
      <c r="Q422" s="78"/>
      <c r="R422" s="83"/>
      <c r="S422" s="78"/>
      <c r="T422" s="78"/>
      <c r="U422" s="78"/>
      <c r="V422" s="78"/>
      <c r="W422" s="78"/>
      <c r="X422" s="78"/>
      <c r="Y422" s="78"/>
      <c r="Z422" s="86"/>
      <c r="AA422" s="83"/>
      <c r="AB422" s="78"/>
      <c r="AC422" s="78"/>
      <c r="AD422" s="78"/>
      <c r="AE422" s="78"/>
      <c r="AF422" s="78"/>
      <c r="AG422" s="78"/>
      <c r="AH422" s="78"/>
      <c r="AI422" s="78"/>
      <c r="AJ422" s="78"/>
      <c r="AK422" s="78"/>
      <c r="AL422" s="78"/>
      <c r="AM422" s="78"/>
      <c r="AN422" s="78"/>
      <c r="AO422" s="78"/>
      <c r="AP422" s="78"/>
      <c r="AQ422" s="78"/>
      <c r="AR422" s="78"/>
      <c r="AS422" s="78"/>
      <c r="AT422" s="78"/>
      <c r="AU422" s="78"/>
      <c r="AV422" s="78"/>
      <c r="AW422" s="78"/>
      <c r="AX422" s="78"/>
      <c r="AY422" s="78"/>
      <c r="AZ422" s="78"/>
      <c r="BA422" s="78"/>
      <c r="BB422" s="78"/>
      <c r="BC422" s="78"/>
    </row>
    <row r="423" customFormat="false" ht="15" hidden="false" customHeight="false" outlineLevel="0" collapsed="false">
      <c r="A423" s="78"/>
      <c r="B423" s="78"/>
      <c r="C423" s="79"/>
      <c r="D423" s="78"/>
      <c r="E423" s="78"/>
      <c r="F423" s="82"/>
      <c r="G423" s="82"/>
      <c r="H423" s="82"/>
      <c r="I423" s="78"/>
      <c r="J423" s="83"/>
      <c r="K423" s="78"/>
      <c r="L423" s="82"/>
      <c r="M423" s="82"/>
      <c r="N423" s="82"/>
      <c r="O423" s="82"/>
      <c r="P423" s="83"/>
      <c r="Q423" s="78"/>
      <c r="R423" s="83"/>
      <c r="S423" s="78"/>
      <c r="T423" s="78"/>
      <c r="U423" s="78"/>
      <c r="V423" s="78"/>
      <c r="W423" s="78"/>
      <c r="X423" s="78"/>
      <c r="Y423" s="78"/>
      <c r="Z423" s="86"/>
      <c r="AA423" s="83"/>
      <c r="AB423" s="78"/>
      <c r="AC423" s="78"/>
      <c r="AD423" s="78"/>
      <c r="AE423" s="78"/>
      <c r="AF423" s="78"/>
      <c r="AG423" s="78"/>
      <c r="AH423" s="78"/>
      <c r="AI423" s="78"/>
      <c r="AJ423" s="78"/>
      <c r="AK423" s="78"/>
      <c r="AL423" s="78"/>
      <c r="AM423" s="78"/>
      <c r="AN423" s="78"/>
      <c r="AO423" s="78"/>
      <c r="AP423" s="78"/>
      <c r="AQ423" s="78"/>
      <c r="AR423" s="78"/>
      <c r="AS423" s="78"/>
      <c r="AT423" s="78"/>
      <c r="AU423" s="78"/>
      <c r="AV423" s="78"/>
      <c r="AW423" s="78"/>
      <c r="AX423" s="78"/>
      <c r="AY423" s="78"/>
      <c r="AZ423" s="78"/>
      <c r="BA423" s="78"/>
      <c r="BB423" s="78"/>
      <c r="BC423" s="78"/>
    </row>
    <row r="424" customFormat="false" ht="15" hidden="false" customHeight="false" outlineLevel="0" collapsed="false">
      <c r="A424" s="78"/>
      <c r="B424" s="78"/>
      <c r="C424" s="79"/>
      <c r="D424" s="78"/>
      <c r="E424" s="78"/>
      <c r="F424" s="82"/>
      <c r="G424" s="82"/>
      <c r="H424" s="82"/>
      <c r="I424" s="78"/>
      <c r="J424" s="83"/>
      <c r="K424" s="78"/>
      <c r="L424" s="82"/>
      <c r="M424" s="82"/>
      <c r="N424" s="82"/>
      <c r="O424" s="82"/>
      <c r="P424" s="83"/>
      <c r="Q424" s="78"/>
      <c r="R424" s="83"/>
      <c r="S424" s="78"/>
      <c r="T424" s="78"/>
      <c r="U424" s="78"/>
      <c r="V424" s="78"/>
      <c r="W424" s="78"/>
      <c r="X424" s="78"/>
      <c r="Y424" s="78"/>
      <c r="Z424" s="86"/>
      <c r="AA424" s="83"/>
      <c r="AB424" s="78"/>
      <c r="AC424" s="78"/>
      <c r="AD424" s="78"/>
      <c r="AE424" s="78"/>
      <c r="AF424" s="78"/>
      <c r="AG424" s="78"/>
      <c r="AH424" s="78"/>
      <c r="AI424" s="78"/>
      <c r="AJ424" s="78"/>
      <c r="AK424" s="78"/>
      <c r="AL424" s="78"/>
      <c r="AM424" s="78"/>
      <c r="AN424" s="78"/>
      <c r="AO424" s="78"/>
      <c r="AP424" s="78"/>
      <c r="AQ424" s="78"/>
      <c r="AR424" s="78"/>
      <c r="AS424" s="78"/>
      <c r="AT424" s="78"/>
      <c r="AU424" s="78"/>
      <c r="AV424" s="78"/>
      <c r="AW424" s="78"/>
      <c r="AX424" s="78"/>
      <c r="AY424" s="78"/>
      <c r="AZ424" s="78"/>
      <c r="BA424" s="78"/>
      <c r="BB424" s="78"/>
      <c r="BC424" s="78"/>
    </row>
    <row r="425" customFormat="false" ht="15" hidden="false" customHeight="false" outlineLevel="0" collapsed="false">
      <c r="A425" s="78"/>
      <c r="B425" s="78"/>
      <c r="C425" s="79"/>
      <c r="D425" s="78"/>
      <c r="E425" s="78"/>
      <c r="F425" s="82"/>
      <c r="G425" s="82"/>
      <c r="H425" s="82"/>
      <c r="I425" s="78"/>
      <c r="J425" s="83"/>
      <c r="K425" s="78"/>
      <c r="L425" s="82"/>
      <c r="M425" s="82"/>
      <c r="N425" s="82"/>
      <c r="O425" s="82"/>
      <c r="P425" s="83"/>
      <c r="Q425" s="78"/>
      <c r="R425" s="83"/>
      <c r="S425" s="78"/>
      <c r="T425" s="78"/>
      <c r="U425" s="78"/>
      <c r="V425" s="78"/>
      <c r="W425" s="78"/>
      <c r="X425" s="78"/>
      <c r="Y425" s="78"/>
      <c r="Z425" s="86"/>
      <c r="AA425" s="83"/>
      <c r="AB425" s="78"/>
      <c r="AC425" s="78"/>
      <c r="AD425" s="78"/>
      <c r="AE425" s="78"/>
      <c r="AF425" s="78"/>
      <c r="AG425" s="78"/>
      <c r="AH425" s="78"/>
      <c r="AI425" s="78"/>
      <c r="AJ425" s="78"/>
      <c r="AK425" s="78"/>
      <c r="AL425" s="78"/>
      <c r="AM425" s="78"/>
      <c r="AN425" s="78"/>
      <c r="AO425" s="78"/>
      <c r="AP425" s="78"/>
      <c r="AQ425" s="78"/>
      <c r="AR425" s="78"/>
      <c r="AS425" s="78"/>
      <c r="AT425" s="78"/>
      <c r="AU425" s="78"/>
      <c r="AV425" s="78"/>
      <c r="AW425" s="78"/>
      <c r="AX425" s="78"/>
      <c r="AY425" s="78"/>
      <c r="AZ425" s="78"/>
      <c r="BA425" s="78"/>
      <c r="BB425" s="78"/>
      <c r="BC425" s="78"/>
    </row>
    <row r="426" customFormat="false" ht="15" hidden="false" customHeight="false" outlineLevel="0" collapsed="false">
      <c r="A426" s="78"/>
      <c r="B426" s="78"/>
      <c r="C426" s="79"/>
      <c r="D426" s="78"/>
      <c r="E426" s="78"/>
      <c r="F426" s="82"/>
      <c r="G426" s="82"/>
      <c r="H426" s="82"/>
      <c r="I426" s="78"/>
      <c r="J426" s="83"/>
      <c r="K426" s="78"/>
      <c r="L426" s="82"/>
      <c r="M426" s="82"/>
      <c r="N426" s="82"/>
      <c r="O426" s="82"/>
      <c r="P426" s="83"/>
      <c r="Q426" s="78"/>
      <c r="R426" s="83"/>
      <c r="S426" s="78"/>
      <c r="T426" s="78"/>
      <c r="U426" s="78"/>
      <c r="V426" s="78"/>
      <c r="W426" s="78"/>
      <c r="X426" s="78"/>
      <c r="Y426" s="78"/>
      <c r="Z426" s="86"/>
      <c r="AA426" s="83"/>
      <c r="AB426" s="78"/>
      <c r="AC426" s="78"/>
      <c r="AD426" s="78"/>
      <c r="AE426" s="78"/>
      <c r="AF426" s="78"/>
      <c r="AG426" s="78"/>
      <c r="AH426" s="78"/>
      <c r="AI426" s="78"/>
      <c r="AJ426" s="78"/>
      <c r="AK426" s="78"/>
      <c r="AL426" s="78"/>
      <c r="AM426" s="78"/>
      <c r="AN426" s="78"/>
      <c r="AO426" s="78"/>
      <c r="AP426" s="78"/>
      <c r="AQ426" s="78"/>
      <c r="AR426" s="78"/>
      <c r="AS426" s="78"/>
      <c r="AT426" s="78"/>
      <c r="AU426" s="78"/>
      <c r="AV426" s="78"/>
      <c r="AW426" s="78"/>
      <c r="AX426" s="78"/>
      <c r="AY426" s="78"/>
      <c r="AZ426" s="78"/>
      <c r="BA426" s="78"/>
      <c r="BB426" s="78"/>
      <c r="BC426" s="78"/>
    </row>
    <row r="427" customFormat="false" ht="15" hidden="false" customHeight="false" outlineLevel="0" collapsed="false">
      <c r="A427" s="78"/>
      <c r="B427" s="78"/>
      <c r="C427" s="79"/>
      <c r="D427" s="78"/>
      <c r="E427" s="78"/>
      <c r="F427" s="82"/>
      <c r="G427" s="82"/>
      <c r="H427" s="82"/>
      <c r="I427" s="78"/>
      <c r="J427" s="83"/>
      <c r="K427" s="78"/>
      <c r="L427" s="82"/>
      <c r="M427" s="82"/>
      <c r="N427" s="82"/>
      <c r="O427" s="82"/>
      <c r="P427" s="83"/>
      <c r="Q427" s="78"/>
      <c r="R427" s="83"/>
      <c r="S427" s="78"/>
      <c r="T427" s="78"/>
      <c r="U427" s="78"/>
      <c r="V427" s="78"/>
      <c r="W427" s="78"/>
      <c r="X427" s="78"/>
      <c r="Y427" s="78"/>
      <c r="Z427" s="86"/>
      <c r="AA427" s="83"/>
      <c r="AB427" s="78"/>
      <c r="AC427" s="78"/>
      <c r="AD427" s="78"/>
      <c r="AE427" s="78"/>
      <c r="AF427" s="78"/>
      <c r="AG427" s="78"/>
      <c r="AH427" s="78"/>
      <c r="AI427" s="78"/>
      <c r="AJ427" s="78"/>
      <c r="AK427" s="78"/>
      <c r="AL427" s="78"/>
      <c r="AM427" s="78"/>
      <c r="AN427" s="78"/>
      <c r="AO427" s="78"/>
      <c r="AP427" s="78"/>
      <c r="AQ427" s="78"/>
      <c r="AR427" s="78"/>
      <c r="AS427" s="78"/>
      <c r="AT427" s="78"/>
      <c r="AU427" s="78"/>
      <c r="AV427" s="78"/>
      <c r="AW427" s="78"/>
      <c r="AX427" s="78"/>
      <c r="AY427" s="78"/>
      <c r="AZ427" s="78"/>
      <c r="BA427" s="78"/>
      <c r="BB427" s="78"/>
      <c r="BC427" s="78"/>
    </row>
    <row r="428" customFormat="false" ht="15" hidden="false" customHeight="false" outlineLevel="0" collapsed="false">
      <c r="A428" s="78"/>
      <c r="B428" s="78"/>
      <c r="C428" s="79"/>
      <c r="D428" s="78"/>
      <c r="E428" s="78"/>
      <c r="F428" s="82"/>
      <c r="G428" s="82"/>
      <c r="H428" s="82"/>
      <c r="I428" s="78"/>
      <c r="J428" s="83"/>
      <c r="K428" s="78"/>
      <c r="L428" s="82"/>
      <c r="M428" s="82"/>
      <c r="N428" s="82"/>
      <c r="O428" s="82"/>
      <c r="P428" s="83"/>
      <c r="Q428" s="78"/>
      <c r="R428" s="83"/>
      <c r="S428" s="78"/>
      <c r="T428" s="78"/>
      <c r="U428" s="78"/>
      <c r="V428" s="78"/>
      <c r="W428" s="78"/>
      <c r="X428" s="78"/>
      <c r="Y428" s="78"/>
      <c r="Z428" s="86"/>
      <c r="AA428" s="83"/>
      <c r="AB428" s="78"/>
      <c r="AC428" s="78"/>
      <c r="AD428" s="78"/>
      <c r="AE428" s="78"/>
      <c r="AF428" s="78"/>
      <c r="AG428" s="78"/>
      <c r="AH428" s="78"/>
      <c r="AI428" s="78"/>
      <c r="AJ428" s="78"/>
      <c r="AK428" s="78"/>
      <c r="AL428" s="78"/>
      <c r="AM428" s="78"/>
      <c r="AN428" s="78"/>
      <c r="AO428" s="78"/>
      <c r="AP428" s="78"/>
      <c r="AQ428" s="78"/>
      <c r="AR428" s="78"/>
      <c r="AS428" s="78"/>
      <c r="AT428" s="78"/>
      <c r="AU428" s="78"/>
      <c r="AV428" s="78"/>
      <c r="AW428" s="78"/>
      <c r="AX428" s="78"/>
      <c r="AY428" s="78"/>
      <c r="AZ428" s="78"/>
      <c r="BA428" s="78"/>
      <c r="BB428" s="78"/>
      <c r="BC428" s="78"/>
    </row>
    <row r="429" customFormat="false" ht="15" hidden="false" customHeight="false" outlineLevel="0" collapsed="false">
      <c r="A429" s="78"/>
      <c r="B429" s="78"/>
      <c r="C429" s="79"/>
      <c r="D429" s="78"/>
      <c r="E429" s="78"/>
      <c r="F429" s="82"/>
      <c r="G429" s="82"/>
      <c r="H429" s="82"/>
      <c r="I429" s="78"/>
      <c r="J429" s="83"/>
      <c r="K429" s="78"/>
      <c r="L429" s="82"/>
      <c r="M429" s="82"/>
      <c r="N429" s="82"/>
      <c r="O429" s="82"/>
      <c r="P429" s="83"/>
      <c r="Q429" s="78"/>
      <c r="R429" s="83"/>
      <c r="S429" s="78"/>
      <c r="T429" s="78"/>
      <c r="U429" s="78"/>
      <c r="V429" s="78"/>
      <c r="W429" s="78"/>
      <c r="X429" s="78"/>
      <c r="Y429" s="78"/>
      <c r="Z429" s="86"/>
      <c r="AA429" s="83"/>
      <c r="AB429" s="78"/>
      <c r="AC429" s="78"/>
      <c r="AD429" s="78"/>
      <c r="AE429" s="78"/>
      <c r="AF429" s="78"/>
      <c r="AG429" s="78"/>
      <c r="AH429" s="78"/>
      <c r="AI429" s="78"/>
      <c r="AJ429" s="78"/>
      <c r="AK429" s="78"/>
      <c r="AL429" s="78"/>
      <c r="AM429" s="78"/>
      <c r="AN429" s="78"/>
      <c r="AO429" s="78"/>
      <c r="AP429" s="78"/>
      <c r="AQ429" s="78"/>
      <c r="AR429" s="78"/>
      <c r="AS429" s="78"/>
      <c r="AT429" s="78"/>
      <c r="AU429" s="78"/>
      <c r="AV429" s="78"/>
      <c r="AW429" s="78"/>
      <c r="AX429" s="78"/>
      <c r="AY429" s="78"/>
      <c r="AZ429" s="78"/>
      <c r="BA429" s="78"/>
      <c r="BB429" s="78"/>
      <c r="BC429" s="78"/>
    </row>
    <row r="430" customFormat="false" ht="15" hidden="false" customHeight="false" outlineLevel="0" collapsed="false">
      <c r="A430" s="78"/>
      <c r="B430" s="78"/>
      <c r="C430" s="79"/>
      <c r="D430" s="78"/>
      <c r="E430" s="78"/>
      <c r="F430" s="82"/>
      <c r="G430" s="82"/>
      <c r="H430" s="82"/>
      <c r="I430" s="78"/>
      <c r="J430" s="83"/>
      <c r="K430" s="78"/>
      <c r="L430" s="82"/>
      <c r="M430" s="82"/>
      <c r="N430" s="82"/>
      <c r="O430" s="82"/>
      <c r="P430" s="83"/>
      <c r="Q430" s="78"/>
      <c r="R430" s="83"/>
      <c r="S430" s="78"/>
      <c r="T430" s="78"/>
      <c r="U430" s="78"/>
      <c r="V430" s="78"/>
      <c r="W430" s="78"/>
      <c r="X430" s="78"/>
      <c r="Y430" s="78"/>
      <c r="Z430" s="86"/>
      <c r="AA430" s="83"/>
      <c r="AB430" s="78"/>
      <c r="AC430" s="78"/>
      <c r="AD430" s="78"/>
      <c r="AE430" s="78"/>
      <c r="AF430" s="78"/>
      <c r="AG430" s="78"/>
      <c r="AH430" s="78"/>
      <c r="AI430" s="78"/>
      <c r="AJ430" s="78"/>
      <c r="AK430" s="78"/>
      <c r="AL430" s="78"/>
      <c r="AM430" s="78"/>
      <c r="AN430" s="78"/>
      <c r="AO430" s="78"/>
      <c r="AP430" s="78"/>
      <c r="AQ430" s="78"/>
      <c r="AR430" s="78"/>
      <c r="AS430" s="78"/>
      <c r="AT430" s="78"/>
      <c r="AU430" s="78"/>
      <c r="AV430" s="78"/>
      <c r="AW430" s="78"/>
      <c r="AX430" s="78"/>
      <c r="AY430" s="78"/>
      <c r="AZ430" s="78"/>
      <c r="BA430" s="78"/>
      <c r="BB430" s="78"/>
      <c r="BC430" s="78"/>
    </row>
    <row r="431" customFormat="false" ht="15" hidden="false" customHeight="false" outlineLevel="0" collapsed="false">
      <c r="A431" s="78"/>
      <c r="B431" s="78"/>
      <c r="C431" s="79"/>
      <c r="D431" s="78"/>
      <c r="E431" s="78"/>
      <c r="F431" s="82"/>
      <c r="G431" s="82"/>
      <c r="H431" s="82"/>
      <c r="I431" s="78"/>
      <c r="J431" s="83"/>
      <c r="K431" s="78"/>
      <c r="L431" s="82"/>
      <c r="M431" s="82"/>
      <c r="N431" s="82"/>
      <c r="O431" s="82"/>
      <c r="P431" s="83"/>
      <c r="Q431" s="78"/>
      <c r="R431" s="83"/>
      <c r="S431" s="78"/>
      <c r="T431" s="78"/>
      <c r="U431" s="78"/>
      <c r="V431" s="78"/>
      <c r="W431" s="78"/>
      <c r="X431" s="78"/>
      <c r="Y431" s="78"/>
      <c r="Z431" s="86"/>
      <c r="AA431" s="83"/>
      <c r="AB431" s="78"/>
      <c r="AC431" s="78"/>
      <c r="AD431" s="78"/>
      <c r="AE431" s="78"/>
      <c r="AF431" s="78"/>
      <c r="AG431" s="78"/>
      <c r="AH431" s="78"/>
      <c r="AI431" s="78"/>
      <c r="AJ431" s="78"/>
      <c r="AK431" s="78"/>
      <c r="AL431" s="78"/>
      <c r="AM431" s="78"/>
      <c r="AN431" s="78"/>
      <c r="AO431" s="78"/>
      <c r="AP431" s="78"/>
      <c r="AQ431" s="78"/>
      <c r="AR431" s="78"/>
      <c r="AS431" s="78"/>
      <c r="AT431" s="78"/>
      <c r="AU431" s="78"/>
      <c r="AV431" s="78"/>
      <c r="AW431" s="78"/>
      <c r="AX431" s="78"/>
      <c r="AY431" s="78"/>
      <c r="AZ431" s="78"/>
      <c r="BA431" s="78"/>
      <c r="BB431" s="78"/>
      <c r="BC431" s="78"/>
    </row>
    <row r="432" customFormat="false" ht="15" hidden="false" customHeight="false" outlineLevel="0" collapsed="false">
      <c r="A432" s="78"/>
      <c r="B432" s="78"/>
      <c r="C432" s="79"/>
      <c r="D432" s="78"/>
      <c r="E432" s="78"/>
      <c r="F432" s="82"/>
      <c r="G432" s="82"/>
      <c r="H432" s="82"/>
      <c r="I432" s="78"/>
      <c r="J432" s="83"/>
      <c r="K432" s="78"/>
      <c r="L432" s="82"/>
      <c r="M432" s="82"/>
      <c r="N432" s="82"/>
      <c r="O432" s="82"/>
      <c r="P432" s="83"/>
      <c r="Q432" s="78"/>
      <c r="R432" s="83"/>
      <c r="S432" s="78"/>
      <c r="T432" s="78"/>
      <c r="U432" s="78"/>
      <c r="V432" s="78"/>
      <c r="W432" s="78"/>
      <c r="X432" s="78"/>
      <c r="Y432" s="78"/>
      <c r="Z432" s="86"/>
      <c r="AA432" s="83"/>
      <c r="AB432" s="78"/>
      <c r="AC432" s="78"/>
      <c r="AD432" s="78"/>
      <c r="AE432" s="78"/>
      <c r="AF432" s="78"/>
      <c r="AG432" s="78"/>
      <c r="AH432" s="78"/>
      <c r="AI432" s="78"/>
      <c r="AJ432" s="78"/>
      <c r="AK432" s="78"/>
      <c r="AL432" s="78"/>
      <c r="AM432" s="78"/>
      <c r="AN432" s="78"/>
      <c r="AO432" s="78"/>
      <c r="AP432" s="78"/>
      <c r="AQ432" s="78"/>
      <c r="AR432" s="78"/>
      <c r="AS432" s="78"/>
      <c r="AT432" s="78"/>
      <c r="AU432" s="78"/>
      <c r="AV432" s="78"/>
      <c r="AW432" s="78"/>
      <c r="AX432" s="78"/>
      <c r="AY432" s="78"/>
      <c r="AZ432" s="78"/>
      <c r="BA432" s="78"/>
      <c r="BB432" s="78"/>
      <c r="BC432" s="78"/>
    </row>
    <row r="433" customFormat="false" ht="15" hidden="false" customHeight="false" outlineLevel="0" collapsed="false">
      <c r="A433" s="78"/>
      <c r="B433" s="78"/>
      <c r="C433" s="79"/>
      <c r="D433" s="78"/>
      <c r="E433" s="78"/>
      <c r="F433" s="82"/>
      <c r="G433" s="82"/>
      <c r="H433" s="82"/>
      <c r="I433" s="78"/>
      <c r="J433" s="83"/>
      <c r="K433" s="78"/>
      <c r="L433" s="82"/>
      <c r="M433" s="82"/>
      <c r="N433" s="82"/>
      <c r="O433" s="82"/>
      <c r="P433" s="83"/>
      <c r="Q433" s="78"/>
      <c r="R433" s="83"/>
      <c r="S433" s="78"/>
      <c r="T433" s="78"/>
      <c r="U433" s="78"/>
      <c r="V433" s="78"/>
      <c r="W433" s="78"/>
      <c r="X433" s="78"/>
      <c r="Y433" s="78"/>
      <c r="Z433" s="86"/>
      <c r="AA433" s="83"/>
      <c r="AB433" s="78"/>
      <c r="AC433" s="78"/>
      <c r="AD433" s="78"/>
      <c r="AE433" s="78"/>
      <c r="AF433" s="78"/>
      <c r="AG433" s="78"/>
      <c r="AH433" s="78"/>
      <c r="AI433" s="78"/>
      <c r="AJ433" s="78"/>
      <c r="AK433" s="78"/>
      <c r="AL433" s="78"/>
      <c r="AM433" s="78"/>
      <c r="AN433" s="78"/>
      <c r="AO433" s="78"/>
      <c r="AP433" s="78"/>
      <c r="AQ433" s="78"/>
      <c r="AR433" s="78"/>
      <c r="AS433" s="78"/>
      <c r="AT433" s="78"/>
      <c r="AU433" s="78"/>
      <c r="AV433" s="78"/>
      <c r="AW433" s="78"/>
      <c r="AX433" s="78"/>
      <c r="AY433" s="78"/>
      <c r="AZ433" s="78"/>
      <c r="BA433" s="78"/>
      <c r="BB433" s="78"/>
      <c r="BC433" s="78"/>
    </row>
    <row r="434" customFormat="false" ht="15" hidden="false" customHeight="false" outlineLevel="0" collapsed="false">
      <c r="A434" s="78"/>
      <c r="B434" s="78"/>
      <c r="C434" s="79"/>
      <c r="D434" s="78"/>
      <c r="E434" s="78"/>
      <c r="F434" s="82"/>
      <c r="G434" s="82"/>
      <c r="H434" s="82"/>
      <c r="I434" s="78"/>
      <c r="J434" s="83"/>
      <c r="K434" s="78"/>
      <c r="L434" s="82"/>
      <c r="M434" s="82"/>
      <c r="N434" s="82"/>
      <c r="O434" s="82"/>
      <c r="P434" s="83"/>
      <c r="Q434" s="78"/>
      <c r="R434" s="83"/>
      <c r="S434" s="78"/>
      <c r="T434" s="78"/>
      <c r="U434" s="78"/>
      <c r="V434" s="78"/>
      <c r="W434" s="78"/>
      <c r="X434" s="78"/>
      <c r="Y434" s="78"/>
      <c r="Z434" s="86"/>
      <c r="AA434" s="83"/>
      <c r="AB434" s="78"/>
      <c r="AC434" s="78"/>
      <c r="AD434" s="78"/>
      <c r="AE434" s="78"/>
      <c r="AF434" s="78"/>
      <c r="AG434" s="78"/>
      <c r="AH434" s="78"/>
      <c r="AI434" s="78"/>
      <c r="AJ434" s="78"/>
      <c r="AK434" s="78"/>
      <c r="AL434" s="78"/>
      <c r="AM434" s="78"/>
      <c r="AN434" s="78"/>
      <c r="AO434" s="78"/>
      <c r="AP434" s="78"/>
      <c r="AQ434" s="78"/>
      <c r="AR434" s="78"/>
      <c r="AS434" s="78"/>
      <c r="AT434" s="78"/>
      <c r="AU434" s="78"/>
      <c r="AV434" s="78"/>
      <c r="AW434" s="78"/>
      <c r="AX434" s="78"/>
      <c r="AY434" s="78"/>
      <c r="AZ434" s="78"/>
      <c r="BA434" s="78"/>
      <c r="BB434" s="78"/>
      <c r="BC434" s="78"/>
    </row>
    <row r="435" customFormat="false" ht="15" hidden="false" customHeight="false" outlineLevel="0" collapsed="false">
      <c r="A435" s="78"/>
      <c r="B435" s="78"/>
      <c r="C435" s="79"/>
      <c r="D435" s="78"/>
      <c r="E435" s="78"/>
      <c r="F435" s="82"/>
      <c r="G435" s="82"/>
      <c r="H435" s="82"/>
      <c r="I435" s="78"/>
      <c r="J435" s="83"/>
      <c r="K435" s="78"/>
      <c r="L435" s="82"/>
      <c r="M435" s="82"/>
      <c r="N435" s="82"/>
      <c r="O435" s="82"/>
      <c r="P435" s="83"/>
      <c r="Q435" s="78"/>
      <c r="R435" s="83"/>
      <c r="S435" s="78"/>
      <c r="T435" s="78"/>
      <c r="U435" s="78"/>
      <c r="V435" s="78"/>
      <c r="W435" s="78"/>
      <c r="X435" s="78"/>
      <c r="Y435" s="78"/>
      <c r="Z435" s="86"/>
      <c r="AA435" s="83"/>
      <c r="AB435" s="78"/>
      <c r="AC435" s="78"/>
      <c r="AD435" s="78"/>
      <c r="AE435" s="78"/>
      <c r="AF435" s="78"/>
      <c r="AG435" s="78"/>
      <c r="AH435" s="78"/>
      <c r="AI435" s="78"/>
      <c r="AJ435" s="78"/>
      <c r="AK435" s="78"/>
      <c r="AL435" s="78"/>
      <c r="AM435" s="78"/>
      <c r="AN435" s="78"/>
      <c r="AO435" s="78"/>
      <c r="AP435" s="78"/>
      <c r="AQ435" s="78"/>
      <c r="AR435" s="78"/>
      <c r="AS435" s="78"/>
      <c r="AT435" s="78"/>
      <c r="AU435" s="78"/>
      <c r="AV435" s="78"/>
      <c r="AW435" s="78"/>
      <c r="AX435" s="78"/>
      <c r="AY435" s="78"/>
      <c r="AZ435" s="78"/>
      <c r="BA435" s="78"/>
      <c r="BB435" s="78"/>
      <c r="BC435" s="78"/>
    </row>
    <row r="436" customFormat="false" ht="15" hidden="false" customHeight="false" outlineLevel="0" collapsed="false">
      <c r="A436" s="78"/>
      <c r="B436" s="78"/>
      <c r="C436" s="79"/>
      <c r="D436" s="78"/>
      <c r="E436" s="78"/>
      <c r="F436" s="82"/>
      <c r="G436" s="82"/>
      <c r="H436" s="82"/>
      <c r="I436" s="78"/>
      <c r="J436" s="83"/>
      <c r="K436" s="78"/>
      <c r="L436" s="82"/>
      <c r="M436" s="82"/>
      <c r="N436" s="82"/>
      <c r="O436" s="82"/>
      <c r="P436" s="83"/>
      <c r="Q436" s="78"/>
      <c r="R436" s="83"/>
      <c r="S436" s="78"/>
      <c r="T436" s="78"/>
      <c r="U436" s="78"/>
      <c r="V436" s="78"/>
      <c r="W436" s="78"/>
      <c r="X436" s="78"/>
      <c r="Y436" s="78"/>
      <c r="Z436" s="86"/>
      <c r="AA436" s="83"/>
      <c r="AB436" s="78"/>
      <c r="AC436" s="78"/>
      <c r="AD436" s="78"/>
      <c r="AE436" s="78"/>
      <c r="AF436" s="78"/>
      <c r="AG436" s="78"/>
      <c r="AH436" s="78"/>
      <c r="AI436" s="78"/>
      <c r="AJ436" s="78"/>
      <c r="AK436" s="78"/>
      <c r="AL436" s="78"/>
      <c r="AM436" s="78"/>
      <c r="AN436" s="78"/>
      <c r="AO436" s="78"/>
      <c r="AP436" s="78"/>
      <c r="AQ436" s="78"/>
      <c r="AR436" s="78"/>
      <c r="AS436" s="78"/>
      <c r="AT436" s="78"/>
      <c r="AU436" s="78"/>
      <c r="AV436" s="78"/>
      <c r="AW436" s="78"/>
      <c r="AX436" s="78"/>
      <c r="AY436" s="78"/>
      <c r="AZ436" s="78"/>
      <c r="BA436" s="78"/>
      <c r="BB436" s="78"/>
      <c r="BC436" s="78"/>
    </row>
    <row r="437" customFormat="false" ht="15" hidden="false" customHeight="false" outlineLevel="0" collapsed="false">
      <c r="A437" s="78"/>
      <c r="B437" s="78"/>
      <c r="C437" s="79"/>
      <c r="D437" s="78"/>
      <c r="E437" s="78"/>
      <c r="F437" s="82"/>
      <c r="G437" s="82"/>
      <c r="H437" s="82"/>
      <c r="I437" s="78"/>
      <c r="J437" s="83"/>
      <c r="K437" s="78"/>
      <c r="L437" s="82"/>
      <c r="M437" s="82"/>
      <c r="N437" s="82"/>
      <c r="O437" s="82"/>
      <c r="P437" s="83"/>
      <c r="Q437" s="78"/>
      <c r="R437" s="83"/>
      <c r="S437" s="78"/>
      <c r="T437" s="78"/>
      <c r="U437" s="78"/>
      <c r="V437" s="78"/>
      <c r="W437" s="78"/>
      <c r="X437" s="78"/>
      <c r="Y437" s="78"/>
      <c r="Z437" s="86"/>
      <c r="AA437" s="83"/>
      <c r="AB437" s="78"/>
      <c r="AC437" s="78"/>
      <c r="AD437" s="78"/>
      <c r="AE437" s="78"/>
      <c r="AF437" s="78"/>
      <c r="AG437" s="78"/>
      <c r="AH437" s="78"/>
      <c r="AI437" s="78"/>
      <c r="AJ437" s="78"/>
      <c r="AK437" s="78"/>
      <c r="AL437" s="78"/>
      <c r="AM437" s="78"/>
      <c r="AN437" s="78"/>
      <c r="AO437" s="78"/>
      <c r="AP437" s="78"/>
      <c r="AQ437" s="78"/>
      <c r="AR437" s="78"/>
      <c r="AS437" s="78"/>
      <c r="AT437" s="78"/>
      <c r="AU437" s="78"/>
      <c r="AV437" s="78"/>
      <c r="AW437" s="78"/>
      <c r="AX437" s="78"/>
      <c r="AY437" s="78"/>
      <c r="AZ437" s="78"/>
      <c r="BA437" s="78"/>
      <c r="BB437" s="78"/>
      <c r="BC437" s="78"/>
    </row>
    <row r="438" customFormat="false" ht="15" hidden="false" customHeight="false" outlineLevel="0" collapsed="false">
      <c r="A438" s="78"/>
      <c r="B438" s="78"/>
      <c r="C438" s="79"/>
      <c r="D438" s="78"/>
      <c r="E438" s="78"/>
      <c r="F438" s="82"/>
      <c r="G438" s="82"/>
      <c r="H438" s="82"/>
      <c r="I438" s="78"/>
      <c r="J438" s="83"/>
      <c r="K438" s="78"/>
      <c r="L438" s="82"/>
      <c r="M438" s="82"/>
      <c r="N438" s="82"/>
      <c r="O438" s="82"/>
      <c r="P438" s="83"/>
      <c r="Q438" s="78"/>
      <c r="R438" s="83"/>
      <c r="S438" s="78"/>
      <c r="T438" s="78"/>
      <c r="U438" s="78"/>
      <c r="V438" s="78"/>
      <c r="W438" s="78"/>
      <c r="X438" s="78"/>
      <c r="Y438" s="78"/>
      <c r="Z438" s="86"/>
      <c r="AA438" s="83"/>
      <c r="AB438" s="78"/>
      <c r="AC438" s="78"/>
      <c r="AD438" s="78"/>
      <c r="AE438" s="78"/>
      <c r="AF438" s="78"/>
      <c r="AG438" s="78"/>
      <c r="AH438" s="78"/>
      <c r="AI438" s="78"/>
      <c r="AJ438" s="78"/>
      <c r="AK438" s="78"/>
      <c r="AL438" s="78"/>
      <c r="AM438" s="78"/>
      <c r="AN438" s="78"/>
      <c r="AO438" s="78"/>
      <c r="AP438" s="78"/>
      <c r="AQ438" s="78"/>
      <c r="AR438" s="78"/>
      <c r="AS438" s="78"/>
      <c r="AT438" s="78"/>
      <c r="AU438" s="78"/>
      <c r="AV438" s="78"/>
      <c r="AW438" s="78"/>
      <c r="AX438" s="78"/>
      <c r="AY438" s="78"/>
      <c r="AZ438" s="78"/>
      <c r="BA438" s="78"/>
      <c r="BB438" s="78"/>
      <c r="BC438" s="78"/>
    </row>
    <row r="439" customFormat="false" ht="15" hidden="false" customHeight="false" outlineLevel="0" collapsed="false">
      <c r="A439" s="78"/>
      <c r="B439" s="78"/>
      <c r="C439" s="79"/>
      <c r="D439" s="78"/>
      <c r="E439" s="78"/>
      <c r="F439" s="82"/>
      <c r="G439" s="82"/>
      <c r="H439" s="82"/>
      <c r="I439" s="78"/>
      <c r="J439" s="83"/>
      <c r="K439" s="78"/>
      <c r="L439" s="82"/>
      <c r="M439" s="82"/>
      <c r="N439" s="82"/>
      <c r="O439" s="82"/>
      <c r="P439" s="83"/>
      <c r="Q439" s="78"/>
      <c r="R439" s="83"/>
      <c r="S439" s="78"/>
      <c r="T439" s="78"/>
      <c r="U439" s="78"/>
      <c r="V439" s="78"/>
      <c r="W439" s="78"/>
      <c r="X439" s="78"/>
      <c r="Y439" s="78"/>
      <c r="Z439" s="86"/>
      <c r="AA439" s="83"/>
      <c r="AB439" s="78"/>
      <c r="AC439" s="78"/>
      <c r="AD439" s="78"/>
      <c r="AE439" s="78"/>
      <c r="AF439" s="78"/>
      <c r="AG439" s="78"/>
      <c r="AH439" s="78"/>
      <c r="AI439" s="78"/>
      <c r="AJ439" s="78"/>
      <c r="AK439" s="78"/>
      <c r="AL439" s="78"/>
      <c r="AM439" s="78"/>
      <c r="AN439" s="78"/>
      <c r="AO439" s="78"/>
      <c r="AP439" s="78"/>
      <c r="AQ439" s="78"/>
      <c r="AR439" s="78"/>
      <c r="AS439" s="78"/>
      <c r="AT439" s="78"/>
      <c r="AU439" s="78"/>
      <c r="AV439" s="78"/>
      <c r="AW439" s="78"/>
      <c r="AX439" s="78"/>
      <c r="AY439" s="78"/>
      <c r="AZ439" s="78"/>
      <c r="BA439" s="78"/>
      <c r="BB439" s="78"/>
      <c r="BC439" s="78"/>
    </row>
    <row r="440" customFormat="false" ht="15" hidden="false" customHeight="false" outlineLevel="0" collapsed="false">
      <c r="A440" s="78"/>
      <c r="B440" s="78"/>
      <c r="C440" s="79"/>
      <c r="D440" s="78"/>
      <c r="E440" s="78"/>
      <c r="F440" s="82"/>
      <c r="G440" s="82"/>
      <c r="H440" s="82"/>
      <c r="I440" s="78"/>
      <c r="J440" s="83"/>
      <c r="K440" s="78"/>
      <c r="L440" s="82"/>
      <c r="M440" s="82"/>
      <c r="N440" s="82"/>
      <c r="O440" s="82"/>
      <c r="P440" s="83"/>
      <c r="Q440" s="78"/>
      <c r="R440" s="83"/>
      <c r="S440" s="78"/>
      <c r="T440" s="78"/>
      <c r="U440" s="78"/>
      <c r="V440" s="78"/>
      <c r="W440" s="78"/>
      <c r="X440" s="78"/>
      <c r="Y440" s="78"/>
      <c r="Z440" s="86"/>
      <c r="AA440" s="83"/>
      <c r="AB440" s="78"/>
      <c r="AC440" s="78"/>
      <c r="AD440" s="78"/>
      <c r="AE440" s="78"/>
      <c r="AF440" s="78"/>
      <c r="AG440" s="78"/>
      <c r="AH440" s="78"/>
      <c r="AI440" s="78"/>
      <c r="AJ440" s="78"/>
      <c r="AK440" s="78"/>
      <c r="AL440" s="78"/>
      <c r="AM440" s="78"/>
      <c r="AN440" s="78"/>
      <c r="AO440" s="78"/>
      <c r="AP440" s="78"/>
      <c r="AQ440" s="78"/>
      <c r="AR440" s="78"/>
      <c r="AS440" s="78"/>
      <c r="AT440" s="78"/>
      <c r="AU440" s="78"/>
      <c r="AV440" s="78"/>
      <c r="AW440" s="78"/>
      <c r="AX440" s="78"/>
      <c r="AY440" s="78"/>
      <c r="AZ440" s="78"/>
      <c r="BA440" s="78"/>
      <c r="BB440" s="78"/>
      <c r="BC440" s="78"/>
    </row>
    <row r="441" customFormat="false" ht="15" hidden="false" customHeight="false" outlineLevel="0" collapsed="false">
      <c r="A441" s="78"/>
      <c r="B441" s="78"/>
      <c r="C441" s="79"/>
      <c r="D441" s="78"/>
      <c r="E441" s="78"/>
      <c r="F441" s="82"/>
      <c r="G441" s="82"/>
      <c r="H441" s="82"/>
      <c r="I441" s="78"/>
      <c r="J441" s="83"/>
      <c r="K441" s="78"/>
      <c r="L441" s="82"/>
      <c r="M441" s="82"/>
      <c r="N441" s="82"/>
      <c r="O441" s="82"/>
      <c r="P441" s="83"/>
      <c r="Q441" s="78"/>
      <c r="R441" s="83"/>
      <c r="S441" s="78"/>
      <c r="T441" s="78"/>
      <c r="U441" s="78"/>
      <c r="V441" s="78"/>
      <c r="W441" s="78"/>
      <c r="X441" s="78"/>
      <c r="Y441" s="78"/>
      <c r="Z441" s="86"/>
      <c r="AA441" s="83"/>
      <c r="AB441" s="78"/>
      <c r="AC441" s="78"/>
      <c r="AD441" s="78"/>
      <c r="AE441" s="78"/>
      <c r="AF441" s="78"/>
      <c r="AG441" s="78"/>
      <c r="AH441" s="78"/>
      <c r="AI441" s="78"/>
      <c r="AJ441" s="78"/>
      <c r="AK441" s="78"/>
      <c r="AL441" s="78"/>
      <c r="AM441" s="78"/>
      <c r="AN441" s="78"/>
      <c r="AO441" s="78"/>
      <c r="AP441" s="78"/>
      <c r="AQ441" s="78"/>
      <c r="AR441" s="78"/>
      <c r="AS441" s="78"/>
      <c r="AT441" s="78"/>
      <c r="AU441" s="78"/>
      <c r="AV441" s="78"/>
      <c r="AW441" s="78"/>
      <c r="AX441" s="78"/>
      <c r="AY441" s="78"/>
      <c r="AZ441" s="78"/>
      <c r="BA441" s="78"/>
      <c r="BB441" s="78"/>
      <c r="BC441" s="78"/>
    </row>
    <row r="442" customFormat="false" ht="15" hidden="false" customHeight="false" outlineLevel="0" collapsed="false">
      <c r="A442" s="78"/>
      <c r="B442" s="78"/>
      <c r="C442" s="79"/>
      <c r="D442" s="78"/>
      <c r="E442" s="78"/>
      <c r="F442" s="82"/>
      <c r="G442" s="82"/>
      <c r="H442" s="82"/>
      <c r="I442" s="78"/>
      <c r="J442" s="83"/>
      <c r="K442" s="78"/>
      <c r="L442" s="82"/>
      <c r="M442" s="82"/>
      <c r="N442" s="82"/>
      <c r="O442" s="82"/>
      <c r="P442" s="83"/>
      <c r="Q442" s="78"/>
      <c r="R442" s="83"/>
      <c r="S442" s="78"/>
      <c r="T442" s="78"/>
      <c r="U442" s="78"/>
      <c r="V442" s="78"/>
      <c r="W442" s="78"/>
      <c r="X442" s="78"/>
      <c r="Y442" s="78"/>
      <c r="Z442" s="86"/>
      <c r="AA442" s="83"/>
      <c r="AB442" s="78"/>
      <c r="AC442" s="78"/>
      <c r="AD442" s="78"/>
      <c r="AE442" s="78"/>
      <c r="AF442" s="78"/>
      <c r="AG442" s="78"/>
      <c r="AH442" s="78"/>
      <c r="AI442" s="78"/>
      <c r="AJ442" s="78"/>
      <c r="AK442" s="78"/>
      <c r="AL442" s="78"/>
      <c r="AM442" s="78"/>
      <c r="AN442" s="78"/>
      <c r="AO442" s="78"/>
      <c r="AP442" s="78"/>
      <c r="AQ442" s="78"/>
      <c r="AR442" s="78"/>
      <c r="AS442" s="78"/>
      <c r="AT442" s="78"/>
      <c r="AU442" s="78"/>
      <c r="AV442" s="78"/>
      <c r="AW442" s="78"/>
      <c r="AX442" s="78"/>
      <c r="AY442" s="78"/>
      <c r="AZ442" s="78"/>
      <c r="BA442" s="78"/>
      <c r="BB442" s="78"/>
      <c r="BC442" s="78"/>
    </row>
    <row r="443" customFormat="false" ht="15" hidden="false" customHeight="false" outlineLevel="0" collapsed="false">
      <c r="A443" s="78"/>
      <c r="B443" s="78"/>
      <c r="C443" s="79"/>
      <c r="D443" s="78"/>
      <c r="E443" s="78"/>
      <c r="F443" s="82"/>
      <c r="G443" s="82"/>
      <c r="H443" s="82"/>
      <c r="I443" s="78"/>
      <c r="J443" s="83"/>
      <c r="K443" s="78"/>
      <c r="L443" s="82"/>
      <c r="M443" s="82"/>
      <c r="N443" s="82"/>
      <c r="O443" s="82"/>
      <c r="P443" s="83"/>
      <c r="Q443" s="78"/>
      <c r="R443" s="83"/>
      <c r="S443" s="78"/>
      <c r="T443" s="78"/>
      <c r="U443" s="78"/>
      <c r="V443" s="78"/>
      <c r="W443" s="78"/>
      <c r="X443" s="78"/>
      <c r="Y443" s="78"/>
      <c r="Z443" s="86"/>
      <c r="AA443" s="83"/>
      <c r="AB443" s="78"/>
      <c r="AC443" s="78"/>
      <c r="AD443" s="78"/>
      <c r="AE443" s="78"/>
      <c r="AF443" s="78"/>
      <c r="AG443" s="78"/>
      <c r="AH443" s="78"/>
      <c r="AI443" s="78"/>
      <c r="AJ443" s="78"/>
      <c r="AK443" s="78"/>
      <c r="AL443" s="78"/>
      <c r="AM443" s="78"/>
      <c r="AN443" s="78"/>
      <c r="AO443" s="78"/>
      <c r="AP443" s="78"/>
      <c r="AQ443" s="78"/>
      <c r="AR443" s="78"/>
      <c r="AS443" s="78"/>
      <c r="AT443" s="78"/>
      <c r="AU443" s="78"/>
      <c r="AV443" s="78"/>
      <c r="AW443" s="78"/>
      <c r="AX443" s="78"/>
      <c r="AY443" s="78"/>
      <c r="AZ443" s="78"/>
      <c r="BA443" s="78"/>
      <c r="BB443" s="78"/>
      <c r="BC443" s="78"/>
    </row>
    <row r="444" customFormat="false" ht="15" hidden="false" customHeight="false" outlineLevel="0" collapsed="false">
      <c r="A444" s="78"/>
      <c r="B444" s="78"/>
      <c r="C444" s="79"/>
      <c r="D444" s="78"/>
      <c r="E444" s="78"/>
      <c r="F444" s="82"/>
      <c r="G444" s="82"/>
      <c r="H444" s="82"/>
      <c r="I444" s="78"/>
      <c r="J444" s="83"/>
      <c r="K444" s="78"/>
      <c r="L444" s="82"/>
      <c r="M444" s="82"/>
      <c r="N444" s="82"/>
      <c r="O444" s="82"/>
      <c r="P444" s="83"/>
      <c r="Q444" s="78"/>
      <c r="R444" s="83"/>
      <c r="S444" s="78"/>
      <c r="T444" s="78"/>
      <c r="U444" s="78"/>
      <c r="V444" s="78"/>
      <c r="W444" s="78"/>
      <c r="X444" s="78"/>
      <c r="Y444" s="78"/>
      <c r="Z444" s="86"/>
      <c r="AA444" s="83"/>
      <c r="AB444" s="78"/>
      <c r="AC444" s="78"/>
      <c r="AD444" s="78"/>
      <c r="AE444" s="78"/>
      <c r="AF444" s="78"/>
      <c r="AG444" s="78"/>
      <c r="AH444" s="78"/>
      <c r="AI444" s="78"/>
      <c r="AJ444" s="78"/>
      <c r="AK444" s="78"/>
      <c r="AL444" s="78"/>
      <c r="AM444" s="78"/>
      <c r="AN444" s="78"/>
      <c r="AO444" s="78"/>
      <c r="AP444" s="78"/>
      <c r="AQ444" s="78"/>
      <c r="AR444" s="78"/>
      <c r="AS444" s="78"/>
      <c r="AT444" s="78"/>
      <c r="AU444" s="78"/>
      <c r="AV444" s="78"/>
      <c r="AW444" s="78"/>
      <c r="AX444" s="78"/>
      <c r="AY444" s="78"/>
      <c r="AZ444" s="78"/>
      <c r="BA444" s="78"/>
      <c r="BB444" s="78"/>
      <c r="BC444" s="78"/>
    </row>
    <row r="445" customFormat="false" ht="15" hidden="false" customHeight="false" outlineLevel="0" collapsed="false">
      <c r="A445" s="78"/>
      <c r="B445" s="78"/>
      <c r="C445" s="79"/>
      <c r="D445" s="78"/>
      <c r="E445" s="78"/>
      <c r="F445" s="82"/>
      <c r="G445" s="82"/>
      <c r="H445" s="82"/>
      <c r="I445" s="78"/>
      <c r="J445" s="83"/>
      <c r="K445" s="78"/>
      <c r="L445" s="82"/>
      <c r="M445" s="82"/>
      <c r="N445" s="82"/>
      <c r="O445" s="82"/>
      <c r="P445" s="83"/>
      <c r="Q445" s="78"/>
      <c r="R445" s="83"/>
      <c r="S445" s="78"/>
      <c r="T445" s="78"/>
      <c r="U445" s="78"/>
      <c r="V445" s="78"/>
      <c r="W445" s="78"/>
      <c r="X445" s="78"/>
      <c r="Y445" s="78"/>
      <c r="Z445" s="86"/>
      <c r="AA445" s="83"/>
      <c r="AB445" s="78"/>
      <c r="AC445" s="78"/>
      <c r="AD445" s="78"/>
      <c r="AE445" s="78"/>
      <c r="AF445" s="78"/>
      <c r="AG445" s="78"/>
      <c r="AH445" s="78"/>
      <c r="AI445" s="78"/>
      <c r="AJ445" s="78"/>
      <c r="AK445" s="78"/>
      <c r="AL445" s="78"/>
      <c r="AM445" s="78"/>
      <c r="AN445" s="78"/>
      <c r="AO445" s="78"/>
      <c r="AP445" s="78"/>
      <c r="AQ445" s="78"/>
      <c r="AR445" s="78"/>
      <c r="AS445" s="78"/>
      <c r="AT445" s="78"/>
      <c r="AU445" s="78"/>
      <c r="AV445" s="78"/>
      <c r="AW445" s="78"/>
      <c r="AX445" s="78"/>
      <c r="AY445" s="78"/>
      <c r="AZ445" s="78"/>
      <c r="BA445" s="78"/>
      <c r="BB445" s="78"/>
      <c r="BC445" s="78"/>
    </row>
    <row r="446" customFormat="false" ht="15" hidden="false" customHeight="false" outlineLevel="0" collapsed="false">
      <c r="A446" s="78"/>
      <c r="B446" s="78"/>
      <c r="C446" s="79"/>
      <c r="D446" s="78"/>
      <c r="E446" s="78"/>
      <c r="F446" s="82"/>
      <c r="G446" s="82"/>
      <c r="H446" s="82"/>
      <c r="I446" s="78"/>
      <c r="J446" s="83"/>
      <c r="K446" s="78"/>
      <c r="L446" s="82"/>
      <c r="M446" s="82"/>
      <c r="N446" s="82"/>
      <c r="O446" s="82"/>
      <c r="P446" s="83"/>
      <c r="Q446" s="78"/>
      <c r="R446" s="83"/>
      <c r="S446" s="78"/>
      <c r="T446" s="78"/>
      <c r="U446" s="78"/>
      <c r="V446" s="78"/>
      <c r="W446" s="78"/>
      <c r="X446" s="78"/>
      <c r="Y446" s="78"/>
      <c r="Z446" s="86"/>
      <c r="AA446" s="83"/>
      <c r="AB446" s="78"/>
      <c r="AC446" s="78"/>
      <c r="AD446" s="78"/>
      <c r="AE446" s="78"/>
      <c r="AF446" s="78"/>
      <c r="AG446" s="78"/>
      <c r="AH446" s="78"/>
      <c r="AI446" s="78"/>
      <c r="AJ446" s="78"/>
      <c r="AK446" s="78"/>
      <c r="AL446" s="78"/>
      <c r="AM446" s="78"/>
      <c r="AN446" s="78"/>
      <c r="AO446" s="78"/>
      <c r="AP446" s="78"/>
      <c r="AQ446" s="78"/>
      <c r="AR446" s="78"/>
      <c r="AS446" s="78"/>
      <c r="AT446" s="78"/>
      <c r="AU446" s="78"/>
      <c r="AV446" s="78"/>
      <c r="AW446" s="78"/>
      <c r="AX446" s="78"/>
      <c r="AY446" s="78"/>
      <c r="AZ446" s="78"/>
      <c r="BA446" s="78"/>
      <c r="BB446" s="78"/>
      <c r="BC446" s="78"/>
    </row>
    <row r="447" customFormat="false" ht="15" hidden="false" customHeight="false" outlineLevel="0" collapsed="false">
      <c r="A447" s="78"/>
      <c r="B447" s="78"/>
      <c r="C447" s="79"/>
      <c r="D447" s="78"/>
      <c r="E447" s="78"/>
      <c r="F447" s="82"/>
      <c r="G447" s="82"/>
      <c r="H447" s="82"/>
      <c r="I447" s="78"/>
      <c r="J447" s="83"/>
      <c r="K447" s="78"/>
      <c r="L447" s="82"/>
      <c r="M447" s="82"/>
      <c r="N447" s="82"/>
      <c r="O447" s="82"/>
      <c r="P447" s="83"/>
      <c r="Q447" s="78"/>
      <c r="R447" s="83"/>
      <c r="S447" s="78"/>
      <c r="T447" s="78"/>
      <c r="U447" s="78"/>
      <c r="V447" s="78"/>
      <c r="W447" s="78"/>
      <c r="X447" s="78"/>
      <c r="Y447" s="78"/>
      <c r="Z447" s="86"/>
      <c r="AA447" s="83"/>
      <c r="AB447" s="78"/>
      <c r="AC447" s="78"/>
      <c r="AD447" s="78"/>
      <c r="AE447" s="78"/>
      <c r="AF447" s="78"/>
      <c r="AG447" s="78"/>
      <c r="AH447" s="78"/>
      <c r="AI447" s="78"/>
      <c r="AJ447" s="78"/>
      <c r="AK447" s="78"/>
      <c r="AL447" s="78"/>
      <c r="AM447" s="78"/>
      <c r="AN447" s="78"/>
      <c r="AO447" s="78"/>
      <c r="AP447" s="78"/>
      <c r="AQ447" s="78"/>
      <c r="AR447" s="78"/>
      <c r="AS447" s="78"/>
      <c r="AT447" s="78"/>
      <c r="AU447" s="78"/>
      <c r="AV447" s="78"/>
      <c r="AW447" s="78"/>
      <c r="AX447" s="78"/>
      <c r="AY447" s="78"/>
      <c r="AZ447" s="78"/>
      <c r="BA447" s="78"/>
      <c r="BB447" s="78"/>
      <c r="BC447" s="78"/>
    </row>
    <row r="448" customFormat="false" ht="15" hidden="false" customHeight="false" outlineLevel="0" collapsed="false">
      <c r="A448" s="78"/>
      <c r="B448" s="78"/>
      <c r="C448" s="79"/>
      <c r="D448" s="78"/>
      <c r="E448" s="78"/>
      <c r="F448" s="82"/>
      <c r="G448" s="82"/>
      <c r="H448" s="82"/>
      <c r="I448" s="78"/>
      <c r="J448" s="83"/>
      <c r="K448" s="78"/>
      <c r="L448" s="82"/>
      <c r="M448" s="82"/>
      <c r="N448" s="82"/>
      <c r="O448" s="82"/>
      <c r="P448" s="83"/>
      <c r="Q448" s="78"/>
      <c r="R448" s="83"/>
      <c r="S448" s="78"/>
      <c r="T448" s="78"/>
      <c r="U448" s="78"/>
      <c r="V448" s="78"/>
      <c r="W448" s="78"/>
      <c r="X448" s="78"/>
      <c r="Y448" s="78"/>
      <c r="Z448" s="86"/>
      <c r="AA448" s="83"/>
      <c r="AB448" s="78"/>
      <c r="AC448" s="78"/>
      <c r="AD448" s="78"/>
      <c r="AE448" s="78"/>
      <c r="AF448" s="78"/>
      <c r="AG448" s="78"/>
      <c r="AH448" s="78"/>
      <c r="AI448" s="78"/>
      <c r="AJ448" s="78"/>
      <c r="AK448" s="78"/>
      <c r="AL448" s="78"/>
      <c r="AM448" s="78"/>
      <c r="AN448" s="78"/>
      <c r="AO448" s="78"/>
      <c r="AP448" s="78"/>
      <c r="AQ448" s="78"/>
      <c r="AR448" s="78"/>
      <c r="AS448" s="78"/>
      <c r="AT448" s="78"/>
      <c r="AU448" s="78"/>
      <c r="AV448" s="78"/>
      <c r="AW448" s="78"/>
      <c r="AX448" s="78"/>
      <c r="AY448" s="78"/>
      <c r="AZ448" s="78"/>
      <c r="BA448" s="78"/>
      <c r="BB448" s="78"/>
      <c r="BC448" s="78"/>
    </row>
    <row r="449" customFormat="false" ht="15" hidden="false" customHeight="false" outlineLevel="0" collapsed="false">
      <c r="A449" s="78"/>
      <c r="B449" s="78"/>
      <c r="C449" s="79"/>
      <c r="D449" s="78"/>
      <c r="E449" s="78"/>
      <c r="F449" s="82"/>
      <c r="G449" s="82"/>
      <c r="H449" s="82"/>
      <c r="I449" s="78"/>
      <c r="J449" s="83"/>
      <c r="K449" s="78"/>
      <c r="L449" s="82"/>
      <c r="M449" s="82"/>
      <c r="N449" s="82"/>
      <c r="O449" s="82"/>
      <c r="P449" s="83"/>
      <c r="Q449" s="78"/>
      <c r="R449" s="83"/>
      <c r="S449" s="78"/>
      <c r="T449" s="78"/>
      <c r="U449" s="78"/>
      <c r="V449" s="78"/>
      <c r="W449" s="78"/>
      <c r="X449" s="78"/>
      <c r="Y449" s="78"/>
      <c r="Z449" s="86"/>
      <c r="AA449" s="83"/>
      <c r="AB449" s="78"/>
      <c r="AC449" s="78"/>
      <c r="AD449" s="78"/>
      <c r="AE449" s="78"/>
      <c r="AF449" s="78"/>
      <c r="AG449" s="78"/>
      <c r="AH449" s="78"/>
      <c r="AI449" s="78"/>
      <c r="AJ449" s="78"/>
      <c r="AK449" s="78"/>
      <c r="AL449" s="78"/>
      <c r="AM449" s="78"/>
      <c r="AN449" s="78"/>
      <c r="AO449" s="78"/>
      <c r="AP449" s="78"/>
      <c r="AQ449" s="78"/>
      <c r="AR449" s="78"/>
      <c r="AS449" s="78"/>
      <c r="AT449" s="78"/>
      <c r="AU449" s="78"/>
      <c r="AV449" s="78"/>
      <c r="AW449" s="78"/>
      <c r="AX449" s="78"/>
      <c r="AY449" s="78"/>
      <c r="AZ449" s="78"/>
      <c r="BA449" s="78"/>
      <c r="BB449" s="78"/>
      <c r="BC449" s="78"/>
    </row>
    <row r="450" customFormat="false" ht="15" hidden="false" customHeight="false" outlineLevel="0" collapsed="false">
      <c r="A450" s="78"/>
      <c r="B450" s="78"/>
      <c r="C450" s="79"/>
      <c r="D450" s="78"/>
      <c r="E450" s="78"/>
      <c r="F450" s="82"/>
      <c r="G450" s="82"/>
      <c r="H450" s="82"/>
      <c r="I450" s="78"/>
      <c r="J450" s="83"/>
      <c r="K450" s="78"/>
      <c r="L450" s="82"/>
      <c r="M450" s="82"/>
      <c r="N450" s="82"/>
      <c r="O450" s="82"/>
      <c r="P450" s="83"/>
      <c r="Q450" s="78"/>
      <c r="R450" s="83"/>
      <c r="S450" s="78"/>
      <c r="T450" s="78"/>
      <c r="U450" s="78"/>
      <c r="V450" s="78"/>
      <c r="W450" s="78"/>
      <c r="X450" s="78"/>
      <c r="Y450" s="78"/>
      <c r="Z450" s="86"/>
      <c r="AA450" s="83"/>
      <c r="AB450" s="78"/>
      <c r="AC450" s="78"/>
      <c r="AD450" s="78"/>
      <c r="AE450" s="78"/>
      <c r="AF450" s="78"/>
      <c r="AG450" s="78"/>
      <c r="AH450" s="78"/>
      <c r="AI450" s="78"/>
      <c r="AJ450" s="78"/>
      <c r="AK450" s="78"/>
      <c r="AL450" s="78"/>
      <c r="AM450" s="78"/>
      <c r="AN450" s="78"/>
      <c r="AO450" s="78"/>
      <c r="AP450" s="78"/>
      <c r="AQ450" s="78"/>
      <c r="AR450" s="78"/>
      <c r="AS450" s="78"/>
      <c r="AT450" s="78"/>
      <c r="AU450" s="78"/>
      <c r="AV450" s="78"/>
      <c r="AW450" s="78"/>
      <c r="AX450" s="78"/>
      <c r="AY450" s="78"/>
      <c r="AZ450" s="78"/>
      <c r="BA450" s="78"/>
      <c r="BB450" s="78"/>
      <c r="BC450" s="78"/>
    </row>
    <row r="451" customFormat="false" ht="15" hidden="false" customHeight="false" outlineLevel="0" collapsed="false">
      <c r="A451" s="78"/>
      <c r="B451" s="78"/>
      <c r="C451" s="79"/>
      <c r="D451" s="78"/>
      <c r="E451" s="78"/>
      <c r="F451" s="82"/>
      <c r="G451" s="82"/>
      <c r="H451" s="82"/>
      <c r="I451" s="78"/>
      <c r="J451" s="83"/>
      <c r="K451" s="78"/>
      <c r="L451" s="82"/>
      <c r="M451" s="82"/>
      <c r="N451" s="82"/>
      <c r="O451" s="82"/>
      <c r="P451" s="83"/>
      <c r="Q451" s="78"/>
      <c r="R451" s="83"/>
      <c r="S451" s="78"/>
      <c r="T451" s="78"/>
      <c r="U451" s="78"/>
      <c r="V451" s="78"/>
      <c r="W451" s="78"/>
      <c r="X451" s="78"/>
      <c r="Y451" s="78"/>
      <c r="Z451" s="86"/>
      <c r="AA451" s="83"/>
      <c r="AB451" s="78"/>
      <c r="AC451" s="78"/>
      <c r="AD451" s="78"/>
      <c r="AE451" s="78"/>
      <c r="AF451" s="78"/>
      <c r="AG451" s="78"/>
      <c r="AH451" s="78"/>
      <c r="AI451" s="78"/>
      <c r="AJ451" s="78"/>
      <c r="AK451" s="78"/>
      <c r="AL451" s="78"/>
      <c r="AM451" s="78"/>
      <c r="AN451" s="78"/>
      <c r="AO451" s="78"/>
      <c r="AP451" s="78"/>
      <c r="AQ451" s="78"/>
      <c r="AR451" s="78"/>
      <c r="AS451" s="78"/>
      <c r="AT451" s="78"/>
      <c r="AU451" s="78"/>
      <c r="AV451" s="78"/>
      <c r="AW451" s="78"/>
      <c r="AX451" s="78"/>
      <c r="AY451" s="78"/>
      <c r="AZ451" s="78"/>
      <c r="BA451" s="78"/>
      <c r="BB451" s="78"/>
      <c r="BC451" s="78"/>
    </row>
    <row r="452" customFormat="false" ht="15" hidden="false" customHeight="false" outlineLevel="0" collapsed="false">
      <c r="A452" s="78"/>
      <c r="B452" s="78"/>
      <c r="C452" s="79"/>
      <c r="D452" s="78"/>
      <c r="E452" s="78"/>
      <c r="F452" s="82"/>
      <c r="G452" s="82"/>
      <c r="H452" s="82"/>
      <c r="I452" s="78"/>
      <c r="J452" s="83"/>
      <c r="K452" s="78"/>
      <c r="L452" s="82"/>
      <c r="M452" s="82"/>
      <c r="N452" s="82"/>
      <c r="O452" s="82"/>
      <c r="P452" s="83"/>
      <c r="Q452" s="78"/>
      <c r="R452" s="83"/>
      <c r="S452" s="78"/>
      <c r="T452" s="78"/>
      <c r="U452" s="78"/>
      <c r="V452" s="78"/>
      <c r="W452" s="78"/>
      <c r="X452" s="78"/>
      <c r="Y452" s="78"/>
      <c r="Z452" s="86"/>
      <c r="AA452" s="83"/>
      <c r="AB452" s="78"/>
      <c r="AC452" s="78"/>
      <c r="AD452" s="78"/>
      <c r="AE452" s="78"/>
      <c r="AF452" s="78"/>
      <c r="AG452" s="78"/>
      <c r="AH452" s="78"/>
      <c r="AI452" s="78"/>
      <c r="AJ452" s="78"/>
      <c r="AK452" s="78"/>
      <c r="AL452" s="78"/>
      <c r="AM452" s="78"/>
      <c r="AN452" s="78"/>
      <c r="AO452" s="78"/>
      <c r="AP452" s="78"/>
      <c r="AQ452" s="78"/>
      <c r="AR452" s="78"/>
      <c r="AS452" s="78"/>
      <c r="AT452" s="78"/>
      <c r="AU452" s="78"/>
      <c r="AV452" s="78"/>
      <c r="AW452" s="78"/>
      <c r="AX452" s="78"/>
      <c r="AY452" s="78"/>
      <c r="AZ452" s="78"/>
      <c r="BA452" s="78"/>
      <c r="BB452" s="78"/>
      <c r="BC452" s="78"/>
    </row>
    <row r="453" customFormat="false" ht="15" hidden="false" customHeight="false" outlineLevel="0" collapsed="false">
      <c r="A453" s="78"/>
      <c r="B453" s="78"/>
      <c r="C453" s="79"/>
      <c r="D453" s="78"/>
      <c r="E453" s="78"/>
      <c r="F453" s="82"/>
      <c r="G453" s="82"/>
      <c r="H453" s="82"/>
      <c r="I453" s="78"/>
      <c r="J453" s="83"/>
      <c r="K453" s="78"/>
      <c r="L453" s="82"/>
      <c r="M453" s="82"/>
      <c r="N453" s="82"/>
      <c r="O453" s="82"/>
      <c r="P453" s="83"/>
      <c r="Q453" s="78"/>
      <c r="R453" s="83"/>
      <c r="S453" s="78"/>
      <c r="T453" s="78"/>
      <c r="U453" s="78"/>
      <c r="V453" s="78"/>
      <c r="W453" s="78"/>
      <c r="X453" s="78"/>
      <c r="Y453" s="78"/>
      <c r="Z453" s="86"/>
      <c r="AA453" s="83"/>
      <c r="AB453" s="78"/>
      <c r="AC453" s="78"/>
      <c r="AD453" s="78"/>
      <c r="AE453" s="78"/>
      <c r="AF453" s="78"/>
      <c r="AG453" s="78"/>
      <c r="AH453" s="78"/>
      <c r="AI453" s="78"/>
      <c r="AJ453" s="78"/>
      <c r="AK453" s="78"/>
      <c r="AL453" s="78"/>
      <c r="AM453" s="78"/>
      <c r="AN453" s="78"/>
      <c r="AO453" s="78"/>
      <c r="AP453" s="78"/>
      <c r="AQ453" s="78"/>
      <c r="AR453" s="78"/>
      <c r="AS453" s="78"/>
      <c r="AT453" s="78"/>
      <c r="AU453" s="78"/>
      <c r="AV453" s="78"/>
      <c r="AW453" s="78"/>
      <c r="AX453" s="78"/>
      <c r="AY453" s="78"/>
      <c r="AZ453" s="78"/>
      <c r="BA453" s="78"/>
      <c r="BB453" s="78"/>
      <c r="BC453" s="78"/>
    </row>
    <row r="454" customFormat="false" ht="15" hidden="false" customHeight="false" outlineLevel="0" collapsed="false">
      <c r="A454" s="78"/>
      <c r="B454" s="78"/>
      <c r="C454" s="79"/>
      <c r="D454" s="78"/>
      <c r="E454" s="78"/>
      <c r="F454" s="82"/>
      <c r="G454" s="82"/>
      <c r="H454" s="82"/>
      <c r="I454" s="78"/>
      <c r="J454" s="83"/>
      <c r="K454" s="78"/>
      <c r="L454" s="82"/>
      <c r="M454" s="82"/>
      <c r="N454" s="82"/>
      <c r="O454" s="82"/>
      <c r="P454" s="83"/>
      <c r="Q454" s="78"/>
      <c r="R454" s="83"/>
      <c r="S454" s="78"/>
      <c r="T454" s="78"/>
      <c r="U454" s="78"/>
      <c r="V454" s="78"/>
      <c r="W454" s="78"/>
      <c r="X454" s="78"/>
      <c r="Y454" s="78"/>
      <c r="Z454" s="86"/>
      <c r="AA454" s="83"/>
      <c r="AB454" s="78"/>
      <c r="AC454" s="78"/>
      <c r="AD454" s="78"/>
      <c r="AE454" s="78"/>
      <c r="AF454" s="78"/>
      <c r="AG454" s="78"/>
      <c r="AH454" s="78"/>
      <c r="AI454" s="78"/>
      <c r="AJ454" s="78"/>
      <c r="AK454" s="78"/>
      <c r="AL454" s="78"/>
      <c r="AM454" s="78"/>
      <c r="AN454" s="78"/>
      <c r="AO454" s="78"/>
      <c r="AP454" s="78"/>
      <c r="AQ454" s="78"/>
      <c r="AR454" s="78"/>
      <c r="AS454" s="78"/>
      <c r="AT454" s="78"/>
      <c r="AU454" s="78"/>
      <c r="AV454" s="78"/>
      <c r="AW454" s="78"/>
      <c r="AX454" s="78"/>
      <c r="AY454" s="78"/>
      <c r="AZ454" s="78"/>
      <c r="BA454" s="78"/>
      <c r="BB454" s="78"/>
      <c r="BC454" s="78"/>
    </row>
    <row r="455" customFormat="false" ht="15" hidden="false" customHeight="false" outlineLevel="0" collapsed="false">
      <c r="A455" s="78"/>
      <c r="B455" s="78"/>
      <c r="C455" s="79"/>
      <c r="D455" s="78"/>
      <c r="E455" s="78"/>
      <c r="F455" s="82"/>
      <c r="G455" s="82"/>
      <c r="H455" s="82"/>
      <c r="I455" s="78"/>
      <c r="J455" s="83"/>
      <c r="K455" s="78"/>
      <c r="L455" s="82"/>
      <c r="M455" s="82"/>
      <c r="N455" s="82"/>
      <c r="O455" s="82"/>
      <c r="P455" s="83"/>
      <c r="Q455" s="78"/>
      <c r="R455" s="83"/>
      <c r="S455" s="78"/>
      <c r="T455" s="78"/>
      <c r="U455" s="78"/>
      <c r="V455" s="78"/>
      <c r="W455" s="78"/>
      <c r="X455" s="78"/>
      <c r="Y455" s="78"/>
      <c r="Z455" s="86"/>
      <c r="AA455" s="83"/>
      <c r="AB455" s="78"/>
      <c r="AC455" s="78"/>
      <c r="AD455" s="78"/>
      <c r="AE455" s="78"/>
      <c r="AF455" s="78"/>
      <c r="AG455" s="78"/>
      <c r="AH455" s="78"/>
      <c r="AI455" s="78"/>
      <c r="AJ455" s="78"/>
      <c r="AK455" s="78"/>
      <c r="AL455" s="78"/>
      <c r="AM455" s="78"/>
      <c r="AN455" s="78"/>
      <c r="AO455" s="78"/>
      <c r="AP455" s="78"/>
      <c r="AQ455" s="78"/>
      <c r="AR455" s="78"/>
      <c r="AS455" s="78"/>
      <c r="AT455" s="78"/>
      <c r="AU455" s="78"/>
      <c r="AV455" s="78"/>
      <c r="AW455" s="78"/>
      <c r="AX455" s="78"/>
      <c r="AY455" s="78"/>
      <c r="AZ455" s="78"/>
      <c r="BA455" s="78"/>
      <c r="BB455" s="78"/>
      <c r="BC455" s="78"/>
    </row>
    <row r="456" customFormat="false" ht="15" hidden="false" customHeight="false" outlineLevel="0" collapsed="false">
      <c r="A456" s="78"/>
      <c r="B456" s="78"/>
      <c r="C456" s="79"/>
      <c r="D456" s="78"/>
      <c r="E456" s="78"/>
      <c r="F456" s="82"/>
      <c r="G456" s="82"/>
      <c r="H456" s="82"/>
      <c r="I456" s="78"/>
      <c r="J456" s="83"/>
      <c r="K456" s="78"/>
      <c r="L456" s="82"/>
      <c r="M456" s="82"/>
      <c r="N456" s="82"/>
      <c r="O456" s="82"/>
      <c r="P456" s="83"/>
      <c r="Q456" s="78"/>
      <c r="R456" s="83"/>
      <c r="S456" s="78"/>
      <c r="T456" s="78"/>
      <c r="U456" s="78"/>
      <c r="V456" s="78"/>
      <c r="W456" s="78"/>
      <c r="X456" s="78"/>
      <c r="Y456" s="78"/>
      <c r="Z456" s="86"/>
      <c r="AA456" s="83"/>
      <c r="AB456" s="78"/>
      <c r="AC456" s="78"/>
      <c r="AD456" s="78"/>
      <c r="AE456" s="78"/>
      <c r="AF456" s="78"/>
      <c r="AG456" s="78"/>
      <c r="AH456" s="78"/>
      <c r="AI456" s="78"/>
      <c r="AJ456" s="78"/>
      <c r="AK456" s="78"/>
      <c r="AL456" s="78"/>
      <c r="AM456" s="78"/>
      <c r="AN456" s="78"/>
      <c r="AO456" s="78"/>
      <c r="AP456" s="78"/>
      <c r="AQ456" s="78"/>
      <c r="AR456" s="78"/>
      <c r="AS456" s="78"/>
      <c r="AT456" s="78"/>
      <c r="AU456" s="78"/>
      <c r="AV456" s="78"/>
      <c r="AW456" s="78"/>
      <c r="AX456" s="78"/>
      <c r="AY456" s="78"/>
      <c r="AZ456" s="78"/>
      <c r="BA456" s="78"/>
      <c r="BB456" s="78"/>
      <c r="BC456" s="78"/>
    </row>
    <row r="457" customFormat="false" ht="15" hidden="false" customHeight="false" outlineLevel="0" collapsed="false">
      <c r="A457" s="78"/>
      <c r="B457" s="78"/>
      <c r="C457" s="79"/>
      <c r="D457" s="78"/>
      <c r="E457" s="78"/>
      <c r="F457" s="82"/>
      <c r="G457" s="82"/>
      <c r="H457" s="82"/>
      <c r="I457" s="78"/>
      <c r="J457" s="83"/>
      <c r="K457" s="78"/>
      <c r="L457" s="82"/>
      <c r="M457" s="82"/>
      <c r="N457" s="82"/>
      <c r="O457" s="82"/>
      <c r="P457" s="83"/>
      <c r="Q457" s="78"/>
      <c r="R457" s="83"/>
      <c r="S457" s="78"/>
      <c r="T457" s="78"/>
      <c r="U457" s="78"/>
      <c r="V457" s="78"/>
      <c r="W457" s="78"/>
      <c r="X457" s="78"/>
      <c r="Y457" s="78"/>
      <c r="Z457" s="86"/>
      <c r="AA457" s="83"/>
      <c r="AB457" s="78"/>
      <c r="AC457" s="78"/>
      <c r="AD457" s="78"/>
      <c r="AE457" s="78"/>
      <c r="AF457" s="78"/>
      <c r="AG457" s="78"/>
      <c r="AH457" s="78"/>
      <c r="AI457" s="78"/>
      <c r="AJ457" s="78"/>
      <c r="AK457" s="78"/>
      <c r="AL457" s="78"/>
      <c r="AM457" s="78"/>
      <c r="AN457" s="78"/>
      <c r="AO457" s="78"/>
      <c r="AP457" s="78"/>
      <c r="AQ457" s="78"/>
      <c r="AR457" s="78"/>
      <c r="AS457" s="78"/>
      <c r="AT457" s="78"/>
      <c r="AU457" s="78"/>
      <c r="AV457" s="78"/>
      <c r="AW457" s="78"/>
      <c r="AX457" s="78"/>
      <c r="AY457" s="78"/>
      <c r="AZ457" s="78"/>
      <c r="BA457" s="78"/>
      <c r="BB457" s="78"/>
      <c r="BC457" s="78"/>
    </row>
    <row r="458" customFormat="false" ht="15" hidden="false" customHeight="false" outlineLevel="0" collapsed="false">
      <c r="A458" s="78"/>
      <c r="B458" s="78"/>
      <c r="C458" s="79"/>
      <c r="D458" s="78"/>
      <c r="E458" s="78"/>
      <c r="F458" s="82"/>
      <c r="G458" s="82"/>
      <c r="H458" s="82"/>
      <c r="I458" s="78"/>
      <c r="J458" s="83"/>
      <c r="K458" s="78"/>
      <c r="L458" s="82"/>
      <c r="M458" s="82"/>
      <c r="N458" s="82"/>
      <c r="O458" s="82"/>
      <c r="P458" s="83"/>
      <c r="Q458" s="78"/>
      <c r="R458" s="83"/>
      <c r="S458" s="78"/>
      <c r="T458" s="78"/>
      <c r="U458" s="78"/>
      <c r="V458" s="78"/>
      <c r="W458" s="78"/>
      <c r="X458" s="78"/>
      <c r="Y458" s="78"/>
      <c r="Z458" s="86"/>
      <c r="AA458" s="83"/>
      <c r="AB458" s="78"/>
      <c r="AC458" s="78"/>
      <c r="AD458" s="78"/>
      <c r="AE458" s="78"/>
      <c r="AF458" s="78"/>
      <c r="AG458" s="78"/>
      <c r="AH458" s="78"/>
      <c r="AI458" s="78"/>
      <c r="AJ458" s="78"/>
      <c r="AK458" s="78"/>
      <c r="AL458" s="78"/>
      <c r="AM458" s="78"/>
      <c r="AN458" s="78"/>
      <c r="AO458" s="78"/>
      <c r="AP458" s="78"/>
      <c r="AQ458" s="78"/>
      <c r="AR458" s="78"/>
      <c r="AS458" s="78"/>
      <c r="AT458" s="78"/>
      <c r="AU458" s="78"/>
      <c r="AV458" s="78"/>
      <c r="AW458" s="78"/>
      <c r="AX458" s="78"/>
      <c r="AY458" s="78"/>
      <c r="AZ458" s="78"/>
      <c r="BA458" s="78"/>
      <c r="BB458" s="78"/>
      <c r="BC458" s="78"/>
    </row>
    <row r="459" customFormat="false" ht="15" hidden="false" customHeight="false" outlineLevel="0" collapsed="false">
      <c r="A459" s="78"/>
      <c r="B459" s="78"/>
      <c r="C459" s="79"/>
      <c r="D459" s="78"/>
      <c r="E459" s="78"/>
      <c r="F459" s="82"/>
      <c r="G459" s="82"/>
      <c r="H459" s="82"/>
      <c r="I459" s="78"/>
      <c r="J459" s="83"/>
      <c r="K459" s="78"/>
      <c r="L459" s="82"/>
      <c r="M459" s="82"/>
      <c r="N459" s="82"/>
      <c r="O459" s="82"/>
      <c r="P459" s="83"/>
      <c r="Q459" s="78"/>
      <c r="R459" s="83"/>
      <c r="S459" s="78"/>
      <c r="T459" s="78"/>
      <c r="U459" s="78"/>
      <c r="V459" s="78"/>
      <c r="W459" s="78"/>
      <c r="X459" s="78"/>
      <c r="Y459" s="78"/>
      <c r="Z459" s="86"/>
      <c r="AA459" s="83"/>
      <c r="AB459" s="78"/>
      <c r="AC459" s="78"/>
      <c r="AD459" s="78"/>
      <c r="AE459" s="78"/>
      <c r="AF459" s="78"/>
      <c r="AG459" s="78"/>
      <c r="AH459" s="78"/>
      <c r="AI459" s="78"/>
      <c r="AJ459" s="78"/>
      <c r="AK459" s="78"/>
      <c r="AL459" s="78"/>
      <c r="AM459" s="78"/>
      <c r="AN459" s="78"/>
      <c r="AO459" s="78"/>
      <c r="AP459" s="78"/>
      <c r="AQ459" s="78"/>
      <c r="AR459" s="78"/>
      <c r="AS459" s="78"/>
      <c r="AT459" s="78"/>
      <c r="AU459" s="78"/>
      <c r="AV459" s="78"/>
      <c r="AW459" s="78"/>
      <c r="AX459" s="78"/>
      <c r="AY459" s="78"/>
      <c r="AZ459" s="78"/>
      <c r="BA459" s="78"/>
      <c r="BB459" s="78"/>
      <c r="BC459" s="78"/>
    </row>
    <row r="460" customFormat="false" ht="15" hidden="false" customHeight="false" outlineLevel="0" collapsed="false">
      <c r="A460" s="78"/>
      <c r="B460" s="78"/>
      <c r="C460" s="79"/>
      <c r="D460" s="78"/>
      <c r="E460" s="78"/>
      <c r="F460" s="82"/>
      <c r="G460" s="82"/>
      <c r="H460" s="82"/>
      <c r="I460" s="78"/>
      <c r="J460" s="83"/>
      <c r="K460" s="78"/>
      <c r="L460" s="82"/>
      <c r="M460" s="82"/>
      <c r="N460" s="82"/>
      <c r="O460" s="82"/>
      <c r="P460" s="83"/>
      <c r="Q460" s="78"/>
      <c r="R460" s="83"/>
      <c r="S460" s="78"/>
      <c r="T460" s="78"/>
      <c r="U460" s="78"/>
      <c r="V460" s="78"/>
      <c r="W460" s="78"/>
      <c r="X460" s="78"/>
      <c r="Y460" s="78"/>
      <c r="Z460" s="86"/>
      <c r="AA460" s="83"/>
      <c r="AB460" s="78"/>
      <c r="AC460" s="78"/>
      <c r="AD460" s="78"/>
      <c r="AE460" s="78"/>
      <c r="AF460" s="78"/>
      <c r="AG460" s="78"/>
      <c r="AH460" s="78"/>
      <c r="AI460" s="78"/>
      <c r="AJ460" s="78"/>
      <c r="AK460" s="78"/>
      <c r="AL460" s="78"/>
      <c r="AM460" s="78"/>
      <c r="AN460" s="78"/>
      <c r="AO460" s="78"/>
      <c r="AP460" s="78"/>
      <c r="AQ460" s="78"/>
      <c r="AR460" s="78"/>
      <c r="AS460" s="78"/>
      <c r="AT460" s="78"/>
      <c r="AU460" s="78"/>
      <c r="AV460" s="78"/>
      <c r="AW460" s="78"/>
      <c r="AX460" s="78"/>
      <c r="AY460" s="78"/>
      <c r="AZ460" s="78"/>
      <c r="BA460" s="78"/>
      <c r="BB460" s="78"/>
      <c r="BC460" s="78"/>
    </row>
    <row r="461" customFormat="false" ht="15" hidden="false" customHeight="false" outlineLevel="0" collapsed="false">
      <c r="A461" s="78"/>
      <c r="B461" s="78"/>
      <c r="C461" s="79"/>
      <c r="D461" s="78"/>
      <c r="E461" s="78"/>
      <c r="F461" s="82"/>
      <c r="G461" s="82"/>
      <c r="H461" s="82"/>
      <c r="I461" s="78"/>
      <c r="J461" s="83"/>
      <c r="K461" s="78"/>
      <c r="L461" s="82"/>
      <c r="M461" s="82"/>
      <c r="N461" s="82"/>
      <c r="O461" s="82"/>
      <c r="P461" s="83"/>
      <c r="Q461" s="78"/>
      <c r="R461" s="83"/>
      <c r="S461" s="78"/>
      <c r="T461" s="78"/>
      <c r="U461" s="78"/>
      <c r="V461" s="78"/>
      <c r="W461" s="78"/>
      <c r="X461" s="78"/>
      <c r="Y461" s="78"/>
      <c r="Z461" s="86"/>
      <c r="AA461" s="83"/>
      <c r="AB461" s="78"/>
      <c r="AC461" s="78"/>
      <c r="AD461" s="78"/>
      <c r="AE461" s="78"/>
      <c r="AF461" s="78"/>
      <c r="AG461" s="78"/>
      <c r="AH461" s="78"/>
      <c r="AI461" s="78"/>
      <c r="AJ461" s="78"/>
      <c r="AK461" s="78"/>
      <c r="AL461" s="78"/>
      <c r="AM461" s="78"/>
      <c r="AN461" s="78"/>
      <c r="AO461" s="78"/>
      <c r="AP461" s="78"/>
      <c r="AQ461" s="78"/>
      <c r="AR461" s="78"/>
      <c r="AS461" s="78"/>
      <c r="AT461" s="78"/>
      <c r="AU461" s="78"/>
      <c r="AV461" s="78"/>
      <c r="AW461" s="78"/>
      <c r="AX461" s="78"/>
      <c r="AY461" s="78"/>
      <c r="AZ461" s="78"/>
      <c r="BA461" s="78"/>
      <c r="BB461" s="78"/>
      <c r="BC461" s="78"/>
    </row>
    <row r="462" customFormat="false" ht="15" hidden="false" customHeight="false" outlineLevel="0" collapsed="false">
      <c r="A462" s="78"/>
      <c r="B462" s="78"/>
      <c r="C462" s="79"/>
      <c r="D462" s="78"/>
      <c r="E462" s="78"/>
      <c r="F462" s="82"/>
      <c r="G462" s="82"/>
      <c r="H462" s="82"/>
      <c r="I462" s="78"/>
      <c r="J462" s="83"/>
      <c r="K462" s="78"/>
      <c r="L462" s="82"/>
      <c r="M462" s="82"/>
      <c r="N462" s="82"/>
      <c r="O462" s="82"/>
      <c r="P462" s="83"/>
      <c r="Q462" s="78"/>
      <c r="R462" s="83"/>
      <c r="S462" s="78"/>
      <c r="T462" s="78"/>
      <c r="U462" s="78"/>
      <c r="V462" s="78"/>
      <c r="W462" s="78"/>
      <c r="X462" s="78"/>
      <c r="Y462" s="78"/>
      <c r="Z462" s="86"/>
      <c r="AA462" s="83"/>
      <c r="AB462" s="78"/>
      <c r="AC462" s="78"/>
      <c r="AD462" s="78"/>
      <c r="AE462" s="78"/>
      <c r="AF462" s="78"/>
      <c r="AG462" s="78"/>
      <c r="AH462" s="78"/>
      <c r="AI462" s="78"/>
      <c r="AJ462" s="78"/>
      <c r="AK462" s="78"/>
      <c r="AL462" s="78"/>
      <c r="AM462" s="78"/>
      <c r="AN462" s="78"/>
      <c r="AO462" s="78"/>
      <c r="AP462" s="78"/>
      <c r="AQ462" s="78"/>
      <c r="AR462" s="78"/>
      <c r="AS462" s="78"/>
      <c r="AT462" s="78"/>
      <c r="AU462" s="78"/>
      <c r="AV462" s="78"/>
      <c r="AW462" s="78"/>
      <c r="AX462" s="78"/>
      <c r="AY462" s="78"/>
      <c r="AZ462" s="78"/>
      <c r="BA462" s="78"/>
      <c r="BB462" s="78"/>
      <c r="BC462" s="78"/>
    </row>
    <row r="463" customFormat="false" ht="15" hidden="false" customHeight="false" outlineLevel="0" collapsed="false">
      <c r="A463" s="78"/>
      <c r="B463" s="78"/>
      <c r="C463" s="79"/>
      <c r="D463" s="78"/>
      <c r="E463" s="78"/>
      <c r="F463" s="82"/>
      <c r="G463" s="82"/>
      <c r="H463" s="82"/>
      <c r="I463" s="78"/>
      <c r="J463" s="83"/>
      <c r="K463" s="78"/>
      <c r="L463" s="82"/>
      <c r="M463" s="82"/>
      <c r="N463" s="82"/>
      <c r="O463" s="82"/>
      <c r="P463" s="83"/>
      <c r="Q463" s="78"/>
      <c r="R463" s="83"/>
      <c r="S463" s="78"/>
      <c r="T463" s="78"/>
      <c r="U463" s="78"/>
      <c r="V463" s="78"/>
      <c r="W463" s="78"/>
      <c r="X463" s="78"/>
      <c r="Y463" s="78"/>
      <c r="Z463" s="86"/>
      <c r="AA463" s="83"/>
      <c r="AB463" s="78"/>
      <c r="AC463" s="78"/>
      <c r="AD463" s="78"/>
      <c r="AE463" s="78"/>
      <c r="AF463" s="78"/>
      <c r="AG463" s="78"/>
      <c r="AH463" s="78"/>
      <c r="AI463" s="78"/>
      <c r="AJ463" s="78"/>
      <c r="AK463" s="78"/>
      <c r="AL463" s="78"/>
      <c r="AM463" s="78"/>
      <c r="AN463" s="78"/>
      <c r="AO463" s="78"/>
      <c r="AP463" s="78"/>
      <c r="AQ463" s="78"/>
      <c r="AR463" s="78"/>
      <c r="AS463" s="78"/>
      <c r="AT463" s="78"/>
      <c r="AU463" s="78"/>
      <c r="AV463" s="78"/>
      <c r="AW463" s="78"/>
      <c r="AX463" s="78"/>
      <c r="AY463" s="78"/>
      <c r="AZ463" s="78"/>
      <c r="BA463" s="78"/>
      <c r="BB463" s="78"/>
      <c r="BC463" s="78"/>
    </row>
    <row r="464" customFormat="false" ht="15" hidden="false" customHeight="false" outlineLevel="0" collapsed="false">
      <c r="A464" s="78"/>
      <c r="B464" s="78"/>
      <c r="C464" s="79"/>
      <c r="D464" s="78"/>
      <c r="E464" s="78"/>
      <c r="F464" s="82"/>
      <c r="G464" s="82"/>
      <c r="H464" s="82"/>
      <c r="I464" s="78"/>
      <c r="J464" s="83"/>
      <c r="K464" s="78"/>
      <c r="L464" s="82"/>
      <c r="M464" s="82"/>
      <c r="N464" s="82"/>
      <c r="O464" s="82"/>
      <c r="P464" s="83"/>
      <c r="Q464" s="78"/>
      <c r="R464" s="83"/>
      <c r="S464" s="78"/>
      <c r="T464" s="78"/>
      <c r="U464" s="78"/>
      <c r="V464" s="78"/>
      <c r="W464" s="78"/>
      <c r="X464" s="78"/>
      <c r="Y464" s="78"/>
      <c r="Z464" s="86"/>
      <c r="AA464" s="83"/>
      <c r="AB464" s="78"/>
      <c r="AC464" s="78"/>
      <c r="AD464" s="78"/>
      <c r="AE464" s="78"/>
      <c r="AF464" s="78"/>
      <c r="AG464" s="78"/>
      <c r="AH464" s="78"/>
      <c r="AI464" s="78"/>
      <c r="AJ464" s="78"/>
      <c r="AK464" s="78"/>
      <c r="AL464" s="78"/>
      <c r="AM464" s="78"/>
      <c r="AN464" s="78"/>
      <c r="AO464" s="78"/>
      <c r="AP464" s="78"/>
      <c r="AQ464" s="78"/>
      <c r="AR464" s="78"/>
      <c r="AS464" s="78"/>
      <c r="AT464" s="78"/>
      <c r="AU464" s="78"/>
      <c r="AV464" s="78"/>
      <c r="AW464" s="78"/>
      <c r="AX464" s="78"/>
      <c r="AY464" s="78"/>
      <c r="AZ464" s="78"/>
      <c r="BA464" s="78"/>
      <c r="BB464" s="78"/>
      <c r="BC464" s="78"/>
    </row>
    <row r="465" customFormat="false" ht="15" hidden="false" customHeight="false" outlineLevel="0" collapsed="false">
      <c r="A465" s="78"/>
      <c r="B465" s="78"/>
      <c r="C465" s="79"/>
      <c r="D465" s="78"/>
      <c r="E465" s="78"/>
      <c r="F465" s="82"/>
      <c r="G465" s="82"/>
      <c r="H465" s="82"/>
      <c r="I465" s="78"/>
      <c r="J465" s="83"/>
      <c r="K465" s="78"/>
      <c r="L465" s="82"/>
      <c r="M465" s="82"/>
      <c r="N465" s="82"/>
      <c r="O465" s="82"/>
      <c r="P465" s="83"/>
      <c r="Q465" s="78"/>
      <c r="R465" s="83"/>
      <c r="S465" s="78"/>
      <c r="T465" s="78"/>
      <c r="U465" s="78"/>
      <c r="V465" s="78"/>
      <c r="W465" s="78"/>
      <c r="X465" s="78"/>
      <c r="Y465" s="78"/>
      <c r="Z465" s="86"/>
      <c r="AA465" s="83"/>
      <c r="AB465" s="78"/>
      <c r="AC465" s="78"/>
      <c r="AD465" s="78"/>
      <c r="AE465" s="78"/>
      <c r="AF465" s="78"/>
      <c r="AG465" s="78"/>
      <c r="AH465" s="78"/>
      <c r="AI465" s="78"/>
      <c r="AJ465" s="78"/>
      <c r="AK465" s="78"/>
      <c r="AL465" s="78"/>
      <c r="AM465" s="78"/>
      <c r="AN465" s="78"/>
      <c r="AO465" s="78"/>
      <c r="AP465" s="78"/>
      <c r="AQ465" s="78"/>
      <c r="AR465" s="78"/>
      <c r="AS465" s="78"/>
      <c r="AT465" s="78"/>
      <c r="AU465" s="78"/>
      <c r="AV465" s="78"/>
      <c r="AW465" s="78"/>
      <c r="AX465" s="78"/>
      <c r="AY465" s="78"/>
      <c r="AZ465" s="78"/>
      <c r="BA465" s="78"/>
      <c r="BB465" s="78"/>
      <c r="BC465" s="78"/>
    </row>
    <row r="466" customFormat="false" ht="15" hidden="false" customHeight="false" outlineLevel="0" collapsed="false">
      <c r="A466" s="78"/>
      <c r="B466" s="78"/>
      <c r="C466" s="79"/>
      <c r="D466" s="78"/>
      <c r="E466" s="78"/>
      <c r="F466" s="82"/>
      <c r="G466" s="82"/>
      <c r="H466" s="82"/>
      <c r="I466" s="78"/>
      <c r="J466" s="83"/>
      <c r="K466" s="78"/>
      <c r="L466" s="82"/>
      <c r="M466" s="82"/>
      <c r="N466" s="82"/>
      <c r="O466" s="82"/>
      <c r="P466" s="83"/>
      <c r="Q466" s="78"/>
      <c r="R466" s="83"/>
      <c r="S466" s="78"/>
      <c r="T466" s="78"/>
      <c r="U466" s="78"/>
      <c r="V466" s="78"/>
      <c r="W466" s="78"/>
      <c r="X466" s="78"/>
      <c r="Y466" s="78"/>
      <c r="Z466" s="86"/>
      <c r="AA466" s="83"/>
      <c r="AB466" s="78"/>
      <c r="AC466" s="78"/>
      <c r="AD466" s="78"/>
      <c r="AE466" s="78"/>
      <c r="AF466" s="78"/>
      <c r="AG466" s="78"/>
      <c r="AH466" s="78"/>
      <c r="AI466" s="78"/>
      <c r="AJ466" s="78"/>
      <c r="AK466" s="78"/>
      <c r="AL466" s="78"/>
      <c r="AM466" s="78"/>
      <c r="AN466" s="78"/>
      <c r="AO466" s="78"/>
      <c r="AP466" s="78"/>
      <c r="AQ466" s="78"/>
      <c r="AR466" s="78"/>
      <c r="AS466" s="78"/>
      <c r="AT466" s="78"/>
      <c r="AU466" s="78"/>
      <c r="AV466" s="78"/>
      <c r="AW466" s="78"/>
      <c r="AX466" s="78"/>
      <c r="AY466" s="78"/>
      <c r="AZ466" s="78"/>
      <c r="BA466" s="78"/>
      <c r="BB466" s="78"/>
      <c r="BC466" s="78"/>
    </row>
    <row r="467" customFormat="false" ht="15" hidden="false" customHeight="false" outlineLevel="0" collapsed="false">
      <c r="A467" s="78"/>
      <c r="B467" s="78"/>
      <c r="C467" s="79"/>
      <c r="D467" s="78"/>
      <c r="E467" s="78"/>
      <c r="F467" s="82"/>
      <c r="G467" s="82"/>
      <c r="H467" s="82"/>
      <c r="I467" s="78"/>
      <c r="J467" s="83"/>
      <c r="K467" s="78"/>
      <c r="L467" s="82"/>
      <c r="M467" s="82"/>
      <c r="N467" s="82"/>
      <c r="O467" s="82"/>
      <c r="P467" s="83"/>
      <c r="Q467" s="78"/>
      <c r="R467" s="83"/>
      <c r="S467" s="78"/>
      <c r="T467" s="78"/>
      <c r="U467" s="78"/>
      <c r="V467" s="78"/>
      <c r="W467" s="78"/>
      <c r="X467" s="78"/>
      <c r="Y467" s="78"/>
      <c r="Z467" s="86"/>
      <c r="AA467" s="83"/>
      <c r="AB467" s="78"/>
      <c r="AC467" s="78"/>
      <c r="AD467" s="78"/>
      <c r="AE467" s="78"/>
      <c r="AF467" s="78"/>
      <c r="AG467" s="78"/>
      <c r="AH467" s="78"/>
      <c r="AI467" s="78"/>
      <c r="AJ467" s="78"/>
      <c r="AK467" s="78"/>
      <c r="AL467" s="78"/>
      <c r="AM467" s="78"/>
      <c r="AN467" s="78"/>
      <c r="AO467" s="78"/>
      <c r="AP467" s="78"/>
      <c r="AQ467" s="78"/>
      <c r="AR467" s="78"/>
      <c r="AS467" s="78"/>
      <c r="AT467" s="78"/>
      <c r="AU467" s="78"/>
      <c r="AV467" s="78"/>
      <c r="AW467" s="78"/>
      <c r="AX467" s="78"/>
      <c r="AY467" s="78"/>
      <c r="AZ467" s="78"/>
      <c r="BA467" s="78"/>
      <c r="BB467" s="78"/>
      <c r="BC467" s="78"/>
    </row>
    <row r="468" customFormat="false" ht="15" hidden="false" customHeight="false" outlineLevel="0" collapsed="false">
      <c r="A468" s="78"/>
      <c r="B468" s="78"/>
      <c r="C468" s="79"/>
      <c r="D468" s="78"/>
      <c r="E468" s="78"/>
      <c r="F468" s="82"/>
      <c r="G468" s="82"/>
      <c r="H468" s="82"/>
      <c r="I468" s="78"/>
      <c r="J468" s="83"/>
      <c r="K468" s="78"/>
      <c r="L468" s="82"/>
      <c r="M468" s="82"/>
      <c r="N468" s="82"/>
      <c r="O468" s="82"/>
      <c r="P468" s="83"/>
      <c r="Q468" s="78"/>
      <c r="R468" s="83"/>
      <c r="S468" s="78"/>
      <c r="T468" s="78"/>
      <c r="U468" s="78"/>
      <c r="V468" s="78"/>
      <c r="W468" s="78"/>
      <c r="X468" s="78"/>
      <c r="Y468" s="78"/>
      <c r="Z468" s="86"/>
      <c r="AA468" s="83"/>
      <c r="AB468" s="78"/>
      <c r="AC468" s="78"/>
      <c r="AD468" s="78"/>
      <c r="AE468" s="78"/>
      <c r="AF468" s="78"/>
      <c r="AG468" s="78"/>
      <c r="AH468" s="78"/>
      <c r="AI468" s="78"/>
      <c r="AJ468" s="78"/>
      <c r="AK468" s="78"/>
      <c r="AL468" s="78"/>
      <c r="AM468" s="78"/>
      <c r="AN468" s="78"/>
      <c r="AO468" s="78"/>
      <c r="AP468" s="78"/>
      <c r="AQ468" s="78"/>
      <c r="AR468" s="78"/>
      <c r="AS468" s="78"/>
      <c r="AT468" s="78"/>
      <c r="AU468" s="78"/>
      <c r="AV468" s="78"/>
      <c r="AW468" s="78"/>
      <c r="AX468" s="78"/>
      <c r="AY468" s="78"/>
      <c r="AZ468" s="78"/>
      <c r="BA468" s="78"/>
      <c r="BB468" s="78"/>
      <c r="BC468" s="78"/>
    </row>
    <row r="469" customFormat="false" ht="15" hidden="false" customHeight="false" outlineLevel="0" collapsed="false">
      <c r="A469" s="78"/>
      <c r="B469" s="78"/>
      <c r="C469" s="79"/>
      <c r="D469" s="78"/>
      <c r="E469" s="78"/>
      <c r="F469" s="82"/>
      <c r="G469" s="82"/>
      <c r="H469" s="82"/>
      <c r="I469" s="78"/>
      <c r="J469" s="83"/>
      <c r="K469" s="78"/>
      <c r="L469" s="82"/>
      <c r="M469" s="82"/>
      <c r="N469" s="82"/>
      <c r="O469" s="82"/>
      <c r="P469" s="83"/>
      <c r="Q469" s="78"/>
      <c r="R469" s="83"/>
      <c r="S469" s="78"/>
      <c r="T469" s="78"/>
      <c r="U469" s="78"/>
      <c r="V469" s="78"/>
      <c r="W469" s="78"/>
      <c r="X469" s="78"/>
      <c r="Y469" s="78"/>
      <c r="Z469" s="86"/>
      <c r="AA469" s="83"/>
      <c r="AB469" s="78"/>
      <c r="AC469" s="78"/>
      <c r="AD469" s="78"/>
      <c r="AE469" s="78"/>
      <c r="AF469" s="78"/>
      <c r="AG469" s="78"/>
      <c r="AH469" s="78"/>
      <c r="AI469" s="78"/>
      <c r="AJ469" s="78"/>
      <c r="AK469" s="78"/>
      <c r="AL469" s="78"/>
      <c r="AM469" s="78"/>
      <c r="AN469" s="78"/>
      <c r="AO469" s="78"/>
      <c r="AP469" s="78"/>
      <c r="AQ469" s="78"/>
      <c r="AR469" s="78"/>
      <c r="AS469" s="78"/>
      <c r="AT469" s="78"/>
      <c r="AU469" s="78"/>
      <c r="AV469" s="78"/>
      <c r="AW469" s="78"/>
      <c r="AX469" s="78"/>
      <c r="AY469" s="78"/>
      <c r="AZ469" s="78"/>
      <c r="BA469" s="78"/>
      <c r="BB469" s="78"/>
      <c r="BC469" s="78"/>
    </row>
    <row r="470" customFormat="false" ht="15" hidden="false" customHeight="false" outlineLevel="0" collapsed="false">
      <c r="A470" s="78"/>
      <c r="B470" s="78"/>
      <c r="C470" s="79"/>
      <c r="D470" s="78"/>
      <c r="E470" s="78"/>
      <c r="F470" s="82"/>
      <c r="G470" s="82"/>
      <c r="H470" s="82"/>
      <c r="I470" s="78"/>
      <c r="J470" s="83"/>
      <c r="K470" s="78"/>
      <c r="L470" s="82"/>
      <c r="M470" s="82"/>
      <c r="N470" s="82"/>
      <c r="O470" s="82"/>
      <c r="P470" s="83"/>
      <c r="Q470" s="78"/>
      <c r="R470" s="83"/>
      <c r="S470" s="78"/>
      <c r="T470" s="78"/>
      <c r="U470" s="78"/>
      <c r="V470" s="78"/>
      <c r="W470" s="78"/>
      <c r="X470" s="78"/>
      <c r="Y470" s="78"/>
      <c r="Z470" s="86"/>
      <c r="AA470" s="83"/>
      <c r="AB470" s="78"/>
      <c r="AC470" s="78"/>
      <c r="AD470" s="78"/>
      <c r="AE470" s="78"/>
      <c r="AF470" s="78"/>
      <c r="AG470" s="78"/>
      <c r="AH470" s="78"/>
      <c r="AI470" s="78"/>
      <c r="AJ470" s="78"/>
      <c r="AK470" s="78"/>
      <c r="AL470" s="78"/>
      <c r="AM470" s="78"/>
      <c r="AN470" s="78"/>
      <c r="AO470" s="78"/>
      <c r="AP470" s="78"/>
      <c r="AQ470" s="78"/>
      <c r="AR470" s="78"/>
      <c r="AS470" s="78"/>
      <c r="AT470" s="78"/>
      <c r="AU470" s="78"/>
      <c r="AV470" s="78"/>
      <c r="AW470" s="78"/>
      <c r="AX470" s="78"/>
      <c r="AY470" s="78"/>
      <c r="AZ470" s="78"/>
      <c r="BA470" s="78"/>
      <c r="BB470" s="78"/>
      <c r="BC470" s="78"/>
    </row>
    <row r="471" customFormat="false" ht="15" hidden="false" customHeight="false" outlineLevel="0" collapsed="false">
      <c r="A471" s="78"/>
      <c r="B471" s="78"/>
      <c r="C471" s="79"/>
      <c r="D471" s="78"/>
      <c r="E471" s="78"/>
      <c r="F471" s="82"/>
      <c r="G471" s="82"/>
      <c r="H471" s="82"/>
      <c r="I471" s="78"/>
      <c r="J471" s="83"/>
      <c r="K471" s="78"/>
      <c r="L471" s="82"/>
      <c r="M471" s="82"/>
      <c r="N471" s="82"/>
      <c r="O471" s="82"/>
      <c r="P471" s="83"/>
      <c r="Q471" s="78"/>
      <c r="R471" s="83"/>
      <c r="S471" s="78"/>
      <c r="T471" s="78"/>
      <c r="U471" s="78"/>
      <c r="V471" s="78"/>
      <c r="W471" s="78"/>
      <c r="X471" s="78"/>
      <c r="Y471" s="78"/>
      <c r="Z471" s="86"/>
      <c r="AA471" s="83"/>
      <c r="AB471" s="78"/>
      <c r="AC471" s="78"/>
      <c r="AD471" s="78"/>
      <c r="AE471" s="78"/>
      <c r="AF471" s="78"/>
      <c r="AG471" s="78"/>
      <c r="AH471" s="78"/>
      <c r="AI471" s="78"/>
      <c r="AJ471" s="78"/>
      <c r="AK471" s="78"/>
      <c r="AL471" s="78"/>
      <c r="AM471" s="78"/>
      <c r="AN471" s="78"/>
      <c r="AO471" s="78"/>
      <c r="AP471" s="78"/>
      <c r="AQ471" s="78"/>
      <c r="AR471" s="78"/>
      <c r="AS471" s="78"/>
      <c r="AT471" s="78"/>
      <c r="AU471" s="78"/>
      <c r="AV471" s="78"/>
      <c r="AW471" s="78"/>
      <c r="AX471" s="78"/>
      <c r="AY471" s="78"/>
      <c r="AZ471" s="78"/>
      <c r="BA471" s="78"/>
      <c r="BB471" s="78"/>
      <c r="BC471" s="78"/>
    </row>
    <row r="472" customFormat="false" ht="15" hidden="false" customHeight="false" outlineLevel="0" collapsed="false">
      <c r="A472" s="78"/>
      <c r="B472" s="78"/>
      <c r="C472" s="79"/>
      <c r="D472" s="78"/>
      <c r="E472" s="78"/>
      <c r="F472" s="82"/>
      <c r="G472" s="82"/>
      <c r="H472" s="82"/>
      <c r="I472" s="78"/>
      <c r="J472" s="83"/>
      <c r="K472" s="78"/>
      <c r="L472" s="82"/>
      <c r="M472" s="82"/>
      <c r="N472" s="82"/>
      <c r="O472" s="82"/>
      <c r="P472" s="83"/>
      <c r="Q472" s="78"/>
      <c r="R472" s="83"/>
      <c r="S472" s="78"/>
      <c r="T472" s="78"/>
      <c r="U472" s="78"/>
      <c r="V472" s="78"/>
      <c r="W472" s="78"/>
      <c r="X472" s="78"/>
      <c r="Y472" s="78"/>
      <c r="Z472" s="86"/>
      <c r="AA472" s="83"/>
      <c r="AB472" s="78"/>
      <c r="AC472" s="78"/>
      <c r="AD472" s="78"/>
      <c r="AE472" s="78"/>
      <c r="AF472" s="78"/>
      <c r="AG472" s="78"/>
      <c r="AH472" s="78"/>
      <c r="AI472" s="78"/>
      <c r="AJ472" s="78"/>
      <c r="AK472" s="78"/>
      <c r="AL472" s="78"/>
      <c r="AM472" s="78"/>
      <c r="AN472" s="78"/>
      <c r="AO472" s="78"/>
      <c r="AP472" s="78"/>
      <c r="AQ472" s="78"/>
      <c r="AR472" s="78"/>
      <c r="AS472" s="78"/>
      <c r="AT472" s="78"/>
      <c r="AU472" s="78"/>
      <c r="AV472" s="78"/>
      <c r="AW472" s="78"/>
      <c r="AX472" s="78"/>
      <c r="AY472" s="78"/>
      <c r="AZ472" s="78"/>
      <c r="BA472" s="78"/>
      <c r="BB472" s="78"/>
      <c r="BC472" s="78"/>
    </row>
    <row r="473" customFormat="false" ht="15" hidden="false" customHeight="false" outlineLevel="0" collapsed="false">
      <c r="A473" s="78"/>
      <c r="B473" s="78"/>
      <c r="C473" s="79"/>
      <c r="D473" s="78"/>
      <c r="E473" s="78"/>
      <c r="F473" s="82"/>
      <c r="G473" s="82"/>
      <c r="H473" s="82"/>
      <c r="I473" s="78"/>
      <c r="J473" s="83"/>
      <c r="K473" s="78"/>
      <c r="L473" s="82"/>
      <c r="M473" s="82"/>
      <c r="N473" s="82"/>
      <c r="O473" s="82"/>
      <c r="P473" s="83"/>
      <c r="Q473" s="78"/>
      <c r="R473" s="83"/>
      <c r="S473" s="78"/>
      <c r="T473" s="78"/>
      <c r="U473" s="78"/>
      <c r="V473" s="78"/>
      <c r="W473" s="78"/>
      <c r="X473" s="78"/>
      <c r="Y473" s="78"/>
      <c r="Z473" s="86"/>
      <c r="AA473" s="83"/>
      <c r="AB473" s="78"/>
      <c r="AC473" s="78"/>
      <c r="AD473" s="78"/>
      <c r="AE473" s="78"/>
      <c r="AF473" s="78"/>
      <c r="AG473" s="78"/>
      <c r="AH473" s="78"/>
      <c r="AI473" s="78"/>
      <c r="AJ473" s="78"/>
      <c r="AK473" s="78"/>
      <c r="AL473" s="78"/>
      <c r="AM473" s="78"/>
      <c r="AN473" s="78"/>
      <c r="AO473" s="78"/>
      <c r="AP473" s="78"/>
      <c r="AQ473" s="78"/>
      <c r="AR473" s="78"/>
      <c r="AS473" s="78"/>
      <c r="AT473" s="78"/>
      <c r="AU473" s="78"/>
      <c r="AV473" s="78"/>
      <c r="AW473" s="78"/>
      <c r="AX473" s="78"/>
      <c r="AY473" s="78"/>
      <c r="AZ473" s="78"/>
      <c r="BA473" s="78"/>
      <c r="BB473" s="78"/>
      <c r="BC473" s="78"/>
    </row>
    <row r="474" customFormat="false" ht="15" hidden="false" customHeight="false" outlineLevel="0" collapsed="false">
      <c r="A474" s="78"/>
      <c r="B474" s="78"/>
      <c r="C474" s="79"/>
      <c r="D474" s="78"/>
      <c r="E474" s="78"/>
      <c r="F474" s="82"/>
      <c r="G474" s="82"/>
      <c r="H474" s="82"/>
      <c r="I474" s="78"/>
      <c r="J474" s="83"/>
      <c r="K474" s="78"/>
      <c r="L474" s="82"/>
      <c r="M474" s="82"/>
      <c r="N474" s="82"/>
      <c r="O474" s="82"/>
      <c r="P474" s="83"/>
      <c r="Q474" s="78"/>
      <c r="R474" s="83"/>
      <c r="S474" s="78"/>
      <c r="T474" s="78"/>
      <c r="U474" s="78"/>
      <c r="V474" s="78"/>
      <c r="W474" s="78"/>
      <c r="X474" s="78"/>
      <c r="Y474" s="78"/>
      <c r="Z474" s="86"/>
      <c r="AA474" s="83"/>
      <c r="AB474" s="78"/>
      <c r="AC474" s="78"/>
      <c r="AD474" s="78"/>
      <c r="AE474" s="78"/>
      <c r="AF474" s="78"/>
      <c r="AG474" s="78"/>
      <c r="AH474" s="78"/>
      <c r="AI474" s="78"/>
      <c r="AJ474" s="78"/>
      <c r="AK474" s="78"/>
      <c r="AL474" s="78"/>
      <c r="AM474" s="78"/>
      <c r="AN474" s="78"/>
      <c r="AO474" s="78"/>
      <c r="AP474" s="78"/>
      <c r="AQ474" s="78"/>
      <c r="AR474" s="78"/>
      <c r="AS474" s="78"/>
      <c r="AT474" s="78"/>
      <c r="AU474" s="78"/>
      <c r="AV474" s="78"/>
      <c r="AW474" s="78"/>
      <c r="AX474" s="78"/>
      <c r="AY474" s="78"/>
      <c r="AZ474" s="78"/>
      <c r="BA474" s="78"/>
      <c r="BB474" s="78"/>
      <c r="BC474" s="78"/>
    </row>
    <row r="475" customFormat="false" ht="15" hidden="false" customHeight="false" outlineLevel="0" collapsed="false">
      <c r="A475" s="78"/>
      <c r="B475" s="78"/>
      <c r="C475" s="79"/>
      <c r="D475" s="78"/>
      <c r="E475" s="78"/>
      <c r="F475" s="82"/>
      <c r="G475" s="82"/>
      <c r="H475" s="82"/>
      <c r="I475" s="78"/>
      <c r="J475" s="83"/>
      <c r="K475" s="78"/>
      <c r="L475" s="82"/>
      <c r="M475" s="82"/>
      <c r="N475" s="82"/>
      <c r="O475" s="82"/>
      <c r="P475" s="83"/>
      <c r="Q475" s="78"/>
      <c r="R475" s="83"/>
      <c r="S475" s="78"/>
      <c r="T475" s="78"/>
      <c r="U475" s="78"/>
      <c r="V475" s="78"/>
      <c r="W475" s="78"/>
      <c r="X475" s="78"/>
      <c r="Y475" s="78"/>
      <c r="Z475" s="86"/>
      <c r="AA475" s="83"/>
      <c r="AB475" s="78"/>
      <c r="AC475" s="78"/>
      <c r="AD475" s="78"/>
      <c r="AE475" s="78"/>
      <c r="AF475" s="78"/>
      <c r="AG475" s="78"/>
      <c r="AH475" s="78"/>
      <c r="AI475" s="78"/>
      <c r="AJ475" s="78"/>
      <c r="AK475" s="78"/>
      <c r="AL475" s="78"/>
      <c r="AM475" s="78"/>
      <c r="AN475" s="78"/>
      <c r="AO475" s="78"/>
      <c r="AP475" s="78"/>
      <c r="AQ475" s="78"/>
      <c r="AR475" s="78"/>
      <c r="AS475" s="78"/>
      <c r="AT475" s="78"/>
      <c r="AU475" s="78"/>
      <c r="AV475" s="78"/>
      <c r="AW475" s="78"/>
      <c r="AX475" s="78"/>
      <c r="AY475" s="78"/>
      <c r="AZ475" s="78"/>
      <c r="BA475" s="78"/>
      <c r="BB475" s="78"/>
      <c r="BC475" s="78"/>
    </row>
    <row r="476" customFormat="false" ht="15" hidden="false" customHeight="false" outlineLevel="0" collapsed="false">
      <c r="A476" s="78"/>
      <c r="B476" s="78"/>
      <c r="C476" s="79"/>
      <c r="D476" s="78"/>
      <c r="E476" s="78"/>
      <c r="F476" s="82"/>
      <c r="G476" s="82"/>
      <c r="H476" s="82"/>
      <c r="I476" s="78"/>
      <c r="J476" s="83"/>
      <c r="K476" s="78"/>
      <c r="L476" s="82"/>
      <c r="M476" s="82"/>
      <c r="N476" s="82"/>
      <c r="O476" s="82"/>
      <c r="P476" s="83"/>
      <c r="Q476" s="78"/>
      <c r="R476" s="83"/>
      <c r="S476" s="78"/>
      <c r="T476" s="78"/>
      <c r="U476" s="78"/>
      <c r="V476" s="78"/>
      <c r="W476" s="78"/>
      <c r="X476" s="78"/>
      <c r="Y476" s="78"/>
      <c r="Z476" s="86"/>
      <c r="AA476" s="83"/>
      <c r="AB476" s="78"/>
      <c r="AC476" s="78"/>
      <c r="AD476" s="78"/>
      <c r="AE476" s="78"/>
      <c r="AF476" s="78"/>
      <c r="AG476" s="78"/>
      <c r="AH476" s="78"/>
      <c r="AI476" s="78"/>
      <c r="AJ476" s="78"/>
      <c r="AK476" s="78"/>
      <c r="AL476" s="78"/>
      <c r="AM476" s="78"/>
      <c r="AN476" s="78"/>
      <c r="AO476" s="78"/>
      <c r="AP476" s="78"/>
      <c r="AQ476" s="78"/>
      <c r="AR476" s="78"/>
      <c r="AS476" s="78"/>
      <c r="AT476" s="78"/>
      <c r="AU476" s="78"/>
      <c r="AV476" s="78"/>
      <c r="AW476" s="78"/>
      <c r="AX476" s="78"/>
      <c r="AY476" s="78"/>
      <c r="AZ476" s="78"/>
      <c r="BA476" s="78"/>
      <c r="BB476" s="78"/>
      <c r="BC476" s="78"/>
    </row>
    <row r="477" customFormat="false" ht="15" hidden="false" customHeight="false" outlineLevel="0" collapsed="false">
      <c r="A477" s="78"/>
      <c r="B477" s="78"/>
      <c r="C477" s="79"/>
      <c r="D477" s="78"/>
      <c r="E477" s="78"/>
      <c r="F477" s="82"/>
      <c r="G477" s="82"/>
      <c r="H477" s="82"/>
      <c r="I477" s="78"/>
      <c r="J477" s="83"/>
      <c r="K477" s="78"/>
      <c r="L477" s="82"/>
      <c r="M477" s="82"/>
      <c r="N477" s="82"/>
      <c r="O477" s="82"/>
      <c r="P477" s="83"/>
      <c r="Q477" s="78"/>
      <c r="R477" s="83"/>
      <c r="S477" s="78"/>
      <c r="T477" s="78"/>
      <c r="U477" s="78"/>
      <c r="V477" s="78"/>
      <c r="W477" s="78"/>
      <c r="X477" s="78"/>
      <c r="Y477" s="78"/>
      <c r="Z477" s="86"/>
      <c r="AA477" s="83"/>
      <c r="AB477" s="78"/>
      <c r="AC477" s="78"/>
      <c r="AD477" s="78"/>
      <c r="AE477" s="78"/>
      <c r="AF477" s="78"/>
      <c r="AG477" s="78"/>
      <c r="AH477" s="78"/>
      <c r="AI477" s="78"/>
      <c r="AJ477" s="78"/>
      <c r="AK477" s="78"/>
      <c r="AL477" s="78"/>
      <c r="AM477" s="78"/>
      <c r="AN477" s="78"/>
      <c r="AO477" s="78"/>
      <c r="AP477" s="78"/>
      <c r="AQ477" s="78"/>
      <c r="AR477" s="78"/>
      <c r="AS477" s="78"/>
      <c r="AT477" s="78"/>
      <c r="AU477" s="78"/>
      <c r="AV477" s="78"/>
      <c r="AW477" s="78"/>
      <c r="AX477" s="78"/>
      <c r="AY477" s="78"/>
      <c r="AZ477" s="78"/>
      <c r="BA477" s="78"/>
      <c r="BB477" s="78"/>
      <c r="BC477" s="78"/>
    </row>
    <row r="478" customFormat="false" ht="15" hidden="false" customHeight="false" outlineLevel="0" collapsed="false">
      <c r="A478" s="78"/>
      <c r="B478" s="78"/>
      <c r="C478" s="79"/>
      <c r="D478" s="78"/>
      <c r="E478" s="78"/>
      <c r="F478" s="82"/>
      <c r="G478" s="82"/>
      <c r="H478" s="82"/>
      <c r="I478" s="78"/>
      <c r="J478" s="83"/>
      <c r="K478" s="78"/>
      <c r="L478" s="82"/>
      <c r="M478" s="82"/>
      <c r="N478" s="82"/>
      <c r="O478" s="82"/>
      <c r="P478" s="83"/>
      <c r="Q478" s="78"/>
      <c r="R478" s="83"/>
      <c r="S478" s="78"/>
      <c r="T478" s="78"/>
      <c r="U478" s="78"/>
      <c r="V478" s="78"/>
      <c r="W478" s="78"/>
      <c r="X478" s="78"/>
      <c r="Y478" s="78"/>
      <c r="Z478" s="86"/>
      <c r="AA478" s="83"/>
      <c r="AB478" s="78"/>
      <c r="AC478" s="78"/>
      <c r="AD478" s="78"/>
      <c r="AE478" s="78"/>
      <c r="AF478" s="78"/>
      <c r="AG478" s="78"/>
      <c r="AH478" s="78"/>
      <c r="AI478" s="78"/>
      <c r="AJ478" s="78"/>
      <c r="AK478" s="78"/>
      <c r="AL478" s="78"/>
      <c r="AM478" s="78"/>
      <c r="AN478" s="78"/>
      <c r="AO478" s="78"/>
      <c r="AP478" s="78"/>
      <c r="AQ478" s="78"/>
      <c r="AR478" s="78"/>
      <c r="AS478" s="78"/>
      <c r="AT478" s="78"/>
      <c r="AU478" s="78"/>
      <c r="AV478" s="78"/>
      <c r="AW478" s="78"/>
      <c r="AX478" s="78"/>
      <c r="AY478" s="78"/>
      <c r="AZ478" s="78"/>
      <c r="BA478" s="78"/>
      <c r="BB478" s="78"/>
      <c r="BC478" s="78"/>
    </row>
    <row r="479" customFormat="false" ht="15" hidden="false" customHeight="false" outlineLevel="0" collapsed="false">
      <c r="A479" s="78"/>
      <c r="B479" s="78"/>
      <c r="C479" s="79"/>
      <c r="D479" s="78"/>
      <c r="E479" s="78"/>
      <c r="F479" s="82"/>
      <c r="G479" s="82"/>
      <c r="H479" s="82"/>
      <c r="I479" s="78"/>
      <c r="J479" s="83"/>
      <c r="K479" s="78"/>
      <c r="L479" s="82"/>
      <c r="M479" s="82"/>
      <c r="N479" s="82"/>
      <c r="O479" s="82"/>
      <c r="P479" s="83"/>
      <c r="Q479" s="78"/>
      <c r="R479" s="83"/>
      <c r="S479" s="78"/>
      <c r="T479" s="78"/>
      <c r="U479" s="78"/>
      <c r="V479" s="78"/>
      <c r="W479" s="78"/>
      <c r="X479" s="78"/>
      <c r="Y479" s="78"/>
      <c r="Z479" s="86"/>
      <c r="AA479" s="83"/>
      <c r="AB479" s="78"/>
      <c r="AC479" s="78"/>
      <c r="AD479" s="78"/>
      <c r="AE479" s="78"/>
      <c r="AF479" s="78"/>
      <c r="AG479" s="78"/>
      <c r="AH479" s="78"/>
      <c r="AI479" s="78"/>
      <c r="AJ479" s="78"/>
      <c r="AK479" s="78"/>
      <c r="AL479" s="78"/>
      <c r="AM479" s="78"/>
      <c r="AN479" s="78"/>
      <c r="AO479" s="78"/>
      <c r="AP479" s="78"/>
      <c r="AQ479" s="78"/>
      <c r="AR479" s="78"/>
      <c r="AS479" s="78"/>
      <c r="AT479" s="78"/>
      <c r="AU479" s="78"/>
      <c r="AV479" s="78"/>
      <c r="AW479" s="78"/>
      <c r="AX479" s="78"/>
      <c r="AY479" s="78"/>
      <c r="AZ479" s="78"/>
      <c r="BA479" s="78"/>
      <c r="BB479" s="78"/>
      <c r="BC479" s="78"/>
    </row>
    <row r="480" customFormat="false" ht="15" hidden="false" customHeight="false" outlineLevel="0" collapsed="false">
      <c r="A480" s="78"/>
      <c r="B480" s="78"/>
      <c r="C480" s="79"/>
      <c r="D480" s="78"/>
      <c r="E480" s="78"/>
      <c r="F480" s="82"/>
      <c r="G480" s="82"/>
      <c r="H480" s="82"/>
      <c r="I480" s="78"/>
      <c r="J480" s="83"/>
      <c r="K480" s="78"/>
      <c r="L480" s="82"/>
      <c r="M480" s="82"/>
      <c r="N480" s="82"/>
      <c r="O480" s="82"/>
      <c r="P480" s="83"/>
      <c r="Q480" s="78"/>
      <c r="R480" s="83"/>
      <c r="S480" s="78"/>
      <c r="T480" s="78"/>
      <c r="U480" s="78"/>
      <c r="V480" s="78"/>
      <c r="W480" s="78"/>
      <c r="X480" s="78"/>
      <c r="Y480" s="78"/>
      <c r="Z480" s="86"/>
      <c r="AA480" s="83"/>
      <c r="AB480" s="78"/>
      <c r="AC480" s="78"/>
      <c r="AD480" s="78"/>
      <c r="AE480" s="78"/>
      <c r="AF480" s="78"/>
      <c r="AG480" s="78"/>
      <c r="AH480" s="78"/>
      <c r="AI480" s="78"/>
      <c r="AJ480" s="78"/>
      <c r="AK480" s="78"/>
      <c r="AL480" s="78"/>
      <c r="AM480" s="78"/>
      <c r="AN480" s="78"/>
      <c r="AO480" s="78"/>
      <c r="AP480" s="78"/>
      <c r="AQ480" s="78"/>
      <c r="AR480" s="78"/>
      <c r="AS480" s="78"/>
      <c r="AT480" s="78"/>
      <c r="AU480" s="78"/>
      <c r="AV480" s="78"/>
      <c r="AW480" s="78"/>
      <c r="AX480" s="78"/>
      <c r="AY480" s="78"/>
      <c r="AZ480" s="78"/>
      <c r="BA480" s="78"/>
      <c r="BB480" s="78"/>
      <c r="BC480" s="78"/>
    </row>
    <row r="481" customFormat="false" ht="15" hidden="false" customHeight="false" outlineLevel="0" collapsed="false">
      <c r="A481" s="78"/>
      <c r="B481" s="78"/>
      <c r="C481" s="79"/>
      <c r="D481" s="78"/>
      <c r="E481" s="78"/>
      <c r="F481" s="82"/>
      <c r="G481" s="82"/>
      <c r="H481" s="82"/>
      <c r="I481" s="78"/>
      <c r="J481" s="83"/>
      <c r="K481" s="78"/>
      <c r="L481" s="82"/>
      <c r="M481" s="82"/>
      <c r="N481" s="82"/>
      <c r="O481" s="82"/>
      <c r="P481" s="83"/>
      <c r="Q481" s="78"/>
      <c r="R481" s="83"/>
      <c r="S481" s="78"/>
      <c r="T481" s="78"/>
      <c r="U481" s="78"/>
      <c r="V481" s="78"/>
      <c r="W481" s="78"/>
      <c r="X481" s="78"/>
      <c r="Y481" s="78"/>
      <c r="Z481" s="86"/>
      <c r="AA481" s="83"/>
      <c r="AB481" s="78"/>
      <c r="AC481" s="78"/>
      <c r="AD481" s="78"/>
      <c r="AE481" s="78"/>
      <c r="AF481" s="78"/>
      <c r="AG481" s="78"/>
      <c r="AH481" s="78"/>
      <c r="AI481" s="78"/>
      <c r="AJ481" s="78"/>
      <c r="AK481" s="78"/>
      <c r="AL481" s="78"/>
      <c r="AM481" s="78"/>
      <c r="AN481" s="78"/>
      <c r="AO481" s="78"/>
      <c r="AP481" s="78"/>
      <c r="AQ481" s="78"/>
      <c r="AR481" s="78"/>
      <c r="AS481" s="78"/>
      <c r="AT481" s="78"/>
      <c r="AU481" s="78"/>
      <c r="AV481" s="78"/>
      <c r="AW481" s="78"/>
      <c r="AX481" s="78"/>
      <c r="AY481" s="78"/>
      <c r="AZ481" s="78"/>
      <c r="BA481" s="78"/>
      <c r="BB481" s="78"/>
      <c r="BC481" s="78"/>
    </row>
    <row r="482" customFormat="false" ht="15" hidden="false" customHeight="false" outlineLevel="0" collapsed="false">
      <c r="A482" s="78"/>
      <c r="B482" s="78"/>
      <c r="C482" s="79"/>
      <c r="D482" s="78"/>
      <c r="E482" s="78"/>
      <c r="F482" s="82"/>
      <c r="G482" s="82"/>
      <c r="H482" s="82"/>
      <c r="I482" s="78"/>
      <c r="J482" s="83"/>
      <c r="K482" s="78"/>
      <c r="L482" s="82"/>
      <c r="M482" s="82"/>
      <c r="N482" s="82"/>
      <c r="O482" s="82"/>
      <c r="P482" s="83"/>
      <c r="Q482" s="78"/>
      <c r="R482" s="83"/>
      <c r="S482" s="78"/>
      <c r="T482" s="78"/>
      <c r="U482" s="78"/>
      <c r="V482" s="78"/>
      <c r="W482" s="78"/>
      <c r="X482" s="78"/>
      <c r="Y482" s="78"/>
      <c r="Z482" s="86"/>
      <c r="AA482" s="83"/>
      <c r="AB482" s="78"/>
      <c r="AC482" s="78"/>
      <c r="AD482" s="78"/>
      <c r="AE482" s="78"/>
      <c r="AF482" s="78"/>
      <c r="AG482" s="78"/>
      <c r="AH482" s="78"/>
      <c r="AI482" s="78"/>
      <c r="AJ482" s="78"/>
      <c r="AK482" s="78"/>
      <c r="AL482" s="78"/>
      <c r="AM482" s="78"/>
      <c r="AN482" s="78"/>
      <c r="AO482" s="78"/>
      <c r="AP482" s="78"/>
      <c r="AQ482" s="78"/>
      <c r="AR482" s="78"/>
      <c r="AS482" s="78"/>
      <c r="AT482" s="78"/>
      <c r="AU482" s="78"/>
      <c r="AV482" s="78"/>
      <c r="AW482" s="78"/>
      <c r="AX482" s="78"/>
      <c r="AY482" s="78"/>
      <c r="AZ482" s="78"/>
      <c r="BA482" s="78"/>
      <c r="BB482" s="78"/>
      <c r="BC482" s="78"/>
    </row>
    <row r="483" customFormat="false" ht="15" hidden="false" customHeight="false" outlineLevel="0" collapsed="false">
      <c r="A483" s="78"/>
      <c r="B483" s="78"/>
      <c r="C483" s="79"/>
      <c r="D483" s="78"/>
      <c r="E483" s="78"/>
      <c r="F483" s="82"/>
      <c r="G483" s="82"/>
      <c r="H483" s="82"/>
      <c r="I483" s="78"/>
      <c r="J483" s="83"/>
      <c r="K483" s="78"/>
      <c r="L483" s="82"/>
      <c r="M483" s="82"/>
      <c r="N483" s="82"/>
      <c r="O483" s="82"/>
      <c r="P483" s="83"/>
      <c r="Q483" s="78"/>
      <c r="R483" s="83"/>
      <c r="S483" s="78"/>
      <c r="T483" s="78"/>
      <c r="U483" s="78"/>
      <c r="V483" s="78"/>
      <c r="W483" s="78"/>
      <c r="X483" s="78"/>
      <c r="Y483" s="78"/>
      <c r="Z483" s="86"/>
      <c r="AA483" s="83"/>
      <c r="AB483" s="78"/>
      <c r="AC483" s="78"/>
      <c r="AD483" s="78"/>
      <c r="AE483" s="78"/>
      <c r="AF483" s="78"/>
      <c r="AG483" s="78"/>
      <c r="AH483" s="78"/>
      <c r="AI483" s="78"/>
      <c r="AJ483" s="78"/>
      <c r="AK483" s="78"/>
      <c r="AL483" s="78"/>
      <c r="AM483" s="78"/>
      <c r="AN483" s="78"/>
      <c r="AO483" s="78"/>
      <c r="AP483" s="78"/>
      <c r="AQ483" s="78"/>
      <c r="AR483" s="78"/>
      <c r="AS483" s="78"/>
      <c r="AT483" s="78"/>
      <c r="AU483" s="78"/>
      <c r="AV483" s="78"/>
      <c r="AW483" s="78"/>
      <c r="AX483" s="78"/>
      <c r="AY483" s="78"/>
      <c r="AZ483" s="78"/>
      <c r="BA483" s="78"/>
      <c r="BB483" s="78"/>
      <c r="BC483" s="78"/>
    </row>
    <row r="484" customFormat="false" ht="15" hidden="false" customHeight="false" outlineLevel="0" collapsed="false">
      <c r="A484" s="78"/>
      <c r="B484" s="78"/>
      <c r="C484" s="79"/>
      <c r="D484" s="78"/>
      <c r="E484" s="78"/>
      <c r="F484" s="82"/>
      <c r="G484" s="82"/>
      <c r="H484" s="82"/>
      <c r="I484" s="78"/>
      <c r="J484" s="83"/>
      <c r="K484" s="78"/>
      <c r="L484" s="82"/>
      <c r="M484" s="82"/>
      <c r="N484" s="82"/>
      <c r="O484" s="82"/>
      <c r="P484" s="83"/>
      <c r="Q484" s="78"/>
      <c r="R484" s="83"/>
      <c r="S484" s="78"/>
      <c r="T484" s="78"/>
      <c r="U484" s="78"/>
      <c r="V484" s="78"/>
      <c r="W484" s="78"/>
      <c r="X484" s="78"/>
      <c r="Y484" s="78"/>
      <c r="Z484" s="86"/>
      <c r="AA484" s="83"/>
      <c r="AB484" s="78"/>
      <c r="AC484" s="78"/>
      <c r="AD484" s="78"/>
      <c r="AE484" s="78"/>
      <c r="AF484" s="78"/>
      <c r="AG484" s="78"/>
      <c r="AH484" s="78"/>
      <c r="AI484" s="78"/>
      <c r="AJ484" s="78"/>
      <c r="AK484" s="78"/>
      <c r="AL484" s="78"/>
      <c r="AM484" s="78"/>
      <c r="AN484" s="78"/>
      <c r="AO484" s="78"/>
      <c r="AP484" s="78"/>
      <c r="AQ484" s="78"/>
      <c r="AR484" s="78"/>
      <c r="AS484" s="78"/>
      <c r="AT484" s="78"/>
      <c r="AU484" s="78"/>
      <c r="AV484" s="78"/>
      <c r="AW484" s="78"/>
      <c r="AX484" s="78"/>
      <c r="AY484" s="78"/>
      <c r="AZ484" s="78"/>
      <c r="BA484" s="78"/>
      <c r="BB484" s="78"/>
      <c r="BC484" s="78"/>
    </row>
    <row r="485" customFormat="false" ht="15" hidden="false" customHeight="false" outlineLevel="0" collapsed="false">
      <c r="A485" s="78"/>
      <c r="B485" s="78"/>
      <c r="C485" s="79"/>
      <c r="D485" s="78"/>
      <c r="E485" s="78"/>
      <c r="F485" s="82"/>
      <c r="G485" s="82"/>
      <c r="H485" s="82"/>
      <c r="I485" s="78"/>
      <c r="J485" s="83"/>
      <c r="K485" s="78"/>
      <c r="L485" s="82"/>
      <c r="M485" s="82"/>
      <c r="N485" s="82"/>
      <c r="O485" s="82"/>
      <c r="P485" s="83"/>
      <c r="Q485" s="78"/>
      <c r="R485" s="83"/>
      <c r="S485" s="78"/>
      <c r="T485" s="78"/>
      <c r="U485" s="78"/>
      <c r="V485" s="78"/>
      <c r="W485" s="78"/>
      <c r="X485" s="78"/>
      <c r="Y485" s="78"/>
      <c r="Z485" s="86"/>
      <c r="AA485" s="83"/>
      <c r="AB485" s="78"/>
      <c r="AC485" s="78"/>
      <c r="AD485" s="78"/>
      <c r="AE485" s="78"/>
      <c r="AF485" s="78"/>
      <c r="AG485" s="78"/>
      <c r="AH485" s="78"/>
      <c r="AI485" s="78"/>
      <c r="AJ485" s="78"/>
      <c r="AK485" s="78"/>
      <c r="AL485" s="78"/>
      <c r="AM485" s="78"/>
      <c r="AN485" s="78"/>
      <c r="AO485" s="78"/>
      <c r="AP485" s="78"/>
      <c r="AQ485" s="78"/>
      <c r="AR485" s="78"/>
      <c r="AS485" s="78"/>
      <c r="AT485" s="78"/>
      <c r="AU485" s="78"/>
      <c r="AV485" s="78"/>
      <c r="AW485" s="78"/>
      <c r="AX485" s="78"/>
      <c r="AY485" s="78"/>
      <c r="AZ485" s="78"/>
      <c r="BA485" s="78"/>
      <c r="BB485" s="78"/>
      <c r="BC485" s="78"/>
    </row>
    <row r="486" customFormat="false" ht="15" hidden="false" customHeight="false" outlineLevel="0" collapsed="false">
      <c r="A486" s="78"/>
      <c r="B486" s="78"/>
      <c r="C486" s="79"/>
      <c r="D486" s="78"/>
      <c r="E486" s="78"/>
      <c r="F486" s="82"/>
      <c r="G486" s="82"/>
      <c r="H486" s="82"/>
      <c r="I486" s="78"/>
      <c r="J486" s="83"/>
      <c r="K486" s="78"/>
      <c r="L486" s="82"/>
      <c r="M486" s="82"/>
      <c r="N486" s="82"/>
      <c r="O486" s="82"/>
      <c r="P486" s="83"/>
      <c r="Q486" s="78"/>
      <c r="R486" s="83"/>
      <c r="S486" s="78"/>
      <c r="T486" s="78"/>
      <c r="U486" s="78"/>
      <c r="V486" s="78"/>
      <c r="W486" s="78"/>
      <c r="X486" s="78"/>
      <c r="Y486" s="78"/>
      <c r="Z486" s="86"/>
      <c r="AA486" s="83"/>
      <c r="AB486" s="78"/>
      <c r="AC486" s="78"/>
      <c r="AD486" s="78"/>
      <c r="AE486" s="78"/>
      <c r="AF486" s="78"/>
      <c r="AG486" s="78"/>
      <c r="AH486" s="78"/>
      <c r="AI486" s="78"/>
      <c r="AJ486" s="78"/>
      <c r="AK486" s="78"/>
      <c r="AL486" s="78"/>
      <c r="AM486" s="78"/>
      <c r="AN486" s="78"/>
      <c r="AO486" s="78"/>
      <c r="AP486" s="78"/>
      <c r="AQ486" s="78"/>
      <c r="AR486" s="78"/>
      <c r="AS486" s="78"/>
      <c r="AT486" s="78"/>
      <c r="AU486" s="78"/>
      <c r="AV486" s="78"/>
      <c r="AW486" s="78"/>
      <c r="AX486" s="78"/>
      <c r="AY486" s="78"/>
      <c r="AZ486" s="78"/>
      <c r="BA486" s="78"/>
      <c r="BB486" s="78"/>
      <c r="BC486" s="78"/>
    </row>
    <row r="487" customFormat="false" ht="15" hidden="false" customHeight="false" outlineLevel="0" collapsed="false">
      <c r="A487" s="78"/>
      <c r="B487" s="78"/>
      <c r="C487" s="79"/>
      <c r="D487" s="78"/>
      <c r="E487" s="78"/>
      <c r="F487" s="82"/>
      <c r="G487" s="82"/>
      <c r="H487" s="82"/>
      <c r="I487" s="78"/>
      <c r="J487" s="83"/>
      <c r="K487" s="78"/>
      <c r="L487" s="82"/>
      <c r="M487" s="82"/>
      <c r="N487" s="82"/>
      <c r="O487" s="82"/>
      <c r="P487" s="83"/>
      <c r="Q487" s="78"/>
      <c r="R487" s="83"/>
      <c r="S487" s="78"/>
      <c r="T487" s="78"/>
      <c r="U487" s="78"/>
      <c r="V487" s="78"/>
      <c r="W487" s="78"/>
      <c r="X487" s="78"/>
      <c r="Y487" s="78"/>
      <c r="Z487" s="86"/>
      <c r="AA487" s="83"/>
      <c r="AB487" s="78"/>
      <c r="AC487" s="78"/>
      <c r="AD487" s="78"/>
      <c r="AE487" s="78"/>
      <c r="AF487" s="78"/>
      <c r="AG487" s="78"/>
      <c r="AH487" s="78"/>
      <c r="AI487" s="78"/>
      <c r="AJ487" s="78"/>
      <c r="AK487" s="78"/>
      <c r="AL487" s="78"/>
      <c r="AM487" s="78"/>
      <c r="AN487" s="78"/>
      <c r="AO487" s="78"/>
      <c r="AP487" s="78"/>
      <c r="AQ487" s="78"/>
      <c r="AR487" s="78"/>
      <c r="AS487" s="78"/>
      <c r="AT487" s="78"/>
      <c r="AU487" s="78"/>
      <c r="AV487" s="78"/>
      <c r="AW487" s="78"/>
      <c r="AX487" s="78"/>
      <c r="AY487" s="78"/>
      <c r="AZ487" s="78"/>
      <c r="BA487" s="78"/>
      <c r="BB487" s="78"/>
      <c r="BC487" s="78"/>
    </row>
    <row r="488" customFormat="false" ht="15" hidden="false" customHeight="false" outlineLevel="0" collapsed="false">
      <c r="A488" s="78"/>
      <c r="B488" s="78"/>
      <c r="C488" s="79"/>
      <c r="D488" s="78"/>
      <c r="E488" s="78"/>
      <c r="F488" s="82"/>
      <c r="G488" s="82"/>
      <c r="H488" s="82"/>
      <c r="I488" s="78"/>
      <c r="J488" s="83"/>
      <c r="K488" s="78"/>
      <c r="L488" s="82"/>
      <c r="M488" s="82"/>
      <c r="N488" s="82"/>
      <c r="O488" s="82"/>
      <c r="P488" s="83"/>
      <c r="Q488" s="78"/>
      <c r="R488" s="83"/>
      <c r="S488" s="78"/>
      <c r="T488" s="78"/>
      <c r="U488" s="78"/>
      <c r="V488" s="78"/>
      <c r="W488" s="78"/>
      <c r="X488" s="78"/>
      <c r="Y488" s="78"/>
      <c r="Z488" s="86"/>
      <c r="AA488" s="83"/>
      <c r="AB488" s="78"/>
      <c r="AC488" s="78"/>
      <c r="AD488" s="78"/>
      <c r="AE488" s="78"/>
      <c r="AF488" s="78"/>
      <c r="AG488" s="78"/>
      <c r="AH488" s="78"/>
      <c r="AI488" s="78"/>
      <c r="AJ488" s="78"/>
      <c r="AK488" s="78"/>
      <c r="AL488" s="78"/>
      <c r="AM488" s="78"/>
      <c r="AN488" s="78"/>
      <c r="AO488" s="78"/>
      <c r="AP488" s="78"/>
      <c r="AQ488" s="78"/>
      <c r="AR488" s="78"/>
      <c r="AS488" s="78"/>
      <c r="AT488" s="78"/>
      <c r="AU488" s="78"/>
      <c r="AV488" s="78"/>
      <c r="AW488" s="78"/>
      <c r="AX488" s="78"/>
      <c r="AY488" s="78"/>
      <c r="AZ488" s="78"/>
      <c r="BA488" s="78"/>
      <c r="BB488" s="78"/>
      <c r="BC488" s="78"/>
    </row>
    <row r="489" customFormat="false" ht="15" hidden="false" customHeight="false" outlineLevel="0" collapsed="false">
      <c r="A489" s="78"/>
      <c r="B489" s="78"/>
      <c r="C489" s="79"/>
      <c r="D489" s="78"/>
      <c r="E489" s="78"/>
      <c r="F489" s="82"/>
      <c r="G489" s="82"/>
      <c r="H489" s="82"/>
      <c r="I489" s="78"/>
      <c r="J489" s="83"/>
      <c r="K489" s="78"/>
      <c r="L489" s="82"/>
      <c r="M489" s="82"/>
      <c r="N489" s="82"/>
      <c r="O489" s="82"/>
      <c r="P489" s="83"/>
      <c r="Q489" s="78"/>
      <c r="R489" s="83"/>
      <c r="S489" s="78"/>
      <c r="T489" s="78"/>
      <c r="U489" s="78"/>
      <c r="V489" s="78"/>
      <c r="W489" s="78"/>
      <c r="X489" s="78"/>
      <c r="Y489" s="78"/>
      <c r="Z489" s="86"/>
      <c r="AA489" s="83"/>
      <c r="AB489" s="78"/>
      <c r="AC489" s="78"/>
      <c r="AD489" s="78"/>
      <c r="AE489" s="78"/>
      <c r="AF489" s="78"/>
      <c r="AG489" s="78"/>
      <c r="AH489" s="78"/>
      <c r="AI489" s="78"/>
      <c r="AJ489" s="78"/>
      <c r="AK489" s="78"/>
      <c r="AL489" s="78"/>
      <c r="AM489" s="78"/>
      <c r="AN489" s="78"/>
      <c r="AO489" s="78"/>
      <c r="AP489" s="78"/>
      <c r="AQ489" s="78"/>
      <c r="AR489" s="78"/>
      <c r="AS489" s="78"/>
      <c r="AT489" s="78"/>
      <c r="AU489" s="78"/>
      <c r="AV489" s="78"/>
      <c r="AW489" s="78"/>
      <c r="AX489" s="78"/>
      <c r="AY489" s="78"/>
      <c r="AZ489" s="78"/>
      <c r="BA489" s="78"/>
      <c r="BB489" s="78"/>
      <c r="BC489" s="78"/>
    </row>
    <row r="490" customFormat="false" ht="15" hidden="false" customHeight="false" outlineLevel="0" collapsed="false">
      <c r="A490" s="78"/>
      <c r="B490" s="78"/>
      <c r="C490" s="79"/>
      <c r="D490" s="78"/>
      <c r="E490" s="78"/>
      <c r="F490" s="82"/>
      <c r="G490" s="82"/>
      <c r="H490" s="82"/>
      <c r="I490" s="78"/>
      <c r="J490" s="83"/>
      <c r="K490" s="78"/>
      <c r="L490" s="82"/>
      <c r="M490" s="82"/>
      <c r="N490" s="82"/>
      <c r="O490" s="82"/>
      <c r="P490" s="83"/>
      <c r="Q490" s="78"/>
      <c r="R490" s="83"/>
      <c r="S490" s="78"/>
      <c r="T490" s="78"/>
      <c r="U490" s="78"/>
      <c r="V490" s="78"/>
      <c r="W490" s="78"/>
      <c r="X490" s="78"/>
      <c r="Y490" s="78"/>
      <c r="Z490" s="86"/>
      <c r="AA490" s="83"/>
      <c r="AB490" s="78"/>
      <c r="AC490" s="78"/>
      <c r="AD490" s="78"/>
      <c r="AE490" s="78"/>
      <c r="AF490" s="78"/>
      <c r="AG490" s="78"/>
      <c r="AH490" s="78"/>
      <c r="AI490" s="78"/>
      <c r="AJ490" s="78"/>
      <c r="AK490" s="78"/>
      <c r="AL490" s="78"/>
      <c r="AM490" s="78"/>
      <c r="AN490" s="78"/>
      <c r="AO490" s="78"/>
      <c r="AP490" s="78"/>
      <c r="AQ490" s="78"/>
      <c r="AR490" s="78"/>
      <c r="AS490" s="78"/>
      <c r="AT490" s="78"/>
      <c r="AU490" s="78"/>
      <c r="AV490" s="78"/>
      <c r="AW490" s="78"/>
      <c r="AX490" s="78"/>
      <c r="AY490" s="78"/>
      <c r="AZ490" s="78"/>
      <c r="BA490" s="78"/>
      <c r="BB490" s="78"/>
      <c r="BC490" s="78"/>
    </row>
    <row r="491" customFormat="false" ht="15" hidden="false" customHeight="false" outlineLevel="0" collapsed="false">
      <c r="A491" s="78"/>
      <c r="B491" s="78"/>
      <c r="C491" s="79"/>
      <c r="D491" s="78"/>
      <c r="E491" s="78"/>
      <c r="F491" s="82"/>
      <c r="G491" s="82"/>
      <c r="H491" s="82"/>
      <c r="I491" s="78"/>
      <c r="J491" s="83"/>
      <c r="K491" s="78"/>
      <c r="L491" s="82"/>
      <c r="M491" s="82"/>
      <c r="N491" s="82"/>
      <c r="O491" s="82"/>
      <c r="P491" s="83"/>
      <c r="Q491" s="78"/>
      <c r="R491" s="83"/>
      <c r="S491" s="78"/>
      <c r="T491" s="78"/>
      <c r="U491" s="78"/>
      <c r="V491" s="78"/>
      <c r="W491" s="78"/>
      <c r="X491" s="78"/>
      <c r="Y491" s="78"/>
      <c r="Z491" s="86"/>
      <c r="AA491" s="83"/>
      <c r="AB491" s="78"/>
      <c r="AC491" s="78"/>
      <c r="AD491" s="78"/>
      <c r="AE491" s="78"/>
      <c r="AF491" s="78"/>
      <c r="AG491" s="78"/>
      <c r="AH491" s="78"/>
      <c r="AI491" s="78"/>
      <c r="AJ491" s="78"/>
      <c r="AK491" s="78"/>
      <c r="AL491" s="78"/>
      <c r="AM491" s="78"/>
      <c r="AN491" s="78"/>
      <c r="AO491" s="78"/>
      <c r="AP491" s="78"/>
      <c r="AQ491" s="78"/>
      <c r="AR491" s="78"/>
      <c r="AS491" s="78"/>
      <c r="AT491" s="78"/>
      <c r="AU491" s="78"/>
      <c r="AV491" s="78"/>
      <c r="AW491" s="78"/>
      <c r="AX491" s="78"/>
      <c r="AY491" s="78"/>
      <c r="AZ491" s="78"/>
      <c r="BA491" s="78"/>
      <c r="BB491" s="78"/>
      <c r="BC491" s="78"/>
    </row>
    <row r="492" customFormat="false" ht="15" hidden="false" customHeight="false" outlineLevel="0" collapsed="false">
      <c r="A492" s="78"/>
      <c r="B492" s="78"/>
      <c r="C492" s="79"/>
      <c r="D492" s="78"/>
      <c r="E492" s="78"/>
      <c r="F492" s="82"/>
      <c r="G492" s="82"/>
      <c r="H492" s="82"/>
      <c r="I492" s="78"/>
      <c r="J492" s="83"/>
      <c r="K492" s="78"/>
      <c r="L492" s="82"/>
      <c r="M492" s="82"/>
      <c r="N492" s="82"/>
      <c r="O492" s="82"/>
      <c r="P492" s="83"/>
      <c r="Q492" s="78"/>
      <c r="R492" s="83"/>
      <c r="S492" s="78"/>
      <c r="T492" s="78"/>
      <c r="U492" s="78"/>
      <c r="V492" s="78"/>
      <c r="W492" s="78"/>
      <c r="X492" s="78"/>
      <c r="Y492" s="78"/>
      <c r="Z492" s="86"/>
      <c r="AA492" s="83"/>
      <c r="AB492" s="78"/>
      <c r="AC492" s="78"/>
      <c r="AD492" s="78"/>
      <c r="AE492" s="78"/>
      <c r="AF492" s="78"/>
      <c r="AG492" s="78"/>
      <c r="AH492" s="78"/>
      <c r="AI492" s="78"/>
      <c r="AJ492" s="78"/>
      <c r="AK492" s="78"/>
      <c r="AL492" s="78"/>
      <c r="AM492" s="78"/>
      <c r="AN492" s="78"/>
      <c r="AO492" s="78"/>
      <c r="AP492" s="78"/>
      <c r="AQ492" s="78"/>
      <c r="AR492" s="78"/>
      <c r="AS492" s="78"/>
      <c r="AT492" s="78"/>
      <c r="AU492" s="78"/>
      <c r="AV492" s="78"/>
      <c r="AW492" s="78"/>
      <c r="AX492" s="78"/>
      <c r="AY492" s="78"/>
      <c r="AZ492" s="78"/>
      <c r="BA492" s="78"/>
      <c r="BB492" s="78"/>
      <c r="BC492" s="78"/>
    </row>
    <row r="493" customFormat="false" ht="15" hidden="false" customHeight="false" outlineLevel="0" collapsed="false">
      <c r="A493" s="78"/>
      <c r="B493" s="78"/>
      <c r="C493" s="79"/>
      <c r="D493" s="78"/>
      <c r="E493" s="78"/>
      <c r="F493" s="82"/>
      <c r="G493" s="82"/>
      <c r="H493" s="82"/>
      <c r="I493" s="78"/>
      <c r="J493" s="83"/>
      <c r="K493" s="78"/>
      <c r="L493" s="82"/>
      <c r="M493" s="82"/>
      <c r="N493" s="82"/>
      <c r="O493" s="82"/>
      <c r="P493" s="83"/>
      <c r="Q493" s="78"/>
      <c r="R493" s="83"/>
      <c r="S493" s="78"/>
      <c r="T493" s="78"/>
      <c r="U493" s="78"/>
      <c r="V493" s="78"/>
      <c r="W493" s="78"/>
      <c r="X493" s="78"/>
      <c r="Y493" s="78"/>
      <c r="Z493" s="86"/>
      <c r="AA493" s="83"/>
      <c r="AB493" s="78"/>
      <c r="AC493" s="78"/>
      <c r="AD493" s="78"/>
      <c r="AE493" s="78"/>
      <c r="AF493" s="78"/>
      <c r="AG493" s="78"/>
      <c r="AH493" s="78"/>
      <c r="AI493" s="78"/>
      <c r="AJ493" s="78"/>
      <c r="AK493" s="78"/>
      <c r="AL493" s="78"/>
      <c r="AM493" s="78"/>
      <c r="AN493" s="78"/>
      <c r="AO493" s="78"/>
      <c r="AP493" s="78"/>
      <c r="AQ493" s="78"/>
      <c r="AR493" s="78"/>
      <c r="AS493" s="78"/>
      <c r="AT493" s="78"/>
      <c r="AU493" s="78"/>
      <c r="AV493" s="78"/>
      <c r="AW493" s="78"/>
      <c r="AX493" s="78"/>
      <c r="AY493" s="78"/>
      <c r="AZ493" s="78"/>
      <c r="BA493" s="78"/>
      <c r="BB493" s="78"/>
      <c r="BC493" s="78"/>
    </row>
    <row r="494" customFormat="false" ht="15" hidden="false" customHeight="false" outlineLevel="0" collapsed="false">
      <c r="A494" s="78"/>
      <c r="B494" s="78"/>
      <c r="C494" s="79"/>
      <c r="D494" s="78"/>
      <c r="E494" s="78"/>
      <c r="F494" s="82"/>
      <c r="G494" s="82"/>
      <c r="H494" s="82"/>
      <c r="I494" s="78"/>
      <c r="J494" s="83"/>
      <c r="K494" s="78"/>
      <c r="L494" s="82"/>
      <c r="M494" s="82"/>
      <c r="N494" s="82"/>
      <c r="O494" s="82"/>
      <c r="P494" s="83"/>
      <c r="Q494" s="78"/>
      <c r="R494" s="83"/>
      <c r="S494" s="78"/>
      <c r="T494" s="78"/>
      <c r="U494" s="78"/>
      <c r="V494" s="78"/>
      <c r="W494" s="78"/>
      <c r="X494" s="78"/>
      <c r="Y494" s="78"/>
      <c r="Z494" s="86"/>
      <c r="AA494" s="83"/>
      <c r="AB494" s="78"/>
      <c r="AC494" s="78"/>
      <c r="AD494" s="78"/>
      <c r="AE494" s="78"/>
      <c r="AF494" s="78"/>
      <c r="AG494" s="78"/>
      <c r="AH494" s="78"/>
      <c r="AI494" s="78"/>
      <c r="AJ494" s="78"/>
      <c r="AK494" s="78"/>
      <c r="AL494" s="78"/>
      <c r="AM494" s="78"/>
      <c r="AN494" s="78"/>
      <c r="AO494" s="78"/>
      <c r="AP494" s="78"/>
      <c r="AQ494" s="78"/>
      <c r="AR494" s="78"/>
      <c r="AS494" s="78"/>
      <c r="AT494" s="78"/>
      <c r="AU494" s="78"/>
      <c r="AV494" s="78"/>
      <c r="AW494" s="78"/>
      <c r="AX494" s="78"/>
      <c r="AY494" s="78"/>
      <c r="AZ494" s="78"/>
      <c r="BA494" s="78"/>
      <c r="BB494" s="78"/>
      <c r="BC494" s="78"/>
    </row>
    <row r="495" customFormat="false" ht="15" hidden="false" customHeight="false" outlineLevel="0" collapsed="false">
      <c r="A495" s="78"/>
      <c r="B495" s="78"/>
      <c r="C495" s="79"/>
      <c r="D495" s="78"/>
      <c r="E495" s="78"/>
      <c r="F495" s="82"/>
      <c r="G495" s="82"/>
      <c r="H495" s="82"/>
      <c r="I495" s="78"/>
      <c r="J495" s="83"/>
      <c r="K495" s="78"/>
      <c r="L495" s="82"/>
      <c r="M495" s="82"/>
      <c r="N495" s="82"/>
      <c r="O495" s="82"/>
      <c r="P495" s="83"/>
      <c r="Q495" s="78"/>
      <c r="R495" s="83"/>
      <c r="S495" s="78"/>
      <c r="T495" s="78"/>
      <c r="U495" s="78"/>
      <c r="V495" s="78"/>
      <c r="W495" s="78"/>
      <c r="X495" s="78"/>
      <c r="Y495" s="78"/>
      <c r="Z495" s="86"/>
      <c r="AA495" s="83"/>
      <c r="AB495" s="78"/>
      <c r="AC495" s="78"/>
      <c r="AD495" s="78"/>
      <c r="AE495" s="78"/>
      <c r="AF495" s="78"/>
      <c r="AG495" s="78"/>
      <c r="AH495" s="78"/>
      <c r="AI495" s="78"/>
      <c r="AJ495" s="78"/>
      <c r="AK495" s="78"/>
      <c r="AL495" s="78"/>
      <c r="AM495" s="78"/>
      <c r="AN495" s="78"/>
      <c r="AO495" s="78"/>
      <c r="AP495" s="78"/>
      <c r="AQ495" s="78"/>
      <c r="AR495" s="78"/>
      <c r="AS495" s="78"/>
      <c r="AT495" s="78"/>
      <c r="AU495" s="78"/>
      <c r="AV495" s="78"/>
      <c r="AW495" s="78"/>
      <c r="AX495" s="78"/>
      <c r="AY495" s="78"/>
      <c r="AZ495" s="78"/>
      <c r="BA495" s="78"/>
      <c r="BB495" s="78"/>
      <c r="BC495" s="78"/>
    </row>
    <row r="496" customFormat="false" ht="15" hidden="false" customHeight="false" outlineLevel="0" collapsed="false">
      <c r="A496" s="78"/>
      <c r="B496" s="78"/>
      <c r="C496" s="79"/>
      <c r="D496" s="78"/>
      <c r="E496" s="78"/>
      <c r="F496" s="82"/>
      <c r="G496" s="82"/>
      <c r="H496" s="82"/>
      <c r="I496" s="78"/>
      <c r="J496" s="83"/>
      <c r="K496" s="78"/>
      <c r="L496" s="82"/>
      <c r="M496" s="82"/>
      <c r="N496" s="82"/>
      <c r="O496" s="82"/>
      <c r="P496" s="83"/>
      <c r="Q496" s="78"/>
      <c r="R496" s="83"/>
      <c r="S496" s="78"/>
      <c r="T496" s="78"/>
      <c r="U496" s="78"/>
      <c r="V496" s="78"/>
      <c r="W496" s="78"/>
      <c r="X496" s="78"/>
      <c r="Y496" s="78"/>
      <c r="Z496" s="86"/>
      <c r="AA496" s="83"/>
      <c r="AB496" s="78"/>
      <c r="AC496" s="78"/>
      <c r="AD496" s="78"/>
      <c r="AE496" s="78"/>
      <c r="AF496" s="78"/>
      <c r="AG496" s="78"/>
      <c r="AH496" s="78"/>
      <c r="AI496" s="78"/>
      <c r="AJ496" s="78"/>
      <c r="AK496" s="78"/>
      <c r="AL496" s="78"/>
      <c r="AM496" s="78"/>
      <c r="AN496" s="78"/>
      <c r="AO496" s="78"/>
      <c r="AP496" s="78"/>
      <c r="AQ496" s="78"/>
      <c r="AR496" s="78"/>
      <c r="AS496" s="78"/>
      <c r="AT496" s="78"/>
      <c r="AU496" s="78"/>
      <c r="AV496" s="78"/>
      <c r="AW496" s="78"/>
      <c r="AX496" s="78"/>
      <c r="AY496" s="78"/>
      <c r="AZ496" s="78"/>
      <c r="BA496" s="78"/>
      <c r="BB496" s="78"/>
      <c r="BC496" s="78"/>
    </row>
    <row r="497" customFormat="false" ht="15" hidden="false" customHeight="false" outlineLevel="0" collapsed="false">
      <c r="A497" s="78"/>
      <c r="B497" s="78"/>
      <c r="C497" s="79"/>
      <c r="D497" s="78"/>
      <c r="E497" s="78"/>
      <c r="F497" s="82"/>
      <c r="G497" s="82"/>
      <c r="H497" s="82"/>
      <c r="I497" s="78"/>
      <c r="J497" s="83"/>
      <c r="K497" s="78"/>
      <c r="L497" s="82"/>
      <c r="M497" s="82"/>
      <c r="N497" s="82"/>
      <c r="O497" s="82"/>
      <c r="P497" s="83"/>
      <c r="Q497" s="78"/>
      <c r="R497" s="83"/>
      <c r="S497" s="78"/>
      <c r="T497" s="78"/>
      <c r="U497" s="78"/>
      <c r="V497" s="78"/>
      <c r="W497" s="78"/>
      <c r="X497" s="78"/>
      <c r="Y497" s="78"/>
      <c r="Z497" s="86"/>
      <c r="AA497" s="83"/>
      <c r="AB497" s="78"/>
      <c r="AC497" s="78"/>
      <c r="AD497" s="78"/>
      <c r="AE497" s="78"/>
      <c r="AF497" s="78"/>
      <c r="AG497" s="78"/>
      <c r="AH497" s="78"/>
      <c r="AI497" s="78"/>
      <c r="AJ497" s="78"/>
      <c r="AK497" s="78"/>
      <c r="AL497" s="78"/>
      <c r="AM497" s="78"/>
      <c r="AN497" s="78"/>
      <c r="AO497" s="78"/>
      <c r="AP497" s="78"/>
      <c r="AQ497" s="78"/>
      <c r="AR497" s="78"/>
      <c r="AS497" s="78"/>
      <c r="AT497" s="78"/>
      <c r="AU497" s="78"/>
      <c r="AV497" s="78"/>
      <c r="AW497" s="78"/>
      <c r="AX497" s="78"/>
      <c r="AY497" s="78"/>
      <c r="AZ497" s="78"/>
      <c r="BA497" s="78"/>
      <c r="BB497" s="78"/>
      <c r="BC497" s="78"/>
    </row>
    <row r="498" customFormat="false" ht="15" hidden="false" customHeight="false" outlineLevel="0" collapsed="false">
      <c r="A498" s="78"/>
      <c r="B498" s="78"/>
      <c r="C498" s="79"/>
      <c r="D498" s="78"/>
      <c r="E498" s="78"/>
      <c r="F498" s="82"/>
      <c r="G498" s="82"/>
      <c r="H498" s="82"/>
      <c r="I498" s="78"/>
      <c r="J498" s="83"/>
      <c r="K498" s="78"/>
      <c r="L498" s="82"/>
      <c r="M498" s="82"/>
      <c r="N498" s="82"/>
      <c r="O498" s="82"/>
      <c r="P498" s="83"/>
      <c r="Q498" s="78"/>
      <c r="R498" s="83"/>
      <c r="S498" s="78"/>
      <c r="T498" s="78"/>
      <c r="U498" s="78"/>
      <c r="V498" s="78"/>
      <c r="W498" s="78"/>
      <c r="X498" s="78"/>
      <c r="Y498" s="78"/>
      <c r="Z498" s="86"/>
      <c r="AA498" s="83"/>
      <c r="AB498" s="78"/>
      <c r="AC498" s="78"/>
      <c r="AD498" s="78"/>
      <c r="AE498" s="78"/>
      <c r="AF498" s="78"/>
      <c r="AG498" s="78"/>
      <c r="AH498" s="78"/>
      <c r="AI498" s="78"/>
      <c r="AJ498" s="78"/>
      <c r="AK498" s="78"/>
      <c r="AL498" s="78"/>
      <c r="AM498" s="78"/>
      <c r="AN498" s="78"/>
      <c r="AO498" s="78"/>
      <c r="AP498" s="78"/>
      <c r="AQ498" s="78"/>
      <c r="AR498" s="78"/>
      <c r="AS498" s="78"/>
      <c r="AT498" s="78"/>
      <c r="AU498" s="78"/>
      <c r="AV498" s="78"/>
      <c r="AW498" s="78"/>
      <c r="AX498" s="78"/>
      <c r="AY498" s="78"/>
      <c r="AZ498" s="78"/>
      <c r="BA498" s="78"/>
      <c r="BB498" s="78"/>
      <c r="BC498" s="78"/>
    </row>
    <row r="499" customFormat="false" ht="15" hidden="false" customHeight="false" outlineLevel="0" collapsed="false">
      <c r="A499" s="78"/>
      <c r="B499" s="78"/>
      <c r="C499" s="79"/>
      <c r="D499" s="78"/>
      <c r="E499" s="78"/>
      <c r="F499" s="82"/>
      <c r="G499" s="82"/>
      <c r="H499" s="82"/>
      <c r="I499" s="78"/>
      <c r="J499" s="83"/>
      <c r="K499" s="78"/>
      <c r="L499" s="82"/>
      <c r="M499" s="82"/>
      <c r="N499" s="82"/>
      <c r="O499" s="82"/>
      <c r="P499" s="83"/>
      <c r="Q499" s="78"/>
      <c r="R499" s="83"/>
      <c r="S499" s="78"/>
      <c r="T499" s="78"/>
      <c r="U499" s="78"/>
      <c r="V499" s="78"/>
      <c r="W499" s="78"/>
      <c r="X499" s="78"/>
      <c r="Y499" s="78"/>
      <c r="Z499" s="86"/>
      <c r="AA499" s="83"/>
      <c r="AB499" s="78"/>
      <c r="AC499" s="78"/>
      <c r="AD499" s="78"/>
      <c r="AE499" s="78"/>
      <c r="AF499" s="78"/>
      <c r="AG499" s="78"/>
      <c r="AH499" s="78"/>
      <c r="AI499" s="78"/>
      <c r="AJ499" s="78"/>
      <c r="AK499" s="78"/>
      <c r="AL499" s="78"/>
      <c r="AM499" s="78"/>
      <c r="AN499" s="78"/>
      <c r="AO499" s="78"/>
      <c r="AP499" s="78"/>
      <c r="AQ499" s="78"/>
      <c r="AR499" s="78"/>
      <c r="AS499" s="78"/>
      <c r="AT499" s="78"/>
      <c r="AU499" s="78"/>
      <c r="AV499" s="78"/>
      <c r="AW499" s="78"/>
      <c r="AX499" s="78"/>
      <c r="AY499" s="78"/>
      <c r="AZ499" s="78"/>
      <c r="BA499" s="78"/>
      <c r="BB499" s="78"/>
      <c r="BC499" s="78"/>
    </row>
    <row r="500" customFormat="false" ht="15" hidden="false" customHeight="false" outlineLevel="0" collapsed="false">
      <c r="A500" s="78"/>
      <c r="B500" s="78"/>
      <c r="C500" s="79"/>
      <c r="D500" s="78"/>
      <c r="E500" s="78"/>
      <c r="F500" s="82"/>
      <c r="G500" s="82"/>
      <c r="H500" s="82"/>
      <c r="I500" s="78"/>
      <c r="J500" s="83"/>
      <c r="K500" s="78"/>
      <c r="L500" s="82"/>
      <c r="M500" s="82"/>
      <c r="N500" s="82"/>
      <c r="O500" s="82"/>
      <c r="P500" s="83"/>
      <c r="Q500" s="78"/>
      <c r="R500" s="83"/>
      <c r="S500" s="78"/>
      <c r="T500" s="78"/>
      <c r="U500" s="78"/>
      <c r="V500" s="78"/>
      <c r="W500" s="78"/>
      <c r="X500" s="78"/>
      <c r="Y500" s="78"/>
      <c r="Z500" s="86"/>
      <c r="AA500" s="83"/>
      <c r="AB500" s="78"/>
      <c r="AC500" s="78"/>
      <c r="AD500" s="78"/>
      <c r="AE500" s="78"/>
      <c r="AF500" s="78"/>
      <c r="AG500" s="78"/>
      <c r="AH500" s="78"/>
      <c r="AI500" s="78"/>
      <c r="AJ500" s="78"/>
      <c r="AK500" s="78"/>
      <c r="AL500" s="78"/>
      <c r="AM500" s="78"/>
      <c r="AN500" s="78"/>
      <c r="AO500" s="78"/>
      <c r="AP500" s="78"/>
      <c r="AQ500" s="78"/>
      <c r="AR500" s="78"/>
      <c r="AS500" s="78"/>
      <c r="AT500" s="78"/>
      <c r="AU500" s="78"/>
      <c r="AV500" s="78"/>
      <c r="AW500" s="78"/>
      <c r="AX500" s="78"/>
      <c r="AY500" s="78"/>
      <c r="AZ500" s="78"/>
      <c r="BA500" s="78"/>
      <c r="BB500" s="78"/>
      <c r="BC500" s="78"/>
    </row>
    <row r="501" customFormat="false" ht="15" hidden="false" customHeight="false" outlineLevel="0" collapsed="false">
      <c r="A501" s="78"/>
      <c r="B501" s="78"/>
      <c r="C501" s="79"/>
      <c r="D501" s="78"/>
      <c r="E501" s="78"/>
      <c r="F501" s="82"/>
      <c r="G501" s="82"/>
      <c r="H501" s="82"/>
      <c r="I501" s="78"/>
      <c r="J501" s="83"/>
      <c r="K501" s="78"/>
      <c r="L501" s="82"/>
      <c r="M501" s="82"/>
      <c r="N501" s="82"/>
      <c r="O501" s="82"/>
      <c r="P501" s="83"/>
      <c r="Q501" s="78"/>
      <c r="R501" s="83"/>
      <c r="S501" s="78"/>
      <c r="T501" s="78"/>
      <c r="U501" s="78"/>
      <c r="V501" s="78"/>
      <c r="W501" s="78"/>
      <c r="X501" s="78"/>
      <c r="Y501" s="78"/>
      <c r="Z501" s="86"/>
      <c r="AA501" s="83"/>
      <c r="AB501" s="78"/>
      <c r="AC501" s="78"/>
      <c r="AD501" s="78"/>
      <c r="AE501" s="78"/>
      <c r="AF501" s="78"/>
      <c r="AG501" s="78"/>
      <c r="AH501" s="78"/>
      <c r="AI501" s="78"/>
      <c r="AJ501" s="78"/>
      <c r="AK501" s="78"/>
      <c r="AL501" s="78"/>
      <c r="AM501" s="78"/>
      <c r="AN501" s="78"/>
      <c r="AO501" s="78"/>
      <c r="AP501" s="78"/>
      <c r="AQ501" s="78"/>
      <c r="AR501" s="78"/>
      <c r="AS501" s="78"/>
      <c r="AT501" s="78"/>
      <c r="AU501" s="78"/>
      <c r="AV501" s="78"/>
      <c r="AW501" s="78"/>
      <c r="AX501" s="78"/>
      <c r="AY501" s="78"/>
      <c r="AZ501" s="78"/>
      <c r="BA501" s="78"/>
      <c r="BB501" s="78"/>
      <c r="BC501" s="78"/>
    </row>
    <row r="502" customFormat="false" ht="15" hidden="false" customHeight="false" outlineLevel="0" collapsed="false">
      <c r="A502" s="78"/>
      <c r="B502" s="78"/>
      <c r="C502" s="79"/>
      <c r="D502" s="78"/>
      <c r="E502" s="78"/>
      <c r="F502" s="82"/>
      <c r="G502" s="82"/>
      <c r="H502" s="82"/>
      <c r="I502" s="78"/>
      <c r="J502" s="83"/>
      <c r="K502" s="78"/>
      <c r="L502" s="82"/>
      <c r="M502" s="82"/>
      <c r="N502" s="82"/>
      <c r="O502" s="82"/>
      <c r="P502" s="83"/>
      <c r="Q502" s="78"/>
      <c r="R502" s="83"/>
      <c r="S502" s="78"/>
      <c r="T502" s="78"/>
      <c r="U502" s="78"/>
      <c r="V502" s="78"/>
      <c r="W502" s="78"/>
      <c r="X502" s="78"/>
      <c r="Y502" s="78"/>
      <c r="Z502" s="86"/>
      <c r="AA502" s="83"/>
      <c r="AB502" s="78"/>
      <c r="AC502" s="78"/>
      <c r="AD502" s="78"/>
      <c r="AE502" s="78"/>
      <c r="AF502" s="78"/>
      <c r="AG502" s="78"/>
      <c r="AH502" s="78"/>
      <c r="AI502" s="78"/>
      <c r="AJ502" s="78"/>
      <c r="AK502" s="78"/>
      <c r="AL502" s="78"/>
      <c r="AM502" s="78"/>
      <c r="AN502" s="78"/>
      <c r="AO502" s="78"/>
      <c r="AP502" s="78"/>
      <c r="AQ502" s="78"/>
      <c r="AR502" s="78"/>
      <c r="AS502" s="78"/>
      <c r="AT502" s="78"/>
      <c r="AU502" s="78"/>
      <c r="AV502" s="78"/>
      <c r="AW502" s="78"/>
      <c r="AX502" s="78"/>
      <c r="AY502" s="78"/>
      <c r="AZ502" s="78"/>
      <c r="BA502" s="78"/>
      <c r="BB502" s="78"/>
      <c r="BC502" s="78"/>
    </row>
    <row r="503" customFormat="false" ht="15" hidden="false" customHeight="false" outlineLevel="0" collapsed="false">
      <c r="A503" s="78"/>
      <c r="B503" s="78"/>
      <c r="C503" s="79"/>
      <c r="D503" s="78"/>
      <c r="E503" s="78"/>
      <c r="F503" s="82"/>
      <c r="G503" s="82"/>
      <c r="H503" s="82"/>
      <c r="I503" s="78"/>
      <c r="J503" s="83"/>
      <c r="K503" s="78"/>
      <c r="L503" s="82"/>
      <c r="M503" s="82"/>
      <c r="N503" s="82"/>
      <c r="O503" s="82"/>
      <c r="P503" s="83"/>
      <c r="Q503" s="78"/>
      <c r="R503" s="83"/>
      <c r="S503" s="78"/>
      <c r="T503" s="78"/>
      <c r="U503" s="78"/>
      <c r="V503" s="78"/>
      <c r="W503" s="78"/>
      <c r="X503" s="78"/>
      <c r="Y503" s="78"/>
      <c r="Z503" s="86"/>
      <c r="AA503" s="83"/>
      <c r="AB503" s="78"/>
      <c r="AC503" s="78"/>
      <c r="AD503" s="78"/>
      <c r="AE503" s="78"/>
      <c r="AF503" s="78"/>
      <c r="AG503" s="78"/>
      <c r="AH503" s="78"/>
      <c r="AI503" s="78"/>
      <c r="AJ503" s="78"/>
      <c r="AK503" s="78"/>
      <c r="AL503" s="78"/>
      <c r="AM503" s="78"/>
      <c r="AN503" s="78"/>
      <c r="AO503" s="78"/>
      <c r="AP503" s="78"/>
      <c r="AQ503" s="78"/>
      <c r="AR503" s="78"/>
      <c r="AS503" s="78"/>
      <c r="AT503" s="78"/>
      <c r="AU503" s="78"/>
      <c r="AV503" s="78"/>
      <c r="AW503" s="78"/>
      <c r="AX503" s="78"/>
      <c r="AY503" s="78"/>
      <c r="AZ503" s="78"/>
      <c r="BA503" s="78"/>
      <c r="BB503" s="78"/>
      <c r="BC503" s="78"/>
    </row>
    <row r="504" customFormat="false" ht="15" hidden="false" customHeight="false" outlineLevel="0" collapsed="false">
      <c r="A504" s="78"/>
      <c r="B504" s="78"/>
      <c r="C504" s="79"/>
      <c r="D504" s="78"/>
      <c r="E504" s="78"/>
      <c r="F504" s="82"/>
      <c r="G504" s="82"/>
      <c r="H504" s="82"/>
      <c r="I504" s="78"/>
      <c r="J504" s="83"/>
      <c r="K504" s="78"/>
      <c r="L504" s="82"/>
      <c r="M504" s="82"/>
      <c r="N504" s="82"/>
      <c r="O504" s="82"/>
      <c r="P504" s="83"/>
      <c r="Q504" s="78"/>
      <c r="R504" s="83"/>
      <c r="S504" s="78"/>
      <c r="T504" s="78"/>
      <c r="U504" s="78"/>
      <c r="V504" s="78"/>
      <c r="W504" s="78"/>
      <c r="X504" s="78"/>
      <c r="Y504" s="78"/>
      <c r="Z504" s="86"/>
      <c r="AA504" s="83"/>
      <c r="AB504" s="78"/>
      <c r="AC504" s="78"/>
      <c r="AD504" s="78"/>
      <c r="AE504" s="78"/>
      <c r="AF504" s="78"/>
      <c r="AG504" s="78"/>
      <c r="AH504" s="78"/>
      <c r="AI504" s="78"/>
      <c r="AJ504" s="78"/>
      <c r="AK504" s="78"/>
      <c r="AL504" s="78"/>
      <c r="AM504" s="78"/>
      <c r="AN504" s="78"/>
      <c r="AO504" s="78"/>
      <c r="AP504" s="78"/>
      <c r="AQ504" s="78"/>
      <c r="AR504" s="78"/>
      <c r="AS504" s="78"/>
      <c r="AT504" s="78"/>
      <c r="AU504" s="78"/>
      <c r="AV504" s="78"/>
      <c r="AW504" s="78"/>
      <c r="AX504" s="78"/>
      <c r="AY504" s="78"/>
      <c r="AZ504" s="78"/>
      <c r="BA504" s="78"/>
      <c r="BB504" s="78"/>
      <c r="BC504" s="78"/>
    </row>
    <row r="505" customFormat="false" ht="15" hidden="false" customHeight="false" outlineLevel="0" collapsed="false">
      <c r="A505" s="78"/>
      <c r="B505" s="78"/>
      <c r="C505" s="79"/>
      <c r="D505" s="78"/>
      <c r="E505" s="78"/>
      <c r="F505" s="82"/>
      <c r="G505" s="82"/>
      <c r="H505" s="82"/>
      <c r="I505" s="78"/>
      <c r="J505" s="83"/>
      <c r="K505" s="78"/>
      <c r="L505" s="82"/>
      <c r="M505" s="82"/>
      <c r="N505" s="82"/>
      <c r="O505" s="82"/>
      <c r="P505" s="83"/>
      <c r="Q505" s="78"/>
      <c r="R505" s="83"/>
      <c r="S505" s="78"/>
      <c r="T505" s="78"/>
      <c r="U505" s="78"/>
      <c r="V505" s="78"/>
      <c r="W505" s="78"/>
      <c r="X505" s="78"/>
      <c r="Y505" s="78"/>
      <c r="Z505" s="86"/>
      <c r="AA505" s="83"/>
      <c r="AB505" s="78"/>
      <c r="AC505" s="78"/>
      <c r="AD505" s="78"/>
      <c r="AE505" s="78"/>
      <c r="AF505" s="78"/>
      <c r="AG505" s="78"/>
      <c r="AH505" s="78"/>
      <c r="AI505" s="78"/>
      <c r="AJ505" s="78"/>
      <c r="AK505" s="78"/>
      <c r="AL505" s="78"/>
      <c r="AM505" s="78"/>
      <c r="AN505" s="78"/>
      <c r="AO505" s="78"/>
      <c r="AP505" s="78"/>
      <c r="AQ505" s="78"/>
      <c r="AR505" s="78"/>
      <c r="AS505" s="78"/>
      <c r="AT505" s="78"/>
      <c r="AU505" s="78"/>
      <c r="AV505" s="78"/>
      <c r="AW505" s="78"/>
      <c r="AX505" s="78"/>
      <c r="AY505" s="78"/>
      <c r="AZ505" s="78"/>
      <c r="BA505" s="78"/>
      <c r="BB505" s="78"/>
      <c r="BC505" s="78"/>
    </row>
    <row r="506" customFormat="false" ht="15" hidden="false" customHeight="false" outlineLevel="0" collapsed="false">
      <c r="A506" s="78"/>
      <c r="B506" s="78"/>
      <c r="C506" s="79"/>
      <c r="D506" s="78"/>
      <c r="E506" s="78"/>
      <c r="F506" s="82"/>
      <c r="G506" s="82"/>
      <c r="H506" s="82"/>
      <c r="I506" s="78"/>
      <c r="J506" s="83"/>
      <c r="K506" s="78"/>
      <c r="L506" s="82"/>
      <c r="M506" s="82"/>
      <c r="N506" s="82"/>
      <c r="O506" s="82"/>
      <c r="P506" s="83"/>
      <c r="Q506" s="78"/>
      <c r="R506" s="83"/>
      <c r="S506" s="78"/>
      <c r="T506" s="78"/>
      <c r="U506" s="78"/>
      <c r="V506" s="78"/>
      <c r="W506" s="78"/>
      <c r="X506" s="78"/>
      <c r="Y506" s="78"/>
      <c r="Z506" s="86"/>
      <c r="AA506" s="83"/>
      <c r="AB506" s="78"/>
      <c r="AC506" s="78"/>
      <c r="AD506" s="78"/>
      <c r="AE506" s="78"/>
      <c r="AF506" s="78"/>
      <c r="AG506" s="78"/>
      <c r="AH506" s="78"/>
      <c r="AI506" s="78"/>
      <c r="AJ506" s="78"/>
      <c r="AK506" s="78"/>
      <c r="AL506" s="78"/>
      <c r="AM506" s="78"/>
      <c r="AN506" s="78"/>
      <c r="AO506" s="78"/>
      <c r="AP506" s="78"/>
      <c r="AQ506" s="78"/>
      <c r="AR506" s="78"/>
      <c r="AS506" s="78"/>
      <c r="AT506" s="78"/>
      <c r="AU506" s="78"/>
      <c r="AV506" s="78"/>
      <c r="AW506" s="78"/>
      <c r="AX506" s="78"/>
      <c r="AY506" s="78"/>
      <c r="AZ506" s="78"/>
      <c r="BA506" s="78"/>
      <c r="BB506" s="78"/>
      <c r="BC506" s="78"/>
    </row>
    <row r="507" customFormat="false" ht="15" hidden="false" customHeight="false" outlineLevel="0" collapsed="false">
      <c r="A507" s="78"/>
      <c r="B507" s="78"/>
      <c r="C507" s="79"/>
      <c r="D507" s="78"/>
      <c r="E507" s="78"/>
      <c r="F507" s="82"/>
      <c r="G507" s="82"/>
      <c r="H507" s="82"/>
      <c r="I507" s="78"/>
      <c r="J507" s="83"/>
      <c r="K507" s="78"/>
      <c r="L507" s="82"/>
      <c r="M507" s="82"/>
      <c r="N507" s="82"/>
      <c r="O507" s="82"/>
      <c r="P507" s="83"/>
      <c r="Q507" s="78"/>
      <c r="R507" s="83"/>
      <c r="S507" s="78"/>
      <c r="T507" s="78"/>
      <c r="U507" s="78"/>
      <c r="V507" s="78"/>
      <c r="W507" s="78"/>
      <c r="X507" s="78"/>
      <c r="Y507" s="78"/>
      <c r="Z507" s="86"/>
      <c r="AA507" s="83"/>
      <c r="AB507" s="78"/>
      <c r="AC507" s="78"/>
      <c r="AD507" s="78"/>
      <c r="AE507" s="78"/>
      <c r="AF507" s="78"/>
      <c r="AG507" s="78"/>
      <c r="AH507" s="78"/>
      <c r="AI507" s="78"/>
      <c r="AJ507" s="78"/>
      <c r="AK507" s="78"/>
      <c r="AL507" s="78"/>
      <c r="AM507" s="78"/>
      <c r="AN507" s="78"/>
      <c r="AO507" s="78"/>
      <c r="AP507" s="78"/>
      <c r="AQ507" s="78"/>
      <c r="AR507" s="78"/>
      <c r="AS507" s="78"/>
      <c r="AT507" s="78"/>
      <c r="AU507" s="78"/>
      <c r="AV507" s="78"/>
      <c r="AW507" s="78"/>
      <c r="AX507" s="78"/>
      <c r="AY507" s="78"/>
      <c r="AZ507" s="78"/>
      <c r="BA507" s="78"/>
      <c r="BB507" s="78"/>
      <c r="BC507" s="78"/>
    </row>
    <row r="508" customFormat="false" ht="15" hidden="false" customHeight="false" outlineLevel="0" collapsed="false">
      <c r="A508" s="78"/>
      <c r="B508" s="78"/>
      <c r="C508" s="79"/>
      <c r="D508" s="78"/>
      <c r="E508" s="78"/>
      <c r="F508" s="82"/>
      <c r="G508" s="82"/>
      <c r="H508" s="82"/>
      <c r="I508" s="78"/>
      <c r="J508" s="83"/>
      <c r="K508" s="78"/>
      <c r="L508" s="82"/>
      <c r="M508" s="82"/>
      <c r="N508" s="82"/>
      <c r="O508" s="82"/>
      <c r="P508" s="83"/>
      <c r="Q508" s="78"/>
      <c r="R508" s="83"/>
      <c r="S508" s="78"/>
      <c r="T508" s="78"/>
      <c r="U508" s="78"/>
      <c r="V508" s="78"/>
      <c r="W508" s="78"/>
      <c r="X508" s="78"/>
      <c r="Y508" s="78"/>
      <c r="Z508" s="86"/>
      <c r="AA508" s="83"/>
      <c r="AB508" s="78"/>
      <c r="AC508" s="78"/>
      <c r="AD508" s="78"/>
      <c r="AE508" s="78"/>
      <c r="AF508" s="78"/>
      <c r="AG508" s="78"/>
      <c r="AH508" s="78"/>
      <c r="AI508" s="78"/>
      <c r="AJ508" s="78"/>
      <c r="AK508" s="78"/>
      <c r="AL508" s="78"/>
      <c r="AM508" s="78"/>
      <c r="AN508" s="78"/>
      <c r="AO508" s="78"/>
      <c r="AP508" s="78"/>
      <c r="AQ508" s="78"/>
      <c r="AR508" s="78"/>
      <c r="AS508" s="78"/>
      <c r="AT508" s="78"/>
      <c r="AU508" s="78"/>
      <c r="AV508" s="78"/>
      <c r="AW508" s="78"/>
      <c r="AX508" s="78"/>
      <c r="AY508" s="78"/>
      <c r="AZ508" s="78"/>
      <c r="BA508" s="78"/>
      <c r="BB508" s="78"/>
      <c r="BC508" s="78"/>
    </row>
    <row r="509" customFormat="false" ht="15" hidden="false" customHeight="false" outlineLevel="0" collapsed="false">
      <c r="A509" s="78"/>
      <c r="B509" s="78"/>
      <c r="C509" s="79"/>
      <c r="D509" s="78"/>
      <c r="E509" s="78"/>
      <c r="F509" s="82"/>
      <c r="G509" s="82"/>
      <c r="H509" s="82"/>
      <c r="I509" s="78"/>
      <c r="J509" s="83"/>
      <c r="K509" s="78"/>
      <c r="L509" s="82"/>
      <c r="M509" s="82"/>
      <c r="N509" s="82"/>
      <c r="O509" s="82"/>
      <c r="P509" s="83"/>
      <c r="Q509" s="78"/>
      <c r="R509" s="83"/>
      <c r="S509" s="78"/>
      <c r="T509" s="78"/>
      <c r="U509" s="78"/>
      <c r="V509" s="78"/>
      <c r="W509" s="78"/>
      <c r="X509" s="78"/>
      <c r="Y509" s="78"/>
      <c r="Z509" s="86"/>
      <c r="AA509" s="83"/>
      <c r="AB509" s="78"/>
      <c r="AC509" s="78"/>
      <c r="AD509" s="78"/>
      <c r="AE509" s="78"/>
      <c r="AF509" s="78"/>
      <c r="AG509" s="78"/>
      <c r="AH509" s="78"/>
      <c r="AI509" s="78"/>
      <c r="AJ509" s="78"/>
      <c r="AK509" s="78"/>
      <c r="AL509" s="78"/>
      <c r="AM509" s="78"/>
      <c r="AN509" s="78"/>
      <c r="AO509" s="78"/>
      <c r="AP509" s="78"/>
      <c r="AQ509" s="78"/>
      <c r="AR509" s="78"/>
      <c r="AS509" s="78"/>
      <c r="AT509" s="78"/>
      <c r="AU509" s="78"/>
      <c r="AV509" s="78"/>
      <c r="AW509" s="78"/>
      <c r="AX509" s="78"/>
      <c r="AY509" s="78"/>
      <c r="AZ509" s="78"/>
      <c r="BA509" s="78"/>
      <c r="BB509" s="78"/>
      <c r="BC509" s="78"/>
    </row>
    <row r="510" customFormat="false" ht="15" hidden="false" customHeight="false" outlineLevel="0" collapsed="false">
      <c r="A510" s="78"/>
      <c r="B510" s="78"/>
      <c r="C510" s="79"/>
      <c r="D510" s="78"/>
      <c r="E510" s="78"/>
      <c r="F510" s="82"/>
      <c r="G510" s="82"/>
      <c r="H510" s="82"/>
      <c r="I510" s="78"/>
      <c r="J510" s="83"/>
      <c r="K510" s="78"/>
      <c r="L510" s="82"/>
      <c r="M510" s="82"/>
      <c r="N510" s="82"/>
      <c r="O510" s="82"/>
      <c r="P510" s="83"/>
      <c r="Q510" s="78"/>
      <c r="R510" s="83"/>
      <c r="S510" s="78"/>
      <c r="T510" s="78"/>
      <c r="U510" s="78"/>
      <c r="V510" s="78"/>
      <c r="W510" s="78"/>
      <c r="X510" s="78"/>
      <c r="Y510" s="78"/>
      <c r="Z510" s="86"/>
      <c r="AA510" s="83"/>
      <c r="AB510" s="78"/>
      <c r="AC510" s="78"/>
      <c r="AD510" s="78"/>
      <c r="AE510" s="78"/>
      <c r="AF510" s="78"/>
      <c r="AG510" s="78"/>
      <c r="AH510" s="78"/>
      <c r="AI510" s="78"/>
      <c r="AJ510" s="78"/>
      <c r="AK510" s="78"/>
      <c r="AL510" s="78"/>
      <c r="AM510" s="78"/>
      <c r="AN510" s="78"/>
      <c r="AO510" s="78"/>
      <c r="AP510" s="78"/>
      <c r="AQ510" s="78"/>
      <c r="AR510" s="78"/>
      <c r="AS510" s="78"/>
      <c r="AT510" s="78"/>
      <c r="AU510" s="78"/>
      <c r="AV510" s="78"/>
      <c r="AW510" s="78"/>
      <c r="AX510" s="78"/>
      <c r="AY510" s="78"/>
      <c r="AZ510" s="78"/>
      <c r="BA510" s="78"/>
      <c r="BB510" s="78"/>
      <c r="BC510" s="78"/>
    </row>
    <row r="511" customFormat="false" ht="15" hidden="false" customHeight="false" outlineLevel="0" collapsed="false">
      <c r="A511" s="78"/>
      <c r="B511" s="78"/>
      <c r="C511" s="79"/>
      <c r="D511" s="78"/>
      <c r="E511" s="78"/>
      <c r="F511" s="82"/>
      <c r="G511" s="82"/>
      <c r="H511" s="82"/>
      <c r="I511" s="78"/>
      <c r="J511" s="83"/>
      <c r="K511" s="78"/>
      <c r="L511" s="82"/>
      <c r="M511" s="82"/>
      <c r="N511" s="82"/>
      <c r="O511" s="82"/>
      <c r="P511" s="83"/>
      <c r="Q511" s="78"/>
      <c r="R511" s="83"/>
      <c r="S511" s="78"/>
      <c r="T511" s="78"/>
      <c r="U511" s="78"/>
      <c r="V511" s="78"/>
      <c r="W511" s="78"/>
      <c r="X511" s="78"/>
      <c r="Y511" s="78"/>
      <c r="Z511" s="86"/>
      <c r="AA511" s="83"/>
      <c r="AB511" s="78"/>
      <c r="AC511" s="78"/>
      <c r="AD511" s="78"/>
      <c r="AE511" s="78"/>
      <c r="AF511" s="78"/>
      <c r="AG511" s="78"/>
      <c r="AH511" s="78"/>
      <c r="AI511" s="78"/>
      <c r="AJ511" s="78"/>
      <c r="AK511" s="78"/>
      <c r="AL511" s="78"/>
      <c r="AM511" s="78"/>
      <c r="AN511" s="78"/>
      <c r="AO511" s="78"/>
      <c r="AP511" s="78"/>
      <c r="AQ511" s="78"/>
      <c r="AR511" s="78"/>
      <c r="AS511" s="78"/>
      <c r="AT511" s="78"/>
      <c r="AU511" s="78"/>
      <c r="AV511" s="78"/>
      <c r="AW511" s="78"/>
      <c r="AX511" s="78"/>
      <c r="AY511" s="78"/>
      <c r="AZ511" s="78"/>
      <c r="BA511" s="78"/>
      <c r="BB511" s="78"/>
      <c r="BC511" s="78"/>
    </row>
    <row r="512" customFormat="false" ht="15" hidden="false" customHeight="false" outlineLevel="0" collapsed="false">
      <c r="A512" s="78"/>
      <c r="B512" s="78"/>
      <c r="C512" s="79"/>
      <c r="D512" s="78"/>
      <c r="E512" s="78"/>
      <c r="F512" s="82"/>
      <c r="G512" s="82"/>
      <c r="H512" s="82"/>
      <c r="I512" s="78"/>
      <c r="J512" s="83"/>
      <c r="K512" s="78"/>
      <c r="L512" s="82"/>
      <c r="M512" s="82"/>
      <c r="N512" s="82"/>
      <c r="O512" s="82"/>
      <c r="P512" s="83"/>
      <c r="Q512" s="78"/>
      <c r="R512" s="83"/>
      <c r="S512" s="78"/>
      <c r="T512" s="78"/>
      <c r="U512" s="78"/>
      <c r="V512" s="78"/>
      <c r="W512" s="78"/>
      <c r="X512" s="78"/>
      <c r="Y512" s="78"/>
      <c r="Z512" s="86"/>
      <c r="AA512" s="83"/>
      <c r="AB512" s="78"/>
      <c r="AC512" s="78"/>
      <c r="AD512" s="78"/>
      <c r="AE512" s="78"/>
      <c r="AF512" s="78"/>
      <c r="AG512" s="78"/>
      <c r="AH512" s="78"/>
      <c r="AI512" s="78"/>
      <c r="AJ512" s="78"/>
      <c r="AK512" s="78"/>
      <c r="AL512" s="78"/>
      <c r="AM512" s="78"/>
      <c r="AN512" s="78"/>
      <c r="AO512" s="78"/>
      <c r="AP512" s="78"/>
      <c r="AQ512" s="78"/>
      <c r="AR512" s="78"/>
      <c r="AS512" s="78"/>
      <c r="AT512" s="78"/>
      <c r="AU512" s="78"/>
      <c r="AV512" s="78"/>
      <c r="AW512" s="78"/>
      <c r="AX512" s="78"/>
      <c r="AY512" s="78"/>
      <c r="AZ512" s="78"/>
      <c r="BA512" s="78"/>
      <c r="BB512" s="78"/>
      <c r="BC512" s="78"/>
    </row>
    <row r="513" customFormat="false" ht="15" hidden="false" customHeight="false" outlineLevel="0" collapsed="false">
      <c r="A513" s="78"/>
      <c r="B513" s="78"/>
      <c r="C513" s="79"/>
      <c r="D513" s="78"/>
      <c r="E513" s="78"/>
      <c r="F513" s="82"/>
      <c r="G513" s="82"/>
      <c r="H513" s="82"/>
      <c r="I513" s="78"/>
      <c r="J513" s="83"/>
      <c r="K513" s="78"/>
      <c r="L513" s="82"/>
      <c r="M513" s="82"/>
      <c r="N513" s="82"/>
      <c r="O513" s="82"/>
      <c r="P513" s="83"/>
      <c r="Q513" s="78"/>
      <c r="R513" s="83"/>
      <c r="S513" s="78"/>
      <c r="T513" s="78"/>
      <c r="U513" s="78"/>
      <c r="V513" s="78"/>
      <c r="W513" s="78"/>
      <c r="X513" s="78"/>
      <c r="Y513" s="78"/>
      <c r="Z513" s="86"/>
      <c r="AA513" s="83"/>
      <c r="AB513" s="78"/>
      <c r="AC513" s="78"/>
      <c r="AD513" s="78"/>
      <c r="AE513" s="78"/>
      <c r="AF513" s="78"/>
      <c r="AG513" s="78"/>
      <c r="AH513" s="78"/>
      <c r="AI513" s="78"/>
      <c r="AJ513" s="78"/>
      <c r="AK513" s="78"/>
      <c r="AL513" s="78"/>
      <c r="AM513" s="78"/>
      <c r="AN513" s="78"/>
      <c r="AO513" s="78"/>
      <c r="AP513" s="78"/>
      <c r="AQ513" s="78"/>
      <c r="AR513" s="78"/>
      <c r="AS513" s="78"/>
      <c r="AT513" s="78"/>
      <c r="AU513" s="78"/>
      <c r="AV513" s="78"/>
      <c r="AW513" s="78"/>
      <c r="AX513" s="78"/>
      <c r="AY513" s="78"/>
      <c r="AZ513" s="78"/>
      <c r="BA513" s="78"/>
      <c r="BB513" s="78"/>
      <c r="BC513" s="78"/>
    </row>
    <row r="514" customFormat="false" ht="15" hidden="false" customHeight="false" outlineLevel="0" collapsed="false">
      <c r="A514" s="78"/>
      <c r="B514" s="78"/>
      <c r="C514" s="79"/>
      <c r="D514" s="78"/>
      <c r="E514" s="78"/>
      <c r="F514" s="82"/>
      <c r="G514" s="82"/>
      <c r="H514" s="82"/>
      <c r="I514" s="78"/>
      <c r="J514" s="83"/>
      <c r="K514" s="78"/>
      <c r="L514" s="82"/>
      <c r="M514" s="82"/>
      <c r="N514" s="82"/>
      <c r="O514" s="82"/>
      <c r="P514" s="83"/>
      <c r="Q514" s="78"/>
      <c r="R514" s="83"/>
      <c r="S514" s="78"/>
      <c r="T514" s="78"/>
      <c r="U514" s="78"/>
      <c r="V514" s="78"/>
      <c r="W514" s="78"/>
      <c r="X514" s="78"/>
      <c r="Y514" s="78"/>
      <c r="Z514" s="86"/>
      <c r="AA514" s="83"/>
      <c r="AB514" s="78"/>
      <c r="AC514" s="78"/>
      <c r="AD514" s="78"/>
      <c r="AE514" s="78"/>
      <c r="AF514" s="78"/>
      <c r="AG514" s="78"/>
      <c r="AH514" s="78"/>
      <c r="AI514" s="78"/>
      <c r="AJ514" s="78"/>
      <c r="AK514" s="78"/>
      <c r="AL514" s="78"/>
      <c r="AM514" s="78"/>
      <c r="AN514" s="78"/>
      <c r="AO514" s="78"/>
      <c r="AP514" s="78"/>
      <c r="AQ514" s="78"/>
      <c r="AR514" s="78"/>
      <c r="AS514" s="78"/>
      <c r="AT514" s="78"/>
      <c r="AU514" s="78"/>
      <c r="AV514" s="78"/>
      <c r="AW514" s="78"/>
      <c r="AX514" s="78"/>
      <c r="AY514" s="78"/>
      <c r="AZ514" s="78"/>
      <c r="BA514" s="78"/>
      <c r="BB514" s="78"/>
      <c r="BC514" s="78"/>
    </row>
    <row r="515" customFormat="false" ht="15" hidden="false" customHeight="false" outlineLevel="0" collapsed="false">
      <c r="A515" s="78"/>
      <c r="B515" s="78"/>
      <c r="C515" s="79"/>
      <c r="D515" s="78"/>
      <c r="E515" s="78"/>
      <c r="F515" s="82"/>
      <c r="G515" s="82"/>
      <c r="H515" s="82"/>
      <c r="I515" s="78"/>
      <c r="J515" s="83"/>
      <c r="K515" s="78"/>
      <c r="L515" s="82"/>
      <c r="M515" s="82"/>
      <c r="N515" s="82"/>
      <c r="O515" s="82"/>
      <c r="P515" s="83"/>
      <c r="Q515" s="78"/>
      <c r="R515" s="83"/>
      <c r="S515" s="78"/>
      <c r="T515" s="78"/>
      <c r="U515" s="78"/>
      <c r="V515" s="78"/>
      <c r="W515" s="78"/>
      <c r="X515" s="78"/>
      <c r="Y515" s="78"/>
      <c r="Z515" s="86"/>
      <c r="AA515" s="83"/>
      <c r="AB515" s="78"/>
      <c r="AC515" s="78"/>
      <c r="AD515" s="78"/>
      <c r="AE515" s="78"/>
      <c r="AF515" s="78"/>
      <c r="AG515" s="78"/>
      <c r="AH515" s="78"/>
      <c r="AI515" s="78"/>
      <c r="AJ515" s="78"/>
      <c r="AK515" s="78"/>
      <c r="AL515" s="78"/>
      <c r="AM515" s="78"/>
      <c r="AN515" s="78"/>
      <c r="AO515" s="78"/>
      <c r="AP515" s="78"/>
      <c r="AQ515" s="78"/>
      <c r="AR515" s="78"/>
      <c r="AS515" s="78"/>
      <c r="AT515" s="78"/>
      <c r="AU515" s="78"/>
      <c r="AV515" s="78"/>
      <c r="AW515" s="78"/>
      <c r="AX515" s="78"/>
      <c r="AY515" s="78"/>
      <c r="AZ515" s="78"/>
      <c r="BA515" s="78"/>
      <c r="BB515" s="78"/>
      <c r="BC515" s="78"/>
    </row>
    <row r="516" customFormat="false" ht="15" hidden="false" customHeight="false" outlineLevel="0" collapsed="false">
      <c r="A516" s="78"/>
      <c r="B516" s="78"/>
      <c r="C516" s="79"/>
      <c r="D516" s="78"/>
      <c r="E516" s="78"/>
      <c r="F516" s="82"/>
      <c r="G516" s="82"/>
      <c r="H516" s="82"/>
      <c r="I516" s="78"/>
      <c r="J516" s="83"/>
      <c r="K516" s="78"/>
      <c r="L516" s="82"/>
      <c r="M516" s="82"/>
      <c r="N516" s="82"/>
      <c r="O516" s="82"/>
      <c r="P516" s="83"/>
      <c r="Q516" s="78"/>
      <c r="R516" s="83"/>
      <c r="S516" s="78"/>
      <c r="T516" s="78"/>
      <c r="U516" s="78"/>
      <c r="V516" s="78"/>
      <c r="W516" s="78"/>
      <c r="X516" s="78"/>
      <c r="Y516" s="78"/>
      <c r="Z516" s="86"/>
      <c r="AA516" s="83"/>
      <c r="AB516" s="78"/>
      <c r="AC516" s="78"/>
      <c r="AD516" s="78"/>
      <c r="AE516" s="78"/>
      <c r="AF516" s="78"/>
      <c r="AG516" s="78"/>
      <c r="AH516" s="78"/>
      <c r="AI516" s="78"/>
      <c r="AJ516" s="78"/>
      <c r="AK516" s="78"/>
      <c r="AL516" s="78"/>
      <c r="AM516" s="78"/>
      <c r="AN516" s="78"/>
      <c r="AO516" s="78"/>
      <c r="AP516" s="78"/>
      <c r="AQ516" s="78"/>
      <c r="AR516" s="78"/>
      <c r="AS516" s="78"/>
      <c r="AT516" s="78"/>
      <c r="AU516" s="78"/>
      <c r="AV516" s="78"/>
      <c r="AW516" s="78"/>
      <c r="AX516" s="78"/>
      <c r="AY516" s="78"/>
      <c r="AZ516" s="78"/>
      <c r="BA516" s="78"/>
      <c r="BB516" s="78"/>
      <c r="BC516" s="78"/>
    </row>
    <row r="517" customFormat="false" ht="15" hidden="false" customHeight="false" outlineLevel="0" collapsed="false">
      <c r="A517" s="78"/>
      <c r="B517" s="78"/>
      <c r="C517" s="79"/>
      <c r="D517" s="78"/>
      <c r="E517" s="78"/>
      <c r="F517" s="82"/>
      <c r="G517" s="82"/>
      <c r="H517" s="82"/>
      <c r="I517" s="78"/>
      <c r="J517" s="83"/>
      <c r="K517" s="78"/>
      <c r="L517" s="82"/>
      <c r="M517" s="82"/>
      <c r="N517" s="82"/>
      <c r="O517" s="82"/>
      <c r="P517" s="83"/>
      <c r="Q517" s="78"/>
      <c r="R517" s="83"/>
      <c r="S517" s="78"/>
      <c r="T517" s="78"/>
      <c r="U517" s="78"/>
      <c r="V517" s="78"/>
      <c r="W517" s="78"/>
      <c r="X517" s="78"/>
      <c r="Y517" s="78"/>
      <c r="Z517" s="86"/>
      <c r="AA517" s="83"/>
      <c r="AB517" s="78"/>
      <c r="AC517" s="78"/>
      <c r="AD517" s="78"/>
      <c r="AE517" s="78"/>
      <c r="AF517" s="78"/>
      <c r="AG517" s="78"/>
      <c r="AH517" s="78"/>
      <c r="AI517" s="78"/>
      <c r="AJ517" s="78"/>
      <c r="AK517" s="78"/>
      <c r="AL517" s="78"/>
      <c r="AM517" s="78"/>
      <c r="AN517" s="78"/>
      <c r="AO517" s="78"/>
      <c r="AP517" s="78"/>
      <c r="AQ517" s="78"/>
      <c r="AR517" s="78"/>
      <c r="AS517" s="78"/>
      <c r="AT517" s="78"/>
      <c r="AU517" s="78"/>
      <c r="AV517" s="78"/>
      <c r="AW517" s="78"/>
      <c r="AX517" s="78"/>
      <c r="AY517" s="78"/>
      <c r="AZ517" s="78"/>
      <c r="BA517" s="78"/>
      <c r="BB517" s="78"/>
      <c r="BC517" s="78"/>
    </row>
    <row r="518" customFormat="false" ht="15" hidden="false" customHeight="false" outlineLevel="0" collapsed="false">
      <c r="A518" s="78"/>
      <c r="B518" s="78"/>
      <c r="C518" s="79"/>
      <c r="D518" s="78"/>
      <c r="E518" s="78"/>
      <c r="F518" s="82"/>
      <c r="G518" s="82"/>
      <c r="H518" s="82"/>
      <c r="I518" s="78"/>
      <c r="J518" s="83"/>
      <c r="K518" s="78"/>
      <c r="L518" s="82"/>
      <c r="M518" s="82"/>
      <c r="N518" s="82"/>
      <c r="O518" s="82"/>
      <c r="P518" s="83"/>
      <c r="Q518" s="78"/>
      <c r="R518" s="83"/>
      <c r="S518" s="78"/>
      <c r="T518" s="78"/>
      <c r="U518" s="78"/>
      <c r="V518" s="78"/>
      <c r="W518" s="78"/>
      <c r="X518" s="78"/>
      <c r="Y518" s="78"/>
      <c r="Z518" s="86"/>
      <c r="AA518" s="83"/>
      <c r="AB518" s="78"/>
      <c r="AC518" s="78"/>
      <c r="AD518" s="78"/>
      <c r="AE518" s="78"/>
      <c r="AF518" s="78"/>
      <c r="AG518" s="78"/>
      <c r="AH518" s="78"/>
      <c r="AI518" s="78"/>
      <c r="AJ518" s="78"/>
      <c r="AK518" s="78"/>
      <c r="AL518" s="78"/>
      <c r="AM518" s="78"/>
      <c r="AN518" s="78"/>
      <c r="AO518" s="78"/>
      <c r="AP518" s="78"/>
      <c r="AQ518" s="78"/>
      <c r="AR518" s="78"/>
      <c r="AS518" s="78"/>
      <c r="AT518" s="78"/>
      <c r="AU518" s="78"/>
      <c r="AV518" s="78"/>
      <c r="AW518" s="78"/>
      <c r="AX518" s="78"/>
      <c r="AY518" s="78"/>
      <c r="AZ518" s="78"/>
      <c r="BA518" s="78"/>
      <c r="BB518" s="78"/>
      <c r="BC518" s="78"/>
    </row>
    <row r="519" customFormat="false" ht="15" hidden="false" customHeight="false" outlineLevel="0" collapsed="false">
      <c r="A519" s="78"/>
      <c r="B519" s="78"/>
      <c r="C519" s="79"/>
      <c r="D519" s="78"/>
      <c r="E519" s="78"/>
      <c r="F519" s="82"/>
      <c r="G519" s="82"/>
      <c r="H519" s="82"/>
      <c r="I519" s="78"/>
      <c r="J519" s="83"/>
      <c r="K519" s="78"/>
      <c r="L519" s="82"/>
      <c r="M519" s="82"/>
      <c r="N519" s="82"/>
      <c r="O519" s="82"/>
      <c r="P519" s="83"/>
      <c r="Q519" s="78"/>
      <c r="R519" s="83"/>
      <c r="S519" s="78"/>
      <c r="T519" s="78"/>
      <c r="U519" s="78"/>
      <c r="V519" s="78"/>
      <c r="W519" s="78"/>
      <c r="X519" s="78"/>
      <c r="Y519" s="78"/>
      <c r="Z519" s="86"/>
      <c r="AA519" s="83"/>
      <c r="AB519" s="78"/>
      <c r="AC519" s="78"/>
      <c r="AD519" s="78"/>
      <c r="AE519" s="78"/>
      <c r="AF519" s="78"/>
      <c r="AG519" s="78"/>
      <c r="AH519" s="78"/>
      <c r="AI519" s="78"/>
      <c r="AJ519" s="78"/>
      <c r="AK519" s="78"/>
      <c r="AL519" s="78"/>
      <c r="AM519" s="78"/>
      <c r="AN519" s="78"/>
      <c r="AO519" s="78"/>
      <c r="AP519" s="78"/>
      <c r="AQ519" s="78"/>
      <c r="AR519" s="78"/>
      <c r="AS519" s="78"/>
      <c r="AT519" s="78"/>
      <c r="AU519" s="78"/>
      <c r="AV519" s="78"/>
      <c r="AW519" s="78"/>
      <c r="AX519" s="78"/>
      <c r="AY519" s="78"/>
      <c r="AZ519" s="78"/>
      <c r="BA519" s="78"/>
      <c r="BB519" s="78"/>
      <c r="BC519" s="78"/>
    </row>
    <row r="520" customFormat="false" ht="15" hidden="false" customHeight="false" outlineLevel="0" collapsed="false">
      <c r="A520" s="78"/>
      <c r="B520" s="78"/>
      <c r="C520" s="79"/>
      <c r="D520" s="78"/>
      <c r="E520" s="78"/>
      <c r="F520" s="82"/>
      <c r="G520" s="82"/>
      <c r="H520" s="82"/>
      <c r="I520" s="78"/>
      <c r="J520" s="83"/>
      <c r="K520" s="78"/>
      <c r="L520" s="82"/>
      <c r="M520" s="82"/>
      <c r="N520" s="82"/>
      <c r="O520" s="82"/>
      <c r="P520" s="83"/>
      <c r="Q520" s="78"/>
      <c r="R520" s="83"/>
      <c r="S520" s="78"/>
      <c r="T520" s="78"/>
      <c r="U520" s="78"/>
      <c r="V520" s="78"/>
      <c r="W520" s="78"/>
      <c r="X520" s="78"/>
      <c r="Y520" s="78"/>
      <c r="Z520" s="86"/>
      <c r="AA520" s="83"/>
      <c r="AB520" s="78"/>
      <c r="AC520" s="78"/>
      <c r="AD520" s="78"/>
      <c r="AE520" s="78"/>
      <c r="AF520" s="78"/>
      <c r="AG520" s="78"/>
      <c r="AH520" s="78"/>
      <c r="AI520" s="78"/>
      <c r="AJ520" s="78"/>
      <c r="AK520" s="78"/>
      <c r="AL520" s="78"/>
      <c r="AM520" s="78"/>
      <c r="AN520" s="78"/>
      <c r="AO520" s="78"/>
      <c r="AP520" s="78"/>
      <c r="AQ520" s="78"/>
      <c r="AR520" s="78"/>
      <c r="AS520" s="78"/>
      <c r="AT520" s="78"/>
      <c r="AU520" s="78"/>
      <c r="AV520" s="78"/>
      <c r="AW520" s="78"/>
      <c r="AX520" s="78"/>
      <c r="AY520" s="78"/>
      <c r="AZ520" s="78"/>
      <c r="BA520" s="78"/>
      <c r="BB520" s="78"/>
      <c r="BC520" s="78"/>
    </row>
    <row r="521" customFormat="false" ht="15" hidden="false" customHeight="false" outlineLevel="0" collapsed="false">
      <c r="A521" s="78"/>
      <c r="B521" s="78"/>
      <c r="C521" s="79"/>
      <c r="D521" s="78"/>
      <c r="E521" s="78"/>
      <c r="F521" s="82"/>
      <c r="G521" s="82"/>
      <c r="H521" s="82"/>
      <c r="I521" s="78"/>
      <c r="J521" s="83"/>
      <c r="K521" s="78"/>
      <c r="L521" s="82"/>
      <c r="M521" s="82"/>
      <c r="N521" s="82"/>
      <c r="O521" s="82"/>
      <c r="P521" s="83"/>
      <c r="Q521" s="78"/>
      <c r="R521" s="83"/>
      <c r="S521" s="78"/>
      <c r="T521" s="78"/>
      <c r="U521" s="78"/>
      <c r="V521" s="78"/>
      <c r="W521" s="78"/>
      <c r="X521" s="78"/>
      <c r="Y521" s="78"/>
      <c r="Z521" s="86"/>
      <c r="AA521" s="83"/>
      <c r="AB521" s="78"/>
      <c r="AC521" s="78"/>
      <c r="AD521" s="78"/>
      <c r="AE521" s="78"/>
      <c r="AF521" s="78"/>
      <c r="AG521" s="78"/>
      <c r="AH521" s="78"/>
      <c r="AI521" s="78"/>
      <c r="AJ521" s="78"/>
      <c r="AK521" s="78"/>
      <c r="AL521" s="78"/>
      <c r="AM521" s="78"/>
      <c r="AN521" s="78"/>
      <c r="AO521" s="78"/>
      <c r="AP521" s="78"/>
      <c r="AQ521" s="78"/>
      <c r="AR521" s="78"/>
      <c r="AS521" s="78"/>
      <c r="AT521" s="78"/>
      <c r="AU521" s="78"/>
      <c r="AV521" s="78"/>
      <c r="AW521" s="78"/>
      <c r="AX521" s="78"/>
      <c r="AY521" s="78"/>
      <c r="AZ521" s="78"/>
      <c r="BA521" s="78"/>
      <c r="BB521" s="78"/>
      <c r="BC521" s="78"/>
    </row>
    <row r="522" customFormat="false" ht="15" hidden="false" customHeight="false" outlineLevel="0" collapsed="false">
      <c r="A522" s="78"/>
      <c r="B522" s="78"/>
      <c r="C522" s="79"/>
      <c r="D522" s="78"/>
      <c r="E522" s="78"/>
      <c r="F522" s="82"/>
      <c r="G522" s="82"/>
      <c r="H522" s="82"/>
      <c r="I522" s="78"/>
      <c r="J522" s="83"/>
      <c r="K522" s="78"/>
      <c r="L522" s="82"/>
      <c r="M522" s="82"/>
      <c r="N522" s="82"/>
      <c r="O522" s="82"/>
      <c r="P522" s="83"/>
      <c r="Q522" s="78"/>
      <c r="R522" s="83"/>
      <c r="S522" s="78"/>
      <c r="T522" s="78"/>
      <c r="U522" s="78"/>
      <c r="V522" s="78"/>
      <c r="W522" s="78"/>
      <c r="X522" s="78"/>
      <c r="Y522" s="78"/>
      <c r="Z522" s="86"/>
      <c r="AA522" s="83"/>
      <c r="AB522" s="78"/>
      <c r="AC522" s="78"/>
      <c r="AD522" s="78"/>
      <c r="AE522" s="78"/>
      <c r="AF522" s="78"/>
      <c r="AG522" s="78"/>
      <c r="AH522" s="78"/>
      <c r="AI522" s="78"/>
      <c r="AJ522" s="78"/>
      <c r="AK522" s="78"/>
      <c r="AL522" s="78"/>
      <c r="AM522" s="78"/>
      <c r="AN522" s="78"/>
      <c r="AO522" s="78"/>
      <c r="AP522" s="78"/>
      <c r="AQ522" s="78"/>
      <c r="AR522" s="78"/>
      <c r="AS522" s="78"/>
      <c r="AT522" s="78"/>
      <c r="AU522" s="78"/>
      <c r="AV522" s="78"/>
      <c r="AW522" s="78"/>
      <c r="AX522" s="78"/>
      <c r="AY522" s="78"/>
      <c r="AZ522" s="78"/>
      <c r="BA522" s="78"/>
      <c r="BB522" s="78"/>
      <c r="BC522" s="78"/>
    </row>
    <row r="523" customFormat="false" ht="15" hidden="false" customHeight="false" outlineLevel="0" collapsed="false">
      <c r="A523" s="78"/>
      <c r="B523" s="78"/>
      <c r="C523" s="79"/>
      <c r="D523" s="78"/>
      <c r="E523" s="78"/>
      <c r="F523" s="82"/>
      <c r="G523" s="82"/>
      <c r="H523" s="82"/>
      <c r="I523" s="78"/>
      <c r="J523" s="83"/>
      <c r="K523" s="78"/>
      <c r="L523" s="82"/>
      <c r="M523" s="82"/>
      <c r="N523" s="82"/>
      <c r="O523" s="82"/>
      <c r="P523" s="83"/>
      <c r="Q523" s="78"/>
      <c r="R523" s="83"/>
      <c r="S523" s="78"/>
      <c r="T523" s="78"/>
      <c r="U523" s="78"/>
      <c r="V523" s="78"/>
      <c r="W523" s="78"/>
      <c r="X523" s="78"/>
      <c r="Y523" s="78"/>
      <c r="Z523" s="86"/>
      <c r="AA523" s="83"/>
      <c r="AB523" s="78"/>
      <c r="AC523" s="78"/>
      <c r="AD523" s="78"/>
      <c r="AE523" s="78"/>
      <c r="AF523" s="78"/>
      <c r="AG523" s="78"/>
      <c r="AH523" s="78"/>
      <c r="AI523" s="78"/>
      <c r="AJ523" s="78"/>
      <c r="AK523" s="78"/>
      <c r="AL523" s="78"/>
      <c r="AM523" s="78"/>
      <c r="AN523" s="78"/>
      <c r="AO523" s="78"/>
      <c r="AP523" s="78"/>
      <c r="AQ523" s="78"/>
      <c r="AR523" s="78"/>
      <c r="AS523" s="78"/>
      <c r="AT523" s="78"/>
      <c r="AU523" s="78"/>
      <c r="AV523" s="78"/>
      <c r="AW523" s="78"/>
      <c r="AX523" s="78"/>
      <c r="AY523" s="78"/>
      <c r="AZ523" s="78"/>
      <c r="BA523" s="78"/>
      <c r="BB523" s="78"/>
      <c r="BC523" s="78"/>
    </row>
    <row r="524" customFormat="false" ht="15" hidden="false" customHeight="false" outlineLevel="0" collapsed="false">
      <c r="A524" s="78"/>
      <c r="B524" s="78"/>
      <c r="C524" s="79"/>
      <c r="D524" s="78"/>
      <c r="E524" s="78"/>
      <c r="F524" s="82"/>
      <c r="G524" s="82"/>
      <c r="H524" s="82"/>
      <c r="I524" s="78"/>
      <c r="J524" s="83"/>
      <c r="K524" s="78"/>
      <c r="L524" s="82"/>
      <c r="M524" s="82"/>
      <c r="N524" s="82"/>
      <c r="O524" s="82"/>
      <c r="P524" s="83"/>
      <c r="Q524" s="78"/>
      <c r="R524" s="83"/>
      <c r="S524" s="78"/>
      <c r="T524" s="78"/>
      <c r="U524" s="78"/>
      <c r="V524" s="78"/>
      <c r="W524" s="78"/>
      <c r="X524" s="78"/>
      <c r="Y524" s="78"/>
      <c r="Z524" s="86"/>
      <c r="AA524" s="83"/>
      <c r="AB524" s="78"/>
      <c r="AC524" s="78"/>
      <c r="AD524" s="78"/>
      <c r="AE524" s="78"/>
      <c r="AF524" s="78"/>
      <c r="AG524" s="78"/>
      <c r="AH524" s="78"/>
      <c r="AI524" s="78"/>
      <c r="AJ524" s="78"/>
      <c r="AK524" s="78"/>
      <c r="AL524" s="78"/>
      <c r="AM524" s="78"/>
      <c r="AN524" s="78"/>
      <c r="AO524" s="78"/>
      <c r="AP524" s="78"/>
      <c r="AQ524" s="78"/>
      <c r="AR524" s="78"/>
      <c r="AS524" s="78"/>
      <c r="AT524" s="78"/>
      <c r="AU524" s="78"/>
      <c r="AV524" s="78"/>
      <c r="AW524" s="78"/>
      <c r="AX524" s="78"/>
      <c r="AY524" s="78"/>
      <c r="AZ524" s="78"/>
      <c r="BA524" s="78"/>
      <c r="BB524" s="78"/>
      <c r="BC524" s="78"/>
    </row>
    <row r="525" customFormat="false" ht="15" hidden="false" customHeight="false" outlineLevel="0" collapsed="false">
      <c r="A525" s="78"/>
      <c r="B525" s="78"/>
      <c r="C525" s="79"/>
      <c r="D525" s="78"/>
      <c r="E525" s="78"/>
      <c r="F525" s="82"/>
      <c r="G525" s="82"/>
      <c r="H525" s="82"/>
      <c r="I525" s="78"/>
      <c r="J525" s="83"/>
      <c r="K525" s="78"/>
      <c r="L525" s="82"/>
      <c r="M525" s="82"/>
      <c r="N525" s="82"/>
      <c r="O525" s="82"/>
      <c r="P525" s="83"/>
      <c r="Q525" s="78"/>
      <c r="R525" s="83"/>
      <c r="S525" s="78"/>
      <c r="T525" s="78"/>
      <c r="U525" s="78"/>
      <c r="V525" s="78"/>
      <c r="W525" s="78"/>
      <c r="X525" s="78"/>
      <c r="Y525" s="78"/>
      <c r="Z525" s="86"/>
      <c r="AA525" s="83"/>
      <c r="AB525" s="78"/>
      <c r="AC525" s="78"/>
      <c r="AD525" s="78"/>
      <c r="AE525" s="78"/>
      <c r="AF525" s="78"/>
      <c r="AG525" s="78"/>
      <c r="AH525" s="78"/>
      <c r="AI525" s="78"/>
      <c r="AJ525" s="78"/>
      <c r="AK525" s="78"/>
      <c r="AL525" s="78"/>
      <c r="AM525" s="78"/>
      <c r="AN525" s="78"/>
      <c r="AO525" s="78"/>
      <c r="AP525" s="78"/>
      <c r="AQ525" s="78"/>
      <c r="AR525" s="78"/>
      <c r="AS525" s="78"/>
      <c r="AT525" s="78"/>
      <c r="AU525" s="78"/>
      <c r="AV525" s="78"/>
      <c r="AW525" s="78"/>
      <c r="AX525" s="78"/>
      <c r="AY525" s="78"/>
      <c r="AZ525" s="78"/>
      <c r="BA525" s="78"/>
      <c r="BB525" s="78"/>
      <c r="BC525" s="78"/>
    </row>
    <row r="526" customFormat="false" ht="15" hidden="false" customHeight="false" outlineLevel="0" collapsed="false">
      <c r="A526" s="78"/>
      <c r="B526" s="78"/>
      <c r="C526" s="79"/>
      <c r="D526" s="78"/>
      <c r="E526" s="78"/>
      <c r="F526" s="82"/>
      <c r="G526" s="82"/>
      <c r="H526" s="82"/>
      <c r="I526" s="78"/>
      <c r="J526" s="83"/>
      <c r="K526" s="78"/>
      <c r="L526" s="82"/>
      <c r="M526" s="82"/>
      <c r="N526" s="82"/>
      <c r="O526" s="82"/>
      <c r="P526" s="83"/>
      <c r="Q526" s="78"/>
      <c r="R526" s="83"/>
      <c r="S526" s="78"/>
      <c r="T526" s="78"/>
      <c r="U526" s="78"/>
      <c r="V526" s="78"/>
      <c r="W526" s="78"/>
      <c r="X526" s="78"/>
      <c r="Y526" s="78"/>
      <c r="Z526" s="86"/>
      <c r="AA526" s="83"/>
      <c r="AB526" s="78"/>
      <c r="AC526" s="78"/>
      <c r="AD526" s="78"/>
      <c r="AE526" s="78"/>
      <c r="AF526" s="78"/>
      <c r="AG526" s="78"/>
      <c r="AH526" s="78"/>
      <c r="AI526" s="78"/>
      <c r="AJ526" s="78"/>
      <c r="AK526" s="78"/>
      <c r="AL526" s="78"/>
      <c r="AM526" s="78"/>
      <c r="AN526" s="78"/>
      <c r="AO526" s="78"/>
      <c r="AP526" s="78"/>
      <c r="AQ526" s="78"/>
      <c r="AR526" s="78"/>
      <c r="AS526" s="78"/>
      <c r="AT526" s="78"/>
      <c r="AU526" s="78"/>
      <c r="AV526" s="78"/>
      <c r="AW526" s="78"/>
      <c r="AX526" s="78"/>
      <c r="AY526" s="78"/>
      <c r="AZ526" s="78"/>
      <c r="BA526" s="78"/>
      <c r="BB526" s="78"/>
      <c r="BC526" s="78"/>
    </row>
    <row r="527" customFormat="false" ht="15" hidden="false" customHeight="false" outlineLevel="0" collapsed="false">
      <c r="A527" s="78"/>
      <c r="B527" s="78"/>
      <c r="C527" s="79"/>
      <c r="D527" s="78"/>
      <c r="E527" s="78"/>
      <c r="F527" s="82"/>
      <c r="G527" s="82"/>
      <c r="H527" s="82"/>
      <c r="I527" s="78"/>
      <c r="J527" s="83"/>
      <c r="K527" s="78"/>
      <c r="L527" s="82"/>
      <c r="M527" s="82"/>
      <c r="N527" s="82"/>
      <c r="O527" s="82"/>
      <c r="P527" s="83"/>
      <c r="Q527" s="78"/>
      <c r="R527" s="83"/>
      <c r="S527" s="78"/>
      <c r="T527" s="78"/>
      <c r="U527" s="78"/>
      <c r="V527" s="78"/>
      <c r="W527" s="78"/>
      <c r="X527" s="78"/>
      <c r="Y527" s="78"/>
      <c r="Z527" s="86"/>
      <c r="AA527" s="83"/>
      <c r="AB527" s="78"/>
      <c r="AC527" s="78"/>
      <c r="AD527" s="78"/>
      <c r="AE527" s="78"/>
      <c r="AF527" s="78"/>
      <c r="AG527" s="78"/>
      <c r="AH527" s="78"/>
      <c r="AI527" s="78"/>
      <c r="AJ527" s="78"/>
      <c r="AK527" s="78"/>
      <c r="AL527" s="78"/>
      <c r="AM527" s="78"/>
      <c r="AN527" s="78"/>
      <c r="AO527" s="78"/>
      <c r="AP527" s="78"/>
      <c r="AQ527" s="78"/>
      <c r="AR527" s="78"/>
      <c r="AS527" s="78"/>
      <c r="AT527" s="78"/>
      <c r="AU527" s="78"/>
      <c r="AV527" s="78"/>
      <c r="AW527" s="78"/>
      <c r="AX527" s="78"/>
      <c r="AY527" s="78"/>
      <c r="AZ527" s="78"/>
      <c r="BA527" s="78"/>
      <c r="BB527" s="78"/>
      <c r="BC527" s="78"/>
    </row>
    <row r="528" customFormat="false" ht="15" hidden="false" customHeight="false" outlineLevel="0" collapsed="false">
      <c r="A528" s="78"/>
      <c r="B528" s="78"/>
      <c r="C528" s="79"/>
      <c r="D528" s="78"/>
      <c r="E528" s="78"/>
      <c r="F528" s="82"/>
      <c r="G528" s="82"/>
      <c r="H528" s="82"/>
      <c r="I528" s="78"/>
      <c r="J528" s="83"/>
      <c r="K528" s="78"/>
      <c r="L528" s="82"/>
      <c r="M528" s="82"/>
      <c r="N528" s="82"/>
      <c r="O528" s="82"/>
      <c r="P528" s="83"/>
      <c r="Q528" s="78"/>
      <c r="R528" s="83"/>
      <c r="S528" s="78"/>
      <c r="T528" s="78"/>
      <c r="U528" s="78"/>
      <c r="V528" s="78"/>
      <c r="W528" s="78"/>
      <c r="X528" s="78"/>
      <c r="Y528" s="78"/>
      <c r="Z528" s="86"/>
      <c r="AA528" s="83"/>
      <c r="AB528" s="78"/>
      <c r="AC528" s="78"/>
      <c r="AD528" s="78"/>
      <c r="AE528" s="78"/>
      <c r="AF528" s="78"/>
      <c r="AG528" s="78"/>
      <c r="AH528" s="78"/>
      <c r="AI528" s="78"/>
      <c r="AJ528" s="78"/>
      <c r="AK528" s="78"/>
      <c r="AL528" s="78"/>
      <c r="AM528" s="78"/>
      <c r="AN528" s="78"/>
      <c r="AO528" s="78"/>
      <c r="AP528" s="78"/>
      <c r="AQ528" s="78"/>
      <c r="AR528" s="78"/>
      <c r="AS528" s="78"/>
      <c r="AT528" s="78"/>
      <c r="AU528" s="78"/>
      <c r="AV528" s="78"/>
      <c r="AW528" s="78"/>
      <c r="AX528" s="78"/>
      <c r="AY528" s="78"/>
      <c r="AZ528" s="78"/>
      <c r="BA528" s="78"/>
      <c r="BB528" s="78"/>
      <c r="BC528" s="78"/>
    </row>
    <row r="529" customFormat="false" ht="15" hidden="false" customHeight="false" outlineLevel="0" collapsed="false">
      <c r="A529" s="78"/>
      <c r="B529" s="78"/>
      <c r="C529" s="79"/>
      <c r="D529" s="78"/>
      <c r="E529" s="78"/>
      <c r="F529" s="82"/>
      <c r="G529" s="82"/>
      <c r="H529" s="82"/>
      <c r="I529" s="78"/>
      <c r="J529" s="83"/>
      <c r="K529" s="78"/>
      <c r="L529" s="82"/>
      <c r="M529" s="82"/>
      <c r="N529" s="82"/>
      <c r="O529" s="82"/>
      <c r="P529" s="83"/>
      <c r="Q529" s="78"/>
      <c r="R529" s="83"/>
      <c r="S529" s="78"/>
      <c r="T529" s="78"/>
      <c r="U529" s="78"/>
      <c r="V529" s="78"/>
      <c r="W529" s="78"/>
      <c r="X529" s="78"/>
      <c r="Y529" s="78"/>
      <c r="Z529" s="86"/>
      <c r="AA529" s="83"/>
      <c r="AB529" s="78"/>
      <c r="AC529" s="78"/>
      <c r="AD529" s="78"/>
      <c r="AE529" s="78"/>
      <c r="AF529" s="78"/>
      <c r="AG529" s="78"/>
      <c r="AH529" s="78"/>
      <c r="AI529" s="78"/>
      <c r="AJ529" s="78"/>
      <c r="AK529" s="78"/>
      <c r="AL529" s="78"/>
      <c r="AM529" s="78"/>
      <c r="AN529" s="78"/>
      <c r="AO529" s="78"/>
      <c r="AP529" s="78"/>
      <c r="AQ529" s="78"/>
      <c r="AR529" s="78"/>
      <c r="AS529" s="78"/>
      <c r="AT529" s="78"/>
      <c r="AU529" s="78"/>
      <c r="AV529" s="78"/>
      <c r="AW529" s="78"/>
      <c r="AX529" s="78"/>
      <c r="AY529" s="78"/>
      <c r="AZ529" s="78"/>
      <c r="BA529" s="78"/>
      <c r="BB529" s="78"/>
      <c r="BC529" s="78"/>
    </row>
    <row r="530" customFormat="false" ht="15" hidden="false" customHeight="false" outlineLevel="0" collapsed="false">
      <c r="A530" s="78"/>
      <c r="B530" s="78"/>
      <c r="C530" s="79"/>
      <c r="D530" s="78"/>
      <c r="E530" s="78"/>
      <c r="F530" s="82"/>
      <c r="G530" s="82"/>
      <c r="H530" s="82"/>
      <c r="I530" s="78"/>
      <c r="J530" s="83"/>
      <c r="K530" s="78"/>
      <c r="L530" s="82"/>
      <c r="M530" s="82"/>
      <c r="N530" s="82"/>
      <c r="O530" s="82"/>
      <c r="P530" s="83"/>
      <c r="Q530" s="78"/>
      <c r="R530" s="83"/>
      <c r="S530" s="78"/>
      <c r="T530" s="78"/>
      <c r="U530" s="78"/>
      <c r="V530" s="78"/>
      <c r="W530" s="78"/>
      <c r="X530" s="78"/>
      <c r="Y530" s="78"/>
      <c r="Z530" s="86"/>
      <c r="AA530" s="83"/>
      <c r="AB530" s="78"/>
      <c r="AC530" s="78"/>
      <c r="AD530" s="78"/>
      <c r="AE530" s="78"/>
      <c r="AF530" s="78"/>
      <c r="AG530" s="78"/>
      <c r="AH530" s="78"/>
      <c r="AI530" s="78"/>
      <c r="AJ530" s="78"/>
      <c r="AK530" s="78"/>
      <c r="AL530" s="78"/>
      <c r="AM530" s="78"/>
      <c r="AN530" s="78"/>
      <c r="AO530" s="78"/>
      <c r="AP530" s="78"/>
      <c r="AQ530" s="78"/>
      <c r="AR530" s="78"/>
      <c r="AS530" s="78"/>
      <c r="AT530" s="78"/>
      <c r="AU530" s="78"/>
      <c r="AV530" s="78"/>
      <c r="AW530" s="78"/>
      <c r="AX530" s="78"/>
      <c r="AY530" s="78"/>
      <c r="AZ530" s="78"/>
      <c r="BA530" s="78"/>
      <c r="BB530" s="78"/>
      <c r="BC530" s="78"/>
    </row>
    <row r="531" customFormat="false" ht="15" hidden="false" customHeight="false" outlineLevel="0" collapsed="false">
      <c r="A531" s="78"/>
      <c r="B531" s="78"/>
      <c r="C531" s="79"/>
      <c r="D531" s="78"/>
      <c r="E531" s="78"/>
      <c r="F531" s="82"/>
      <c r="G531" s="82"/>
      <c r="H531" s="82"/>
      <c r="I531" s="78"/>
      <c r="J531" s="83"/>
      <c r="K531" s="78"/>
      <c r="L531" s="82"/>
      <c r="M531" s="82"/>
      <c r="N531" s="82"/>
      <c r="O531" s="82"/>
      <c r="P531" s="83"/>
      <c r="Q531" s="78"/>
      <c r="R531" s="83"/>
      <c r="S531" s="78"/>
      <c r="T531" s="78"/>
      <c r="U531" s="78"/>
      <c r="V531" s="78"/>
      <c r="W531" s="78"/>
      <c r="X531" s="78"/>
      <c r="Y531" s="78"/>
      <c r="Z531" s="86"/>
      <c r="AA531" s="83"/>
      <c r="AB531" s="78"/>
      <c r="AC531" s="78"/>
      <c r="AD531" s="78"/>
      <c r="AE531" s="78"/>
      <c r="AF531" s="78"/>
      <c r="AG531" s="78"/>
      <c r="AH531" s="78"/>
      <c r="AI531" s="78"/>
      <c r="AJ531" s="78"/>
      <c r="AK531" s="78"/>
      <c r="AL531" s="78"/>
      <c r="AM531" s="78"/>
      <c r="AN531" s="78"/>
      <c r="AO531" s="78"/>
      <c r="AP531" s="78"/>
      <c r="AQ531" s="78"/>
      <c r="AR531" s="78"/>
      <c r="AS531" s="78"/>
      <c r="AT531" s="78"/>
      <c r="AU531" s="78"/>
      <c r="AV531" s="78"/>
      <c r="AW531" s="78"/>
      <c r="AX531" s="78"/>
      <c r="AY531" s="78"/>
      <c r="AZ531" s="78"/>
      <c r="BA531" s="78"/>
      <c r="BB531" s="78"/>
      <c r="BC531" s="78"/>
    </row>
    <row r="532" customFormat="false" ht="15" hidden="false" customHeight="false" outlineLevel="0" collapsed="false">
      <c r="A532" s="78"/>
      <c r="B532" s="78"/>
      <c r="C532" s="79"/>
      <c r="D532" s="78"/>
      <c r="E532" s="78"/>
      <c r="F532" s="82"/>
      <c r="G532" s="82"/>
      <c r="H532" s="82"/>
      <c r="I532" s="78"/>
      <c r="J532" s="83"/>
      <c r="K532" s="78"/>
      <c r="L532" s="82"/>
      <c r="M532" s="82"/>
      <c r="N532" s="82"/>
      <c r="O532" s="82"/>
      <c r="P532" s="83"/>
      <c r="Q532" s="78"/>
      <c r="R532" s="83"/>
      <c r="S532" s="78"/>
      <c r="T532" s="78"/>
      <c r="U532" s="78"/>
      <c r="V532" s="78"/>
      <c r="W532" s="78"/>
      <c r="X532" s="78"/>
      <c r="Y532" s="78"/>
      <c r="Z532" s="86"/>
      <c r="AA532" s="83"/>
      <c r="AB532" s="78"/>
      <c r="AC532" s="78"/>
      <c r="AD532" s="78"/>
      <c r="AE532" s="78"/>
      <c r="AF532" s="78"/>
      <c r="AG532" s="78"/>
      <c r="AH532" s="78"/>
      <c r="AI532" s="78"/>
      <c r="AJ532" s="78"/>
      <c r="AK532" s="78"/>
      <c r="AL532" s="78"/>
      <c r="AM532" s="78"/>
      <c r="AN532" s="78"/>
      <c r="AO532" s="78"/>
      <c r="AP532" s="78"/>
      <c r="AQ532" s="78"/>
      <c r="AR532" s="78"/>
      <c r="AS532" s="78"/>
      <c r="AT532" s="78"/>
      <c r="AU532" s="78"/>
      <c r="AV532" s="78"/>
      <c r="AW532" s="78"/>
      <c r="AX532" s="78"/>
      <c r="AY532" s="78"/>
      <c r="AZ532" s="78"/>
      <c r="BA532" s="78"/>
      <c r="BB532" s="78"/>
      <c r="BC532" s="78"/>
    </row>
    <row r="533" customFormat="false" ht="15" hidden="false" customHeight="false" outlineLevel="0" collapsed="false">
      <c r="A533" s="78"/>
      <c r="B533" s="78"/>
      <c r="C533" s="79"/>
      <c r="D533" s="78"/>
      <c r="E533" s="78"/>
      <c r="F533" s="82"/>
      <c r="G533" s="82"/>
      <c r="H533" s="82"/>
      <c r="I533" s="78"/>
      <c r="J533" s="83"/>
      <c r="K533" s="78"/>
      <c r="L533" s="82"/>
      <c r="M533" s="82"/>
      <c r="N533" s="82"/>
      <c r="O533" s="82"/>
      <c r="P533" s="83"/>
      <c r="Q533" s="78"/>
      <c r="R533" s="83"/>
      <c r="S533" s="78"/>
      <c r="T533" s="78"/>
      <c r="U533" s="78"/>
      <c r="V533" s="78"/>
      <c r="W533" s="78"/>
      <c r="X533" s="78"/>
      <c r="Y533" s="78"/>
      <c r="Z533" s="86"/>
      <c r="AA533" s="83"/>
      <c r="AB533" s="78"/>
      <c r="AC533" s="78"/>
      <c r="AD533" s="78"/>
      <c r="AE533" s="78"/>
      <c r="AF533" s="78"/>
      <c r="AG533" s="78"/>
      <c r="AH533" s="78"/>
      <c r="AI533" s="78"/>
      <c r="AJ533" s="78"/>
      <c r="AK533" s="78"/>
      <c r="AL533" s="78"/>
      <c r="AM533" s="78"/>
      <c r="AN533" s="78"/>
      <c r="AO533" s="78"/>
      <c r="AP533" s="78"/>
      <c r="AQ533" s="78"/>
      <c r="AR533" s="78"/>
      <c r="AS533" s="78"/>
      <c r="AT533" s="78"/>
      <c r="AU533" s="78"/>
      <c r="AV533" s="78"/>
      <c r="AW533" s="78"/>
      <c r="AX533" s="78"/>
      <c r="AY533" s="78"/>
      <c r="AZ533" s="78"/>
      <c r="BA533" s="78"/>
      <c r="BB533" s="78"/>
      <c r="BC533" s="78"/>
    </row>
    <row r="534" customFormat="false" ht="15" hidden="false" customHeight="false" outlineLevel="0" collapsed="false">
      <c r="A534" s="78"/>
      <c r="B534" s="78"/>
      <c r="C534" s="79"/>
      <c r="D534" s="78"/>
      <c r="E534" s="78"/>
      <c r="F534" s="82"/>
      <c r="G534" s="82"/>
      <c r="H534" s="82"/>
      <c r="I534" s="78"/>
      <c r="J534" s="83"/>
      <c r="K534" s="78"/>
      <c r="L534" s="82"/>
      <c r="M534" s="82"/>
      <c r="N534" s="82"/>
      <c r="O534" s="82"/>
      <c r="P534" s="83"/>
      <c r="Q534" s="78"/>
      <c r="R534" s="83"/>
      <c r="S534" s="78"/>
      <c r="T534" s="78"/>
      <c r="U534" s="78"/>
      <c r="V534" s="78"/>
      <c r="W534" s="78"/>
      <c r="X534" s="78"/>
      <c r="Y534" s="78"/>
      <c r="Z534" s="86"/>
      <c r="AA534" s="83"/>
      <c r="AB534" s="78"/>
      <c r="AC534" s="78"/>
      <c r="AD534" s="78"/>
      <c r="AE534" s="78"/>
      <c r="AF534" s="78"/>
      <c r="AG534" s="78"/>
      <c r="AH534" s="78"/>
      <c r="AI534" s="78"/>
      <c r="AJ534" s="78"/>
      <c r="AK534" s="78"/>
      <c r="AL534" s="78"/>
      <c r="AM534" s="78"/>
      <c r="AN534" s="78"/>
      <c r="AO534" s="78"/>
      <c r="AP534" s="78"/>
      <c r="AQ534" s="78"/>
      <c r="AR534" s="78"/>
      <c r="AS534" s="78"/>
      <c r="AT534" s="78"/>
      <c r="AU534" s="78"/>
      <c r="AV534" s="78"/>
      <c r="AW534" s="78"/>
      <c r="AX534" s="78"/>
      <c r="AY534" s="78"/>
      <c r="AZ534" s="78"/>
      <c r="BA534" s="78"/>
      <c r="BB534" s="78"/>
      <c r="BC534" s="78"/>
    </row>
    <row r="535" customFormat="false" ht="15" hidden="false" customHeight="false" outlineLevel="0" collapsed="false">
      <c r="A535" s="78"/>
      <c r="B535" s="78"/>
      <c r="C535" s="79"/>
      <c r="D535" s="78"/>
      <c r="E535" s="78"/>
      <c r="F535" s="82"/>
      <c r="G535" s="82"/>
      <c r="H535" s="82"/>
      <c r="I535" s="78"/>
      <c r="J535" s="83"/>
      <c r="K535" s="78"/>
      <c r="L535" s="82"/>
      <c r="M535" s="82"/>
      <c r="N535" s="82"/>
      <c r="O535" s="82"/>
      <c r="P535" s="83"/>
      <c r="Q535" s="78"/>
      <c r="R535" s="83"/>
      <c r="S535" s="78"/>
      <c r="T535" s="78"/>
      <c r="U535" s="78"/>
      <c r="V535" s="78"/>
      <c r="W535" s="78"/>
      <c r="X535" s="78"/>
      <c r="Y535" s="78"/>
      <c r="Z535" s="86"/>
      <c r="AA535" s="83"/>
      <c r="AB535" s="78"/>
      <c r="AC535" s="78"/>
      <c r="AD535" s="78"/>
      <c r="AE535" s="78"/>
      <c r="AF535" s="78"/>
      <c r="AG535" s="78"/>
      <c r="AH535" s="78"/>
      <c r="AI535" s="78"/>
      <c r="AJ535" s="78"/>
      <c r="AK535" s="78"/>
      <c r="AL535" s="78"/>
      <c r="AM535" s="78"/>
      <c r="AN535" s="78"/>
      <c r="AO535" s="78"/>
      <c r="AP535" s="78"/>
      <c r="AQ535" s="78"/>
      <c r="AR535" s="78"/>
      <c r="AS535" s="78"/>
      <c r="AT535" s="78"/>
      <c r="AU535" s="78"/>
      <c r="AV535" s="78"/>
      <c r="AW535" s="78"/>
      <c r="AX535" s="78"/>
      <c r="AY535" s="78"/>
      <c r="AZ535" s="78"/>
      <c r="BA535" s="78"/>
      <c r="BB535" s="78"/>
      <c r="BC535" s="78"/>
    </row>
    <row r="536" customFormat="false" ht="15" hidden="false" customHeight="false" outlineLevel="0" collapsed="false">
      <c r="A536" s="78"/>
      <c r="B536" s="78"/>
      <c r="C536" s="79"/>
      <c r="D536" s="78"/>
      <c r="E536" s="78"/>
      <c r="F536" s="82"/>
      <c r="G536" s="82"/>
      <c r="H536" s="82"/>
      <c r="I536" s="78"/>
      <c r="J536" s="83"/>
      <c r="K536" s="78"/>
      <c r="L536" s="82"/>
      <c r="M536" s="82"/>
      <c r="N536" s="82"/>
      <c r="O536" s="82"/>
      <c r="P536" s="83"/>
      <c r="Q536" s="78"/>
      <c r="R536" s="83"/>
      <c r="S536" s="78"/>
      <c r="T536" s="78"/>
      <c r="U536" s="78"/>
      <c r="V536" s="78"/>
      <c r="W536" s="78"/>
      <c r="X536" s="78"/>
      <c r="Y536" s="78"/>
      <c r="Z536" s="86"/>
      <c r="AA536" s="83"/>
      <c r="AB536" s="78"/>
      <c r="AC536" s="78"/>
      <c r="AD536" s="78"/>
      <c r="AE536" s="78"/>
      <c r="AF536" s="78"/>
      <c r="AG536" s="78"/>
      <c r="AH536" s="78"/>
      <c r="AI536" s="78"/>
      <c r="AJ536" s="78"/>
      <c r="AK536" s="78"/>
      <c r="AL536" s="78"/>
      <c r="AM536" s="78"/>
      <c r="AN536" s="78"/>
      <c r="AO536" s="78"/>
      <c r="AP536" s="78"/>
      <c r="AQ536" s="78"/>
      <c r="AR536" s="78"/>
      <c r="AS536" s="78"/>
      <c r="AT536" s="78"/>
      <c r="AU536" s="78"/>
      <c r="AV536" s="78"/>
      <c r="AW536" s="78"/>
      <c r="AX536" s="78"/>
      <c r="AY536" s="78"/>
      <c r="AZ536" s="78"/>
      <c r="BA536" s="78"/>
      <c r="BB536" s="78"/>
      <c r="BC536" s="78"/>
    </row>
    <row r="537" customFormat="false" ht="15" hidden="false" customHeight="false" outlineLevel="0" collapsed="false">
      <c r="A537" s="78"/>
      <c r="B537" s="78"/>
      <c r="C537" s="79"/>
      <c r="D537" s="78"/>
      <c r="E537" s="78"/>
      <c r="F537" s="82"/>
      <c r="G537" s="82"/>
      <c r="H537" s="82"/>
      <c r="I537" s="78"/>
      <c r="J537" s="83"/>
      <c r="K537" s="78"/>
      <c r="L537" s="82"/>
      <c r="M537" s="82"/>
      <c r="N537" s="82"/>
      <c r="O537" s="82"/>
      <c r="P537" s="83"/>
      <c r="Q537" s="78"/>
      <c r="R537" s="83"/>
      <c r="S537" s="78"/>
      <c r="T537" s="78"/>
      <c r="U537" s="78"/>
      <c r="V537" s="78"/>
      <c r="W537" s="78"/>
      <c r="X537" s="78"/>
      <c r="Y537" s="78"/>
      <c r="Z537" s="86"/>
      <c r="AA537" s="83"/>
      <c r="AB537" s="78"/>
      <c r="AC537" s="78"/>
      <c r="AD537" s="78"/>
      <c r="AE537" s="78"/>
      <c r="AF537" s="78"/>
      <c r="AG537" s="78"/>
      <c r="AH537" s="78"/>
      <c r="AI537" s="78"/>
      <c r="AJ537" s="78"/>
      <c r="AK537" s="78"/>
      <c r="AL537" s="78"/>
      <c r="AM537" s="78"/>
      <c r="AN537" s="78"/>
      <c r="AO537" s="78"/>
      <c r="AP537" s="78"/>
      <c r="AQ537" s="78"/>
      <c r="AR537" s="78"/>
      <c r="AS537" s="78"/>
      <c r="AT537" s="78"/>
      <c r="AU537" s="78"/>
      <c r="AV537" s="78"/>
      <c r="AW537" s="78"/>
      <c r="AX537" s="78"/>
      <c r="AY537" s="78"/>
      <c r="AZ537" s="78"/>
      <c r="BA537" s="78"/>
      <c r="BB537" s="78"/>
      <c r="BC537" s="78"/>
    </row>
    <row r="538" customFormat="false" ht="15" hidden="false" customHeight="false" outlineLevel="0" collapsed="false">
      <c r="A538" s="78"/>
      <c r="B538" s="78"/>
      <c r="C538" s="79"/>
      <c r="D538" s="78"/>
      <c r="E538" s="78"/>
      <c r="F538" s="82"/>
      <c r="G538" s="82"/>
      <c r="H538" s="82"/>
      <c r="I538" s="78"/>
      <c r="J538" s="83"/>
      <c r="K538" s="78"/>
      <c r="L538" s="82"/>
      <c r="M538" s="82"/>
      <c r="N538" s="82"/>
      <c r="O538" s="82"/>
      <c r="P538" s="83"/>
      <c r="Q538" s="78"/>
      <c r="R538" s="83"/>
      <c r="S538" s="78"/>
      <c r="T538" s="78"/>
      <c r="U538" s="78"/>
      <c r="V538" s="78"/>
      <c r="W538" s="78"/>
      <c r="X538" s="78"/>
      <c r="Y538" s="78"/>
      <c r="Z538" s="86"/>
      <c r="AA538" s="83"/>
      <c r="AB538" s="78"/>
      <c r="AC538" s="78"/>
      <c r="AD538" s="78"/>
      <c r="AE538" s="78"/>
      <c r="AF538" s="78"/>
      <c r="AG538" s="78"/>
      <c r="AH538" s="78"/>
      <c r="AI538" s="78"/>
      <c r="AJ538" s="78"/>
      <c r="AK538" s="78"/>
      <c r="AL538" s="78"/>
      <c r="AM538" s="78"/>
      <c r="AN538" s="78"/>
      <c r="AO538" s="78"/>
      <c r="AP538" s="78"/>
      <c r="AQ538" s="78"/>
      <c r="AR538" s="78"/>
      <c r="AS538" s="78"/>
      <c r="AT538" s="78"/>
      <c r="AU538" s="78"/>
      <c r="AV538" s="78"/>
      <c r="AW538" s="78"/>
      <c r="AX538" s="78"/>
      <c r="AY538" s="78"/>
      <c r="AZ538" s="78"/>
      <c r="BA538" s="78"/>
      <c r="BB538" s="78"/>
      <c r="BC538" s="78"/>
    </row>
    <row r="539" customFormat="false" ht="15" hidden="false" customHeight="false" outlineLevel="0" collapsed="false">
      <c r="A539" s="78"/>
      <c r="B539" s="78"/>
      <c r="C539" s="79"/>
      <c r="D539" s="78"/>
      <c r="E539" s="78"/>
      <c r="F539" s="82"/>
      <c r="G539" s="82"/>
      <c r="H539" s="82"/>
      <c r="I539" s="78"/>
      <c r="J539" s="83"/>
      <c r="K539" s="78"/>
      <c r="L539" s="82"/>
      <c r="M539" s="82"/>
      <c r="N539" s="82"/>
      <c r="O539" s="82"/>
      <c r="P539" s="83"/>
      <c r="Q539" s="78"/>
      <c r="R539" s="83"/>
      <c r="S539" s="78"/>
      <c r="T539" s="78"/>
      <c r="U539" s="78"/>
      <c r="V539" s="78"/>
      <c r="W539" s="78"/>
      <c r="X539" s="78"/>
      <c r="Y539" s="78"/>
      <c r="Z539" s="86"/>
      <c r="AA539" s="83"/>
      <c r="AB539" s="78"/>
      <c r="AC539" s="78"/>
      <c r="AD539" s="78"/>
      <c r="AE539" s="78"/>
      <c r="AF539" s="78"/>
      <c r="AG539" s="78"/>
      <c r="AH539" s="78"/>
      <c r="AI539" s="78"/>
      <c r="AJ539" s="78"/>
      <c r="AK539" s="78"/>
      <c r="AL539" s="78"/>
      <c r="AM539" s="78"/>
      <c r="AN539" s="78"/>
      <c r="AO539" s="78"/>
      <c r="AP539" s="78"/>
      <c r="AQ539" s="78"/>
      <c r="AR539" s="78"/>
      <c r="AS539" s="78"/>
      <c r="AT539" s="78"/>
      <c r="AU539" s="78"/>
      <c r="AV539" s="78"/>
      <c r="AW539" s="78"/>
      <c r="AX539" s="78"/>
      <c r="AY539" s="78"/>
      <c r="AZ539" s="78"/>
      <c r="BA539" s="78"/>
      <c r="BB539" s="78"/>
      <c r="BC539" s="78"/>
    </row>
    <row r="540" customFormat="false" ht="15" hidden="false" customHeight="false" outlineLevel="0" collapsed="false">
      <c r="A540" s="78"/>
      <c r="B540" s="78"/>
      <c r="C540" s="79"/>
      <c r="D540" s="78"/>
      <c r="E540" s="78"/>
      <c r="F540" s="82"/>
      <c r="G540" s="82"/>
      <c r="H540" s="82"/>
      <c r="I540" s="78"/>
      <c r="J540" s="83"/>
      <c r="K540" s="78"/>
      <c r="L540" s="82"/>
      <c r="M540" s="82"/>
      <c r="N540" s="82"/>
      <c r="O540" s="82"/>
      <c r="P540" s="83"/>
      <c r="Q540" s="78"/>
      <c r="R540" s="83"/>
      <c r="S540" s="78"/>
      <c r="T540" s="78"/>
      <c r="U540" s="78"/>
      <c r="V540" s="78"/>
      <c r="W540" s="78"/>
      <c r="X540" s="78"/>
      <c r="Y540" s="78"/>
      <c r="Z540" s="86"/>
      <c r="AA540" s="83"/>
      <c r="AB540" s="78"/>
      <c r="AC540" s="78"/>
      <c r="AD540" s="78"/>
      <c r="AE540" s="78"/>
      <c r="AF540" s="78"/>
      <c r="AG540" s="78"/>
      <c r="AH540" s="78"/>
      <c r="AI540" s="78"/>
      <c r="AJ540" s="78"/>
      <c r="AK540" s="78"/>
      <c r="AL540" s="78"/>
      <c r="AM540" s="78"/>
      <c r="AN540" s="78"/>
      <c r="AO540" s="78"/>
      <c r="AP540" s="78"/>
      <c r="AQ540" s="78"/>
      <c r="AR540" s="78"/>
      <c r="AS540" s="78"/>
      <c r="AT540" s="78"/>
      <c r="AU540" s="78"/>
      <c r="AV540" s="78"/>
      <c r="AW540" s="78"/>
      <c r="AX540" s="78"/>
      <c r="AY540" s="78"/>
      <c r="AZ540" s="78"/>
      <c r="BA540" s="78"/>
      <c r="BB540" s="78"/>
      <c r="BC540" s="78"/>
    </row>
    <row r="541" customFormat="false" ht="15" hidden="false" customHeight="false" outlineLevel="0" collapsed="false">
      <c r="A541" s="78"/>
      <c r="B541" s="78"/>
      <c r="C541" s="79"/>
      <c r="D541" s="78"/>
      <c r="E541" s="78"/>
      <c r="F541" s="82"/>
      <c r="G541" s="82"/>
      <c r="H541" s="82"/>
      <c r="I541" s="78"/>
      <c r="J541" s="83"/>
      <c r="K541" s="78"/>
      <c r="L541" s="82"/>
      <c r="M541" s="82"/>
      <c r="N541" s="82"/>
      <c r="O541" s="82"/>
      <c r="P541" s="83"/>
      <c r="Q541" s="78"/>
      <c r="R541" s="83"/>
      <c r="S541" s="78"/>
      <c r="T541" s="78"/>
      <c r="U541" s="78"/>
      <c r="V541" s="78"/>
      <c r="W541" s="78"/>
      <c r="X541" s="78"/>
      <c r="Y541" s="78"/>
      <c r="Z541" s="86"/>
      <c r="AA541" s="83"/>
      <c r="AB541" s="78"/>
      <c r="AC541" s="78"/>
      <c r="AD541" s="78"/>
      <c r="AE541" s="78"/>
      <c r="AF541" s="78"/>
      <c r="AG541" s="78"/>
      <c r="AH541" s="78"/>
      <c r="AI541" s="78"/>
      <c r="AJ541" s="78"/>
      <c r="AK541" s="78"/>
      <c r="AL541" s="78"/>
      <c r="AM541" s="78"/>
      <c r="AN541" s="78"/>
      <c r="AO541" s="78"/>
      <c r="AP541" s="78"/>
      <c r="AQ541" s="78"/>
      <c r="AR541" s="78"/>
      <c r="AS541" s="78"/>
      <c r="AT541" s="78"/>
      <c r="AU541" s="78"/>
      <c r="AV541" s="78"/>
      <c r="AW541" s="78"/>
      <c r="AX541" s="78"/>
      <c r="AY541" s="78"/>
      <c r="AZ541" s="78"/>
      <c r="BA541" s="78"/>
      <c r="BB541" s="78"/>
      <c r="BC541" s="78"/>
    </row>
    <row r="542" customFormat="false" ht="15" hidden="false" customHeight="false" outlineLevel="0" collapsed="false">
      <c r="A542" s="78"/>
      <c r="B542" s="78"/>
      <c r="C542" s="79"/>
      <c r="D542" s="78"/>
      <c r="E542" s="78"/>
      <c r="F542" s="82"/>
      <c r="G542" s="82"/>
      <c r="H542" s="82"/>
      <c r="I542" s="78"/>
      <c r="J542" s="83"/>
      <c r="K542" s="78"/>
      <c r="L542" s="82"/>
      <c r="M542" s="82"/>
      <c r="N542" s="82"/>
      <c r="O542" s="82"/>
      <c r="P542" s="83"/>
      <c r="Q542" s="78"/>
      <c r="R542" s="83"/>
      <c r="S542" s="78"/>
      <c r="T542" s="78"/>
      <c r="U542" s="78"/>
      <c r="V542" s="78"/>
      <c r="W542" s="78"/>
      <c r="X542" s="78"/>
      <c r="Y542" s="78"/>
      <c r="Z542" s="86"/>
      <c r="AA542" s="83"/>
      <c r="AB542" s="78"/>
      <c r="AC542" s="78"/>
      <c r="AD542" s="78"/>
      <c r="AE542" s="78"/>
      <c r="AF542" s="78"/>
      <c r="AG542" s="78"/>
      <c r="AH542" s="78"/>
      <c r="AI542" s="78"/>
      <c r="AJ542" s="78"/>
      <c r="AK542" s="78"/>
      <c r="AL542" s="78"/>
      <c r="AM542" s="78"/>
      <c r="AN542" s="78"/>
      <c r="AO542" s="78"/>
      <c r="AP542" s="78"/>
      <c r="AQ542" s="78"/>
      <c r="AR542" s="78"/>
      <c r="AS542" s="78"/>
      <c r="AT542" s="78"/>
      <c r="AU542" s="78"/>
      <c r="AV542" s="78"/>
      <c r="AW542" s="78"/>
      <c r="AX542" s="78"/>
      <c r="AY542" s="78"/>
      <c r="AZ542" s="78"/>
      <c r="BA542" s="78"/>
      <c r="BB542" s="78"/>
      <c r="BC542" s="78"/>
    </row>
    <row r="543" customFormat="false" ht="15" hidden="false" customHeight="false" outlineLevel="0" collapsed="false">
      <c r="A543" s="78"/>
      <c r="B543" s="78"/>
      <c r="C543" s="79"/>
      <c r="D543" s="78"/>
      <c r="E543" s="78"/>
      <c r="F543" s="82"/>
      <c r="G543" s="82"/>
      <c r="H543" s="82"/>
      <c r="I543" s="78"/>
      <c r="J543" s="83"/>
      <c r="K543" s="78"/>
      <c r="L543" s="82"/>
      <c r="M543" s="82"/>
      <c r="N543" s="82"/>
      <c r="O543" s="82"/>
      <c r="P543" s="83"/>
      <c r="Q543" s="78"/>
      <c r="R543" s="83"/>
      <c r="S543" s="78"/>
      <c r="T543" s="78"/>
      <c r="U543" s="78"/>
      <c r="V543" s="78"/>
      <c r="W543" s="78"/>
      <c r="X543" s="78"/>
      <c r="Y543" s="78"/>
      <c r="Z543" s="86"/>
      <c r="AA543" s="83"/>
      <c r="AB543" s="78"/>
      <c r="AC543" s="78"/>
      <c r="AD543" s="78"/>
      <c r="AE543" s="78"/>
      <c r="AF543" s="78"/>
      <c r="AG543" s="78"/>
      <c r="AH543" s="78"/>
      <c r="AI543" s="78"/>
      <c r="AJ543" s="78"/>
      <c r="AK543" s="78"/>
      <c r="AL543" s="78"/>
      <c r="AM543" s="78"/>
      <c r="AN543" s="78"/>
      <c r="AO543" s="78"/>
      <c r="AP543" s="78"/>
      <c r="AQ543" s="78"/>
      <c r="AR543" s="78"/>
      <c r="AS543" s="78"/>
      <c r="AT543" s="78"/>
      <c r="AU543" s="78"/>
      <c r="AV543" s="78"/>
      <c r="AW543" s="78"/>
      <c r="AX543" s="78"/>
      <c r="AY543" s="78"/>
      <c r="AZ543" s="78"/>
      <c r="BA543" s="78"/>
      <c r="BB543" s="78"/>
      <c r="BC543" s="78"/>
    </row>
    <row r="544" customFormat="false" ht="15" hidden="false" customHeight="false" outlineLevel="0" collapsed="false">
      <c r="A544" s="78"/>
      <c r="B544" s="78"/>
      <c r="C544" s="79"/>
      <c r="D544" s="78"/>
      <c r="E544" s="78"/>
      <c r="F544" s="82"/>
      <c r="G544" s="82"/>
      <c r="H544" s="82"/>
      <c r="I544" s="78"/>
      <c r="J544" s="83"/>
      <c r="K544" s="78"/>
      <c r="L544" s="82"/>
      <c r="M544" s="82"/>
      <c r="N544" s="82"/>
      <c r="O544" s="82"/>
      <c r="P544" s="83"/>
      <c r="Q544" s="78"/>
      <c r="R544" s="83"/>
      <c r="S544" s="78"/>
      <c r="T544" s="78"/>
      <c r="U544" s="78"/>
      <c r="V544" s="78"/>
      <c r="W544" s="78"/>
      <c r="X544" s="78"/>
      <c r="Y544" s="78"/>
      <c r="Z544" s="86"/>
      <c r="AA544" s="83"/>
      <c r="AB544" s="78"/>
      <c r="AC544" s="78"/>
      <c r="AD544" s="78"/>
      <c r="AE544" s="78"/>
      <c r="AF544" s="78"/>
      <c r="AG544" s="78"/>
      <c r="AH544" s="78"/>
      <c r="AI544" s="78"/>
      <c r="AJ544" s="78"/>
      <c r="AK544" s="78"/>
      <c r="AL544" s="78"/>
      <c r="AM544" s="78"/>
      <c r="AN544" s="78"/>
      <c r="AO544" s="78"/>
      <c r="AP544" s="78"/>
      <c r="AQ544" s="78"/>
      <c r="AR544" s="78"/>
      <c r="AS544" s="78"/>
      <c r="AT544" s="78"/>
      <c r="AU544" s="78"/>
      <c r="AV544" s="78"/>
      <c r="AW544" s="78"/>
      <c r="AX544" s="78"/>
      <c r="AY544" s="78"/>
      <c r="AZ544" s="78"/>
      <c r="BA544" s="78"/>
      <c r="BB544" s="78"/>
      <c r="BC544" s="78"/>
    </row>
    <row r="545" customFormat="false" ht="15" hidden="false" customHeight="false" outlineLevel="0" collapsed="false">
      <c r="A545" s="78"/>
      <c r="B545" s="78"/>
      <c r="C545" s="79"/>
      <c r="D545" s="78"/>
      <c r="E545" s="78"/>
      <c r="F545" s="82"/>
      <c r="G545" s="82"/>
      <c r="H545" s="82"/>
      <c r="I545" s="78"/>
      <c r="J545" s="83"/>
      <c r="K545" s="78"/>
      <c r="L545" s="82"/>
      <c r="M545" s="82"/>
      <c r="N545" s="82"/>
      <c r="O545" s="82"/>
      <c r="P545" s="83"/>
      <c r="Q545" s="78"/>
      <c r="R545" s="83"/>
      <c r="S545" s="78"/>
      <c r="T545" s="78"/>
      <c r="U545" s="78"/>
      <c r="V545" s="78"/>
      <c r="W545" s="78"/>
      <c r="X545" s="78"/>
      <c r="Y545" s="78"/>
      <c r="Z545" s="86"/>
      <c r="AA545" s="83"/>
      <c r="AB545" s="78"/>
      <c r="AC545" s="78"/>
      <c r="AD545" s="78"/>
      <c r="AE545" s="78"/>
      <c r="AF545" s="78"/>
      <c r="AG545" s="78"/>
      <c r="AH545" s="78"/>
      <c r="AI545" s="78"/>
      <c r="AJ545" s="78"/>
      <c r="AK545" s="78"/>
      <c r="AL545" s="78"/>
      <c r="AM545" s="78"/>
      <c r="AN545" s="78"/>
      <c r="AO545" s="78"/>
      <c r="AP545" s="78"/>
      <c r="AQ545" s="78"/>
      <c r="AR545" s="78"/>
      <c r="AS545" s="78"/>
      <c r="AT545" s="78"/>
      <c r="AU545" s="78"/>
      <c r="AV545" s="78"/>
      <c r="AW545" s="78"/>
      <c r="AX545" s="78"/>
      <c r="AY545" s="78"/>
      <c r="AZ545" s="78"/>
      <c r="BA545" s="78"/>
      <c r="BB545" s="78"/>
      <c r="BC545" s="78"/>
    </row>
    <row r="546" customFormat="false" ht="15" hidden="false" customHeight="false" outlineLevel="0" collapsed="false">
      <c r="A546" s="78"/>
      <c r="B546" s="78"/>
      <c r="C546" s="79"/>
      <c r="D546" s="78"/>
      <c r="E546" s="78"/>
      <c r="F546" s="82"/>
      <c r="G546" s="82"/>
      <c r="H546" s="82"/>
      <c r="I546" s="78"/>
      <c r="J546" s="83"/>
      <c r="K546" s="78"/>
      <c r="L546" s="82"/>
      <c r="M546" s="82"/>
      <c r="N546" s="82"/>
      <c r="O546" s="82"/>
      <c r="P546" s="83"/>
      <c r="Q546" s="78"/>
      <c r="R546" s="83"/>
      <c r="S546" s="78"/>
      <c r="T546" s="78"/>
      <c r="U546" s="78"/>
      <c r="V546" s="78"/>
      <c r="W546" s="78"/>
      <c r="X546" s="78"/>
      <c r="Y546" s="78"/>
      <c r="Z546" s="86"/>
      <c r="AA546" s="83"/>
      <c r="AB546" s="78"/>
      <c r="AC546" s="78"/>
      <c r="AD546" s="78"/>
      <c r="AE546" s="78"/>
      <c r="AF546" s="78"/>
      <c r="AG546" s="78"/>
      <c r="AH546" s="78"/>
      <c r="AI546" s="78"/>
      <c r="AJ546" s="78"/>
      <c r="AK546" s="78"/>
      <c r="AL546" s="78"/>
      <c r="AM546" s="78"/>
      <c r="AN546" s="78"/>
      <c r="AO546" s="78"/>
      <c r="AP546" s="78"/>
      <c r="AQ546" s="78"/>
      <c r="AR546" s="78"/>
      <c r="AS546" s="78"/>
      <c r="AT546" s="78"/>
      <c r="AU546" s="78"/>
      <c r="AV546" s="78"/>
      <c r="AW546" s="78"/>
      <c r="AX546" s="78"/>
      <c r="AY546" s="78"/>
      <c r="AZ546" s="78"/>
      <c r="BA546" s="78"/>
      <c r="BB546" s="78"/>
      <c r="BC546" s="78"/>
    </row>
    <row r="547" customFormat="false" ht="15" hidden="false" customHeight="false" outlineLevel="0" collapsed="false">
      <c r="A547" s="78"/>
      <c r="B547" s="78"/>
      <c r="C547" s="79"/>
      <c r="D547" s="78"/>
      <c r="E547" s="78"/>
      <c r="F547" s="82"/>
      <c r="G547" s="82"/>
      <c r="H547" s="82"/>
      <c r="I547" s="78"/>
      <c r="J547" s="83"/>
      <c r="K547" s="78"/>
      <c r="L547" s="82"/>
      <c r="M547" s="82"/>
      <c r="N547" s="82"/>
      <c r="O547" s="82"/>
      <c r="P547" s="83"/>
      <c r="Q547" s="78"/>
      <c r="R547" s="83"/>
      <c r="S547" s="78"/>
      <c r="T547" s="78"/>
      <c r="U547" s="78"/>
      <c r="V547" s="78"/>
      <c r="W547" s="78"/>
      <c r="X547" s="78"/>
      <c r="Y547" s="78"/>
      <c r="Z547" s="86"/>
      <c r="AA547" s="83"/>
      <c r="AB547" s="78"/>
      <c r="AC547" s="78"/>
      <c r="AD547" s="78"/>
      <c r="AE547" s="78"/>
      <c r="AF547" s="78"/>
      <c r="AG547" s="78"/>
      <c r="AH547" s="78"/>
      <c r="AI547" s="78"/>
      <c r="AJ547" s="78"/>
      <c r="AK547" s="78"/>
      <c r="AL547" s="78"/>
      <c r="AM547" s="78"/>
      <c r="AN547" s="78"/>
      <c r="AO547" s="78"/>
      <c r="AP547" s="78"/>
      <c r="AQ547" s="78"/>
      <c r="AR547" s="78"/>
      <c r="AS547" s="78"/>
      <c r="AT547" s="78"/>
      <c r="AU547" s="78"/>
      <c r="AV547" s="78"/>
      <c r="AW547" s="78"/>
      <c r="AX547" s="78"/>
      <c r="AY547" s="78"/>
      <c r="AZ547" s="78"/>
      <c r="BA547" s="78"/>
      <c r="BB547" s="78"/>
      <c r="BC547" s="78"/>
    </row>
    <row r="548" customFormat="false" ht="15" hidden="false" customHeight="false" outlineLevel="0" collapsed="false">
      <c r="A548" s="78"/>
      <c r="B548" s="78"/>
      <c r="C548" s="79"/>
      <c r="D548" s="78"/>
      <c r="E548" s="78"/>
      <c r="F548" s="82"/>
      <c r="G548" s="82"/>
      <c r="H548" s="82"/>
      <c r="I548" s="78"/>
      <c r="J548" s="83"/>
      <c r="K548" s="78"/>
      <c r="L548" s="82"/>
      <c r="M548" s="82"/>
      <c r="N548" s="82"/>
      <c r="O548" s="82"/>
      <c r="P548" s="83"/>
      <c r="Q548" s="78"/>
      <c r="R548" s="83"/>
      <c r="S548" s="78"/>
      <c r="T548" s="78"/>
      <c r="U548" s="78"/>
      <c r="V548" s="78"/>
      <c r="W548" s="78"/>
      <c r="X548" s="78"/>
      <c r="Y548" s="78"/>
      <c r="Z548" s="86"/>
      <c r="AA548" s="83"/>
      <c r="AB548" s="78"/>
      <c r="AC548" s="78"/>
      <c r="AD548" s="78"/>
      <c r="AE548" s="78"/>
      <c r="AF548" s="78"/>
      <c r="AG548" s="78"/>
      <c r="AH548" s="78"/>
      <c r="AI548" s="78"/>
      <c r="AJ548" s="78"/>
      <c r="AK548" s="78"/>
      <c r="AL548" s="78"/>
      <c r="AM548" s="78"/>
      <c r="AN548" s="78"/>
      <c r="AO548" s="78"/>
      <c r="AP548" s="78"/>
      <c r="AQ548" s="78"/>
      <c r="AR548" s="78"/>
      <c r="AS548" s="78"/>
      <c r="AT548" s="78"/>
      <c r="AU548" s="78"/>
      <c r="AV548" s="78"/>
      <c r="AW548" s="78"/>
      <c r="AX548" s="78"/>
      <c r="AY548" s="78"/>
      <c r="AZ548" s="78"/>
      <c r="BA548" s="78"/>
      <c r="BB548" s="78"/>
      <c r="BC548" s="78"/>
    </row>
    <row r="549" customFormat="false" ht="15" hidden="false" customHeight="false" outlineLevel="0" collapsed="false">
      <c r="A549" s="78"/>
      <c r="B549" s="78"/>
      <c r="C549" s="79"/>
      <c r="D549" s="78"/>
      <c r="E549" s="78"/>
      <c r="F549" s="82"/>
      <c r="G549" s="82"/>
      <c r="H549" s="82"/>
      <c r="I549" s="78"/>
      <c r="J549" s="83"/>
      <c r="K549" s="78"/>
      <c r="L549" s="82"/>
      <c r="M549" s="82"/>
      <c r="N549" s="82"/>
      <c r="O549" s="82"/>
      <c r="P549" s="83"/>
      <c r="Q549" s="78"/>
      <c r="R549" s="83"/>
      <c r="S549" s="78"/>
      <c r="T549" s="78"/>
      <c r="U549" s="78"/>
      <c r="V549" s="78"/>
      <c r="W549" s="78"/>
      <c r="X549" s="78"/>
      <c r="Y549" s="78"/>
      <c r="Z549" s="86"/>
      <c r="AA549" s="83"/>
      <c r="AB549" s="78"/>
      <c r="AC549" s="78"/>
      <c r="AD549" s="78"/>
      <c r="AE549" s="78"/>
      <c r="AF549" s="78"/>
      <c r="AG549" s="78"/>
      <c r="AH549" s="78"/>
      <c r="AI549" s="78"/>
      <c r="AJ549" s="78"/>
      <c r="AK549" s="78"/>
      <c r="AL549" s="78"/>
      <c r="AM549" s="78"/>
      <c r="AN549" s="78"/>
      <c r="AO549" s="78"/>
      <c r="AP549" s="78"/>
      <c r="AQ549" s="78"/>
      <c r="AR549" s="78"/>
      <c r="AS549" s="78"/>
      <c r="AT549" s="78"/>
      <c r="AU549" s="78"/>
      <c r="AV549" s="78"/>
      <c r="AW549" s="78"/>
      <c r="AX549" s="78"/>
      <c r="AY549" s="78"/>
      <c r="AZ549" s="78"/>
      <c r="BA549" s="78"/>
      <c r="BB549" s="78"/>
      <c r="BC549" s="78"/>
    </row>
    <row r="550" customFormat="false" ht="15" hidden="false" customHeight="false" outlineLevel="0" collapsed="false">
      <c r="A550" s="78"/>
      <c r="B550" s="78"/>
      <c r="C550" s="79"/>
      <c r="D550" s="78"/>
      <c r="E550" s="78"/>
      <c r="F550" s="82"/>
      <c r="G550" s="82"/>
      <c r="H550" s="82"/>
      <c r="I550" s="78"/>
      <c r="J550" s="83"/>
      <c r="K550" s="78"/>
      <c r="L550" s="82"/>
      <c r="M550" s="82"/>
      <c r="N550" s="82"/>
      <c r="O550" s="82"/>
      <c r="P550" s="83"/>
      <c r="Q550" s="78"/>
      <c r="R550" s="83"/>
      <c r="S550" s="78"/>
      <c r="T550" s="78"/>
      <c r="U550" s="78"/>
      <c r="V550" s="78"/>
      <c r="W550" s="78"/>
      <c r="X550" s="78"/>
      <c r="Y550" s="78"/>
      <c r="Z550" s="86"/>
      <c r="AA550" s="83"/>
      <c r="AB550" s="78"/>
      <c r="AC550" s="78"/>
      <c r="AD550" s="78"/>
      <c r="AE550" s="78"/>
      <c r="AF550" s="78"/>
      <c r="AG550" s="78"/>
      <c r="AH550" s="78"/>
      <c r="AI550" s="78"/>
      <c r="AJ550" s="78"/>
      <c r="AK550" s="78"/>
      <c r="AL550" s="78"/>
      <c r="AM550" s="78"/>
      <c r="AN550" s="78"/>
      <c r="AO550" s="78"/>
      <c r="AP550" s="78"/>
      <c r="AQ550" s="78"/>
      <c r="AR550" s="78"/>
      <c r="AS550" s="78"/>
      <c r="AT550" s="78"/>
      <c r="AU550" s="78"/>
      <c r="AV550" s="78"/>
      <c r="AW550" s="78"/>
      <c r="AX550" s="78"/>
      <c r="AY550" s="78"/>
      <c r="AZ550" s="78"/>
      <c r="BA550" s="78"/>
      <c r="BB550" s="78"/>
      <c r="BC550" s="78"/>
    </row>
    <row r="551" customFormat="false" ht="15" hidden="false" customHeight="false" outlineLevel="0" collapsed="false">
      <c r="A551" s="78"/>
      <c r="B551" s="78"/>
      <c r="C551" s="79"/>
      <c r="D551" s="78"/>
      <c r="E551" s="78"/>
      <c r="F551" s="82"/>
      <c r="G551" s="82"/>
      <c r="H551" s="82"/>
      <c r="I551" s="78"/>
      <c r="J551" s="83"/>
      <c r="K551" s="78"/>
      <c r="L551" s="82"/>
      <c r="M551" s="82"/>
      <c r="N551" s="82"/>
      <c r="O551" s="82"/>
      <c r="P551" s="83"/>
      <c r="Q551" s="78"/>
      <c r="R551" s="83"/>
      <c r="S551" s="78"/>
      <c r="T551" s="78"/>
      <c r="U551" s="78"/>
      <c r="V551" s="78"/>
      <c r="W551" s="78"/>
      <c r="X551" s="78"/>
      <c r="Y551" s="78"/>
      <c r="Z551" s="86"/>
      <c r="AA551" s="83"/>
      <c r="AB551" s="78"/>
      <c r="AC551" s="78"/>
      <c r="AD551" s="78"/>
      <c r="AE551" s="78"/>
      <c r="AF551" s="78"/>
      <c r="AG551" s="78"/>
      <c r="AH551" s="78"/>
      <c r="AI551" s="78"/>
      <c r="AJ551" s="78"/>
      <c r="AK551" s="78"/>
      <c r="AL551" s="78"/>
      <c r="AM551" s="78"/>
      <c r="AN551" s="78"/>
      <c r="AO551" s="78"/>
      <c r="AP551" s="78"/>
      <c r="AQ551" s="78"/>
      <c r="AR551" s="78"/>
      <c r="AS551" s="78"/>
      <c r="AT551" s="78"/>
      <c r="AU551" s="78"/>
      <c r="AV551" s="78"/>
      <c r="AW551" s="78"/>
      <c r="AX551" s="78"/>
      <c r="AY551" s="78"/>
      <c r="AZ551" s="78"/>
      <c r="BA551" s="78"/>
      <c r="BB551" s="78"/>
      <c r="BC551" s="78"/>
    </row>
    <row r="552" customFormat="false" ht="15" hidden="false" customHeight="false" outlineLevel="0" collapsed="false">
      <c r="A552" s="78"/>
      <c r="B552" s="78"/>
      <c r="C552" s="79"/>
      <c r="D552" s="78"/>
      <c r="E552" s="78"/>
      <c r="F552" s="82"/>
      <c r="G552" s="82"/>
      <c r="H552" s="82"/>
      <c r="I552" s="78"/>
      <c r="J552" s="83"/>
      <c r="K552" s="78"/>
      <c r="L552" s="82"/>
      <c r="M552" s="82"/>
      <c r="N552" s="82"/>
      <c r="O552" s="82"/>
      <c r="P552" s="83"/>
      <c r="Q552" s="78"/>
      <c r="R552" s="83"/>
      <c r="S552" s="78"/>
      <c r="T552" s="78"/>
      <c r="U552" s="78"/>
      <c r="V552" s="78"/>
      <c r="W552" s="78"/>
      <c r="X552" s="78"/>
      <c r="Y552" s="78"/>
      <c r="Z552" s="86"/>
      <c r="AA552" s="83"/>
      <c r="AB552" s="78"/>
      <c r="AC552" s="78"/>
      <c r="AD552" s="78"/>
      <c r="AE552" s="78"/>
      <c r="AF552" s="78"/>
      <c r="AG552" s="78"/>
      <c r="AH552" s="78"/>
      <c r="AI552" s="78"/>
      <c r="AJ552" s="78"/>
      <c r="AK552" s="78"/>
      <c r="AL552" s="78"/>
      <c r="AM552" s="78"/>
      <c r="AN552" s="78"/>
      <c r="AO552" s="78"/>
      <c r="AP552" s="78"/>
      <c r="AQ552" s="78"/>
      <c r="AR552" s="78"/>
      <c r="AS552" s="78"/>
      <c r="AT552" s="78"/>
      <c r="AU552" s="78"/>
      <c r="AV552" s="78"/>
      <c r="AW552" s="78"/>
      <c r="AX552" s="78"/>
      <c r="AY552" s="78"/>
      <c r="AZ552" s="78"/>
      <c r="BA552" s="78"/>
      <c r="BB552" s="78"/>
      <c r="BC552" s="78"/>
    </row>
    <row r="553" customFormat="false" ht="15" hidden="false" customHeight="false" outlineLevel="0" collapsed="false">
      <c r="A553" s="78"/>
      <c r="B553" s="78"/>
      <c r="C553" s="79"/>
      <c r="D553" s="78"/>
      <c r="E553" s="78"/>
      <c r="F553" s="82"/>
      <c r="G553" s="82"/>
      <c r="H553" s="82"/>
      <c r="I553" s="78"/>
      <c r="J553" s="83"/>
      <c r="K553" s="78"/>
      <c r="L553" s="82"/>
      <c r="M553" s="82"/>
      <c r="N553" s="82"/>
      <c r="O553" s="82"/>
      <c r="P553" s="83"/>
      <c r="Q553" s="78"/>
      <c r="R553" s="83"/>
      <c r="S553" s="78"/>
      <c r="T553" s="78"/>
      <c r="U553" s="78"/>
      <c r="V553" s="78"/>
      <c r="W553" s="78"/>
      <c r="X553" s="78"/>
      <c r="Y553" s="78"/>
      <c r="Z553" s="86"/>
      <c r="AA553" s="83"/>
      <c r="AB553" s="78"/>
      <c r="AC553" s="78"/>
      <c r="AD553" s="78"/>
      <c r="AE553" s="78"/>
      <c r="AF553" s="78"/>
      <c r="AG553" s="78"/>
      <c r="AH553" s="78"/>
      <c r="AI553" s="78"/>
      <c r="AJ553" s="78"/>
      <c r="AK553" s="78"/>
      <c r="AL553" s="78"/>
      <c r="AM553" s="78"/>
      <c r="AN553" s="78"/>
      <c r="AO553" s="78"/>
      <c r="AP553" s="78"/>
      <c r="AQ553" s="78"/>
      <c r="AR553" s="78"/>
      <c r="AS553" s="78"/>
      <c r="AT553" s="78"/>
      <c r="AU553" s="78"/>
      <c r="AV553" s="78"/>
      <c r="AW553" s="78"/>
      <c r="AX553" s="78"/>
      <c r="AY553" s="78"/>
      <c r="AZ553" s="78"/>
      <c r="BA553" s="78"/>
      <c r="BB553" s="78"/>
      <c r="BC553" s="78"/>
    </row>
    <row r="554" customFormat="false" ht="15" hidden="false" customHeight="false" outlineLevel="0" collapsed="false">
      <c r="A554" s="78"/>
      <c r="B554" s="78"/>
      <c r="C554" s="79"/>
      <c r="D554" s="78"/>
      <c r="E554" s="78"/>
      <c r="F554" s="82"/>
      <c r="G554" s="82"/>
      <c r="H554" s="82"/>
      <c r="I554" s="78"/>
      <c r="J554" s="83"/>
      <c r="K554" s="78"/>
      <c r="L554" s="82"/>
      <c r="M554" s="82"/>
      <c r="N554" s="82"/>
      <c r="O554" s="82"/>
      <c r="P554" s="83"/>
      <c r="Q554" s="78"/>
      <c r="R554" s="83"/>
      <c r="S554" s="78"/>
      <c r="T554" s="78"/>
      <c r="U554" s="78"/>
      <c r="V554" s="78"/>
      <c r="W554" s="78"/>
      <c r="X554" s="78"/>
      <c r="Y554" s="78"/>
      <c r="Z554" s="86"/>
      <c r="AA554" s="83"/>
      <c r="AB554" s="78"/>
      <c r="AC554" s="78"/>
      <c r="AD554" s="78"/>
      <c r="AE554" s="78"/>
      <c r="AF554" s="78"/>
      <c r="AG554" s="78"/>
      <c r="AH554" s="78"/>
      <c r="AI554" s="78"/>
      <c r="AJ554" s="78"/>
      <c r="AK554" s="78"/>
      <c r="AL554" s="78"/>
      <c r="AM554" s="78"/>
      <c r="AN554" s="78"/>
      <c r="AO554" s="78"/>
      <c r="AP554" s="78"/>
      <c r="AQ554" s="78"/>
      <c r="AR554" s="78"/>
      <c r="AS554" s="78"/>
      <c r="AT554" s="78"/>
      <c r="AU554" s="78"/>
      <c r="AV554" s="78"/>
      <c r="AW554" s="78"/>
      <c r="AX554" s="78"/>
      <c r="AY554" s="78"/>
      <c r="AZ554" s="78"/>
      <c r="BA554" s="78"/>
      <c r="BB554" s="78"/>
      <c r="BC554" s="78"/>
    </row>
    <row r="555" customFormat="false" ht="15" hidden="false" customHeight="false" outlineLevel="0" collapsed="false">
      <c r="A555" s="78"/>
      <c r="B555" s="78"/>
      <c r="C555" s="79"/>
      <c r="D555" s="78"/>
      <c r="E555" s="78"/>
      <c r="F555" s="82"/>
      <c r="G555" s="82"/>
      <c r="H555" s="82"/>
      <c r="I555" s="78"/>
      <c r="J555" s="83"/>
      <c r="K555" s="78"/>
      <c r="L555" s="82"/>
      <c r="M555" s="82"/>
      <c r="N555" s="82"/>
      <c r="O555" s="82"/>
      <c r="P555" s="83"/>
      <c r="Q555" s="78"/>
      <c r="R555" s="83"/>
      <c r="S555" s="78"/>
      <c r="T555" s="78"/>
      <c r="U555" s="78"/>
      <c r="V555" s="78"/>
      <c r="W555" s="78"/>
      <c r="X555" s="78"/>
      <c r="Y555" s="78"/>
      <c r="Z555" s="86"/>
      <c r="AA555" s="83"/>
      <c r="AB555" s="78"/>
      <c r="AC555" s="78"/>
      <c r="AD555" s="78"/>
      <c r="AE555" s="78"/>
      <c r="AF555" s="78"/>
      <c r="AG555" s="78"/>
      <c r="AH555" s="78"/>
      <c r="AI555" s="78"/>
      <c r="AJ555" s="78"/>
      <c r="AK555" s="78"/>
      <c r="AL555" s="78"/>
      <c r="AM555" s="78"/>
      <c r="AN555" s="78"/>
      <c r="AO555" s="78"/>
      <c r="AP555" s="78"/>
      <c r="AQ555" s="78"/>
      <c r="AR555" s="78"/>
      <c r="AS555" s="78"/>
      <c r="AT555" s="78"/>
      <c r="AU555" s="78"/>
      <c r="AV555" s="78"/>
      <c r="AW555" s="78"/>
      <c r="AX555" s="78"/>
      <c r="AY555" s="78"/>
      <c r="AZ555" s="78"/>
      <c r="BA555" s="78"/>
      <c r="BB555" s="78"/>
      <c r="BC555" s="78"/>
    </row>
    <row r="556" customFormat="false" ht="15" hidden="false" customHeight="false" outlineLevel="0" collapsed="false">
      <c r="A556" s="78"/>
      <c r="B556" s="78"/>
      <c r="C556" s="79"/>
      <c r="D556" s="78"/>
      <c r="E556" s="78"/>
      <c r="F556" s="82"/>
      <c r="G556" s="82"/>
      <c r="H556" s="82"/>
      <c r="I556" s="78"/>
      <c r="J556" s="83"/>
      <c r="K556" s="78"/>
      <c r="L556" s="82"/>
      <c r="M556" s="82"/>
      <c r="N556" s="82"/>
      <c r="O556" s="82"/>
      <c r="P556" s="83"/>
      <c r="Q556" s="78"/>
      <c r="R556" s="83"/>
      <c r="S556" s="78"/>
      <c r="T556" s="78"/>
      <c r="U556" s="78"/>
      <c r="V556" s="78"/>
      <c r="W556" s="78"/>
      <c r="X556" s="78"/>
      <c r="Y556" s="78"/>
      <c r="Z556" s="86"/>
      <c r="AA556" s="83"/>
      <c r="AB556" s="78"/>
      <c r="AC556" s="78"/>
      <c r="AD556" s="78"/>
      <c r="AE556" s="78"/>
      <c r="AF556" s="78"/>
      <c r="AG556" s="78"/>
      <c r="AH556" s="78"/>
      <c r="AI556" s="78"/>
      <c r="AJ556" s="78"/>
      <c r="AK556" s="78"/>
      <c r="AL556" s="78"/>
      <c r="AM556" s="78"/>
      <c r="AN556" s="78"/>
      <c r="AO556" s="78"/>
      <c r="AP556" s="78"/>
      <c r="AQ556" s="78"/>
      <c r="AR556" s="78"/>
      <c r="AS556" s="78"/>
      <c r="AT556" s="78"/>
      <c r="AU556" s="78"/>
      <c r="AV556" s="78"/>
      <c r="AW556" s="78"/>
      <c r="AX556" s="78"/>
      <c r="AY556" s="78"/>
      <c r="AZ556" s="78"/>
      <c r="BA556" s="78"/>
      <c r="BB556" s="78"/>
      <c r="BC556" s="78"/>
    </row>
    <row r="557" customFormat="false" ht="15" hidden="false" customHeight="false" outlineLevel="0" collapsed="false">
      <c r="A557" s="78"/>
      <c r="B557" s="78"/>
      <c r="C557" s="79"/>
      <c r="D557" s="78"/>
      <c r="E557" s="78"/>
      <c r="F557" s="82"/>
      <c r="G557" s="82"/>
      <c r="H557" s="82"/>
      <c r="I557" s="78"/>
      <c r="J557" s="83"/>
      <c r="K557" s="78"/>
      <c r="L557" s="82"/>
      <c r="M557" s="82"/>
      <c r="N557" s="82"/>
      <c r="O557" s="82"/>
      <c r="P557" s="83"/>
      <c r="Q557" s="78"/>
      <c r="R557" s="83"/>
      <c r="S557" s="78"/>
      <c r="T557" s="78"/>
      <c r="U557" s="78"/>
      <c r="V557" s="78"/>
      <c r="W557" s="78"/>
      <c r="X557" s="78"/>
      <c r="Y557" s="78"/>
      <c r="Z557" s="86"/>
      <c r="AA557" s="83"/>
      <c r="AB557" s="78"/>
      <c r="AC557" s="78"/>
      <c r="AD557" s="78"/>
      <c r="AE557" s="78"/>
      <c r="AF557" s="78"/>
      <c r="AG557" s="78"/>
      <c r="AH557" s="78"/>
      <c r="AI557" s="78"/>
      <c r="AJ557" s="78"/>
      <c r="AK557" s="78"/>
      <c r="AL557" s="78"/>
      <c r="AM557" s="78"/>
      <c r="AN557" s="78"/>
      <c r="AO557" s="78"/>
      <c r="AP557" s="78"/>
      <c r="AQ557" s="78"/>
      <c r="AR557" s="78"/>
      <c r="AS557" s="78"/>
      <c r="AT557" s="78"/>
      <c r="AU557" s="78"/>
      <c r="AV557" s="78"/>
      <c r="AW557" s="78"/>
      <c r="AX557" s="78"/>
      <c r="AY557" s="78"/>
      <c r="AZ557" s="78"/>
      <c r="BA557" s="78"/>
      <c r="BB557" s="78"/>
      <c r="BC557" s="78"/>
    </row>
    <row r="558" customFormat="false" ht="15" hidden="false" customHeight="false" outlineLevel="0" collapsed="false">
      <c r="A558" s="78"/>
      <c r="B558" s="78"/>
      <c r="C558" s="79"/>
      <c r="D558" s="78"/>
      <c r="E558" s="78"/>
      <c r="F558" s="82"/>
      <c r="G558" s="82"/>
      <c r="H558" s="82"/>
      <c r="I558" s="78"/>
      <c r="J558" s="83"/>
      <c r="K558" s="78"/>
      <c r="L558" s="82"/>
      <c r="M558" s="82"/>
      <c r="N558" s="82"/>
      <c r="O558" s="82"/>
      <c r="P558" s="83"/>
      <c r="Q558" s="78"/>
      <c r="R558" s="83"/>
      <c r="S558" s="78"/>
      <c r="T558" s="78"/>
      <c r="U558" s="78"/>
      <c r="V558" s="78"/>
      <c r="W558" s="78"/>
      <c r="X558" s="78"/>
      <c r="Y558" s="78"/>
      <c r="Z558" s="86"/>
      <c r="AA558" s="83"/>
      <c r="AB558" s="78"/>
      <c r="AC558" s="78"/>
      <c r="AD558" s="78"/>
      <c r="AE558" s="78"/>
      <c r="AF558" s="78"/>
      <c r="AG558" s="78"/>
      <c r="AH558" s="78"/>
      <c r="AI558" s="78"/>
      <c r="AJ558" s="78"/>
      <c r="AK558" s="78"/>
      <c r="AL558" s="78"/>
      <c r="AM558" s="78"/>
      <c r="AN558" s="78"/>
      <c r="AO558" s="78"/>
      <c r="AP558" s="78"/>
      <c r="AQ558" s="78"/>
      <c r="AR558" s="78"/>
      <c r="AS558" s="78"/>
      <c r="AT558" s="78"/>
      <c r="AU558" s="78"/>
      <c r="AV558" s="78"/>
      <c r="AW558" s="78"/>
      <c r="AX558" s="78"/>
      <c r="AY558" s="78"/>
      <c r="AZ558" s="78"/>
      <c r="BA558" s="78"/>
      <c r="BB558" s="78"/>
      <c r="BC558" s="78"/>
    </row>
    <row r="559" customFormat="false" ht="15" hidden="false" customHeight="false" outlineLevel="0" collapsed="false">
      <c r="A559" s="78"/>
      <c r="B559" s="78"/>
      <c r="C559" s="79"/>
      <c r="D559" s="78"/>
      <c r="E559" s="78"/>
      <c r="F559" s="82"/>
      <c r="G559" s="82"/>
      <c r="H559" s="82"/>
      <c r="I559" s="78"/>
      <c r="J559" s="83"/>
      <c r="K559" s="78"/>
      <c r="L559" s="82"/>
      <c r="M559" s="82"/>
      <c r="N559" s="82"/>
      <c r="O559" s="82"/>
      <c r="P559" s="83"/>
      <c r="Q559" s="78"/>
      <c r="R559" s="83"/>
      <c r="S559" s="78"/>
      <c r="T559" s="78"/>
      <c r="U559" s="78"/>
      <c r="V559" s="78"/>
      <c r="W559" s="78"/>
      <c r="X559" s="78"/>
      <c r="Y559" s="78"/>
      <c r="Z559" s="86"/>
      <c r="AA559" s="83"/>
      <c r="AB559" s="78"/>
      <c r="AC559" s="78"/>
      <c r="AD559" s="78"/>
      <c r="AE559" s="78"/>
      <c r="AF559" s="78"/>
      <c r="AG559" s="78"/>
      <c r="AH559" s="78"/>
      <c r="AI559" s="78"/>
      <c r="AJ559" s="78"/>
      <c r="AK559" s="78"/>
      <c r="AL559" s="78"/>
      <c r="AM559" s="78"/>
      <c r="AN559" s="78"/>
      <c r="AO559" s="78"/>
      <c r="AP559" s="78"/>
      <c r="AQ559" s="78"/>
      <c r="AR559" s="78"/>
      <c r="AS559" s="78"/>
      <c r="AT559" s="78"/>
      <c r="AU559" s="78"/>
      <c r="AV559" s="78"/>
      <c r="AW559" s="78"/>
      <c r="AX559" s="78"/>
      <c r="AY559" s="78"/>
      <c r="AZ559" s="78"/>
      <c r="BA559" s="78"/>
      <c r="BB559" s="78"/>
      <c r="BC559" s="78"/>
    </row>
    <row r="560" customFormat="false" ht="15" hidden="false" customHeight="false" outlineLevel="0" collapsed="false">
      <c r="A560" s="78"/>
      <c r="B560" s="78"/>
      <c r="C560" s="79"/>
      <c r="D560" s="78"/>
      <c r="E560" s="78"/>
      <c r="F560" s="82"/>
      <c r="G560" s="82"/>
      <c r="H560" s="82"/>
      <c r="I560" s="78"/>
      <c r="J560" s="83"/>
      <c r="K560" s="78"/>
      <c r="L560" s="82"/>
      <c r="M560" s="82"/>
      <c r="N560" s="82"/>
      <c r="O560" s="82"/>
      <c r="P560" s="83"/>
      <c r="Q560" s="78"/>
      <c r="R560" s="83"/>
      <c r="S560" s="78"/>
      <c r="T560" s="78"/>
      <c r="U560" s="78"/>
      <c r="V560" s="78"/>
      <c r="W560" s="78"/>
      <c r="X560" s="78"/>
      <c r="Y560" s="78"/>
      <c r="Z560" s="86"/>
      <c r="AA560" s="83"/>
      <c r="AB560" s="78"/>
      <c r="AC560" s="78"/>
      <c r="AD560" s="78"/>
      <c r="AE560" s="78"/>
      <c r="AF560" s="78"/>
      <c r="AG560" s="78"/>
      <c r="AH560" s="78"/>
      <c r="AI560" s="78"/>
      <c r="AJ560" s="78"/>
      <c r="AK560" s="78"/>
      <c r="AL560" s="78"/>
      <c r="AM560" s="78"/>
      <c r="AN560" s="78"/>
      <c r="AO560" s="78"/>
      <c r="AP560" s="78"/>
      <c r="AQ560" s="78"/>
      <c r="AR560" s="78"/>
      <c r="AS560" s="78"/>
      <c r="AT560" s="78"/>
      <c r="AU560" s="78"/>
      <c r="AV560" s="78"/>
      <c r="AW560" s="78"/>
      <c r="AX560" s="78"/>
      <c r="AY560" s="78"/>
      <c r="AZ560" s="78"/>
      <c r="BA560" s="78"/>
      <c r="BB560" s="78"/>
      <c r="BC560" s="78"/>
    </row>
    <row r="561" customFormat="false" ht="15" hidden="false" customHeight="false" outlineLevel="0" collapsed="false">
      <c r="A561" s="78"/>
      <c r="B561" s="78"/>
      <c r="C561" s="79"/>
      <c r="D561" s="78"/>
      <c r="E561" s="78"/>
      <c r="F561" s="82"/>
      <c r="G561" s="82"/>
      <c r="H561" s="82"/>
      <c r="I561" s="78"/>
      <c r="J561" s="83"/>
      <c r="K561" s="78"/>
      <c r="L561" s="82"/>
      <c r="M561" s="82"/>
      <c r="N561" s="82"/>
      <c r="O561" s="82"/>
      <c r="P561" s="83"/>
      <c r="Q561" s="78"/>
      <c r="R561" s="83"/>
      <c r="S561" s="78"/>
      <c r="T561" s="78"/>
      <c r="U561" s="78"/>
      <c r="V561" s="78"/>
      <c r="W561" s="78"/>
      <c r="X561" s="78"/>
      <c r="Y561" s="78"/>
      <c r="Z561" s="86"/>
      <c r="AA561" s="83"/>
      <c r="AB561" s="78"/>
      <c r="AC561" s="78"/>
      <c r="AD561" s="78"/>
      <c r="AE561" s="78"/>
      <c r="AF561" s="78"/>
      <c r="AG561" s="78"/>
      <c r="AH561" s="78"/>
      <c r="AI561" s="78"/>
      <c r="AJ561" s="78"/>
      <c r="AK561" s="78"/>
      <c r="AL561" s="78"/>
      <c r="AM561" s="78"/>
      <c r="AN561" s="78"/>
      <c r="AO561" s="78"/>
      <c r="AP561" s="78"/>
      <c r="AQ561" s="78"/>
      <c r="AR561" s="78"/>
      <c r="AS561" s="78"/>
      <c r="AT561" s="78"/>
      <c r="AU561" s="78"/>
      <c r="AV561" s="78"/>
      <c r="AW561" s="78"/>
      <c r="AX561" s="78"/>
      <c r="AY561" s="78"/>
      <c r="AZ561" s="78"/>
      <c r="BA561" s="78"/>
      <c r="BB561" s="78"/>
      <c r="BC561" s="78"/>
    </row>
    <row r="562" customFormat="false" ht="15" hidden="false" customHeight="false" outlineLevel="0" collapsed="false">
      <c r="A562" s="78"/>
      <c r="B562" s="78"/>
      <c r="C562" s="79"/>
      <c r="D562" s="78"/>
      <c r="E562" s="78"/>
      <c r="F562" s="82"/>
      <c r="G562" s="82"/>
      <c r="H562" s="82"/>
      <c r="I562" s="78"/>
      <c r="J562" s="83"/>
      <c r="K562" s="78"/>
      <c r="L562" s="82"/>
      <c r="M562" s="82"/>
      <c r="N562" s="82"/>
      <c r="O562" s="82"/>
      <c r="P562" s="83"/>
      <c r="Q562" s="78"/>
      <c r="R562" s="83"/>
      <c r="S562" s="78"/>
      <c r="T562" s="78"/>
      <c r="U562" s="78"/>
      <c r="V562" s="78"/>
      <c r="W562" s="78"/>
      <c r="X562" s="78"/>
      <c r="Y562" s="78"/>
      <c r="Z562" s="86"/>
      <c r="AA562" s="83"/>
      <c r="AB562" s="78"/>
      <c r="AC562" s="78"/>
      <c r="AD562" s="78"/>
      <c r="AE562" s="78"/>
      <c r="AF562" s="78"/>
      <c r="AG562" s="78"/>
      <c r="AH562" s="78"/>
      <c r="AI562" s="78"/>
      <c r="AJ562" s="78"/>
      <c r="AK562" s="78"/>
      <c r="AL562" s="78"/>
      <c r="AM562" s="78"/>
      <c r="AN562" s="78"/>
      <c r="AO562" s="78"/>
      <c r="AP562" s="78"/>
      <c r="AQ562" s="78"/>
      <c r="AR562" s="78"/>
      <c r="AS562" s="78"/>
      <c r="AT562" s="78"/>
      <c r="AU562" s="78"/>
      <c r="AV562" s="78"/>
      <c r="AW562" s="78"/>
      <c r="AX562" s="78"/>
      <c r="AY562" s="78"/>
      <c r="AZ562" s="78"/>
      <c r="BA562" s="78"/>
      <c r="BB562" s="78"/>
      <c r="BC562" s="78"/>
    </row>
    <row r="563" customFormat="false" ht="15" hidden="false" customHeight="false" outlineLevel="0" collapsed="false">
      <c r="A563" s="78"/>
      <c r="B563" s="78"/>
      <c r="C563" s="79"/>
      <c r="D563" s="78"/>
      <c r="E563" s="78"/>
      <c r="F563" s="82"/>
      <c r="G563" s="82"/>
      <c r="H563" s="82"/>
      <c r="I563" s="78"/>
      <c r="J563" s="83"/>
      <c r="K563" s="78"/>
      <c r="L563" s="82"/>
      <c r="M563" s="82"/>
      <c r="N563" s="82"/>
      <c r="O563" s="82"/>
      <c r="P563" s="83"/>
      <c r="Q563" s="78"/>
      <c r="R563" s="83"/>
      <c r="S563" s="78"/>
      <c r="T563" s="78"/>
      <c r="U563" s="78"/>
      <c r="V563" s="78"/>
      <c r="W563" s="78"/>
      <c r="X563" s="78"/>
      <c r="Y563" s="78"/>
      <c r="Z563" s="86"/>
      <c r="AA563" s="83"/>
      <c r="AB563" s="78"/>
      <c r="AC563" s="78"/>
      <c r="AD563" s="78"/>
      <c r="AE563" s="78"/>
      <c r="AF563" s="78"/>
      <c r="AG563" s="78"/>
      <c r="AH563" s="78"/>
      <c r="AI563" s="78"/>
      <c r="AJ563" s="78"/>
      <c r="AK563" s="78"/>
      <c r="AL563" s="78"/>
      <c r="AM563" s="78"/>
      <c r="AN563" s="78"/>
      <c r="AO563" s="78"/>
      <c r="AP563" s="78"/>
      <c r="AQ563" s="78"/>
      <c r="AR563" s="78"/>
      <c r="AS563" s="78"/>
      <c r="AT563" s="78"/>
      <c r="AU563" s="78"/>
      <c r="AV563" s="78"/>
      <c r="AW563" s="78"/>
      <c r="AX563" s="78"/>
      <c r="AY563" s="78"/>
      <c r="AZ563" s="78"/>
      <c r="BA563" s="78"/>
      <c r="BB563" s="78"/>
      <c r="BC563" s="78"/>
    </row>
    <row r="564" customFormat="false" ht="15" hidden="false" customHeight="false" outlineLevel="0" collapsed="false">
      <c r="A564" s="78"/>
      <c r="B564" s="78"/>
      <c r="C564" s="79"/>
      <c r="D564" s="78"/>
      <c r="E564" s="78"/>
      <c r="F564" s="82"/>
      <c r="G564" s="82"/>
      <c r="H564" s="82"/>
      <c r="I564" s="78"/>
      <c r="J564" s="83"/>
      <c r="K564" s="78"/>
      <c r="L564" s="82"/>
      <c r="M564" s="82"/>
      <c r="N564" s="82"/>
      <c r="O564" s="82"/>
      <c r="P564" s="83"/>
      <c r="Q564" s="78"/>
      <c r="R564" s="83"/>
      <c r="S564" s="78"/>
      <c r="T564" s="78"/>
      <c r="U564" s="78"/>
      <c r="V564" s="78"/>
      <c r="W564" s="78"/>
      <c r="X564" s="78"/>
      <c r="Y564" s="78"/>
      <c r="Z564" s="86"/>
      <c r="AA564" s="83"/>
      <c r="AB564" s="78"/>
      <c r="AC564" s="78"/>
      <c r="AD564" s="78"/>
      <c r="AE564" s="78"/>
      <c r="AF564" s="78"/>
      <c r="AG564" s="78"/>
      <c r="AH564" s="78"/>
      <c r="AI564" s="78"/>
      <c r="AJ564" s="78"/>
      <c r="AK564" s="78"/>
      <c r="AL564" s="78"/>
      <c r="AM564" s="78"/>
      <c r="AN564" s="78"/>
      <c r="AO564" s="78"/>
      <c r="AP564" s="78"/>
      <c r="AQ564" s="78"/>
      <c r="AR564" s="78"/>
      <c r="AS564" s="78"/>
      <c r="AT564" s="78"/>
      <c r="AU564" s="78"/>
      <c r="AV564" s="78"/>
      <c r="AW564" s="78"/>
      <c r="AX564" s="78"/>
      <c r="AY564" s="78"/>
      <c r="AZ564" s="78"/>
      <c r="BA564" s="78"/>
      <c r="BB564" s="78"/>
      <c r="BC564" s="78"/>
    </row>
    <row r="565" customFormat="false" ht="15" hidden="false" customHeight="false" outlineLevel="0" collapsed="false">
      <c r="A565" s="78"/>
      <c r="B565" s="78"/>
      <c r="C565" s="79"/>
      <c r="D565" s="78"/>
      <c r="E565" s="78"/>
      <c r="F565" s="82"/>
      <c r="G565" s="82"/>
      <c r="H565" s="82"/>
      <c r="I565" s="78"/>
      <c r="J565" s="83"/>
      <c r="K565" s="78"/>
      <c r="L565" s="82"/>
      <c r="M565" s="82"/>
      <c r="N565" s="82"/>
      <c r="O565" s="82"/>
      <c r="P565" s="83"/>
      <c r="Q565" s="78"/>
      <c r="R565" s="83"/>
      <c r="S565" s="78"/>
      <c r="T565" s="78"/>
      <c r="U565" s="78"/>
      <c r="V565" s="78"/>
      <c r="W565" s="78"/>
      <c r="X565" s="78"/>
      <c r="Y565" s="78"/>
      <c r="Z565" s="86"/>
      <c r="AA565" s="83"/>
      <c r="AB565" s="78"/>
      <c r="AC565" s="78"/>
      <c r="AD565" s="78"/>
      <c r="AE565" s="78"/>
      <c r="AF565" s="78"/>
      <c r="AG565" s="78"/>
      <c r="AH565" s="78"/>
      <c r="AI565" s="78"/>
      <c r="AJ565" s="78"/>
      <c r="AK565" s="78"/>
      <c r="AL565" s="78"/>
      <c r="AM565" s="78"/>
      <c r="AN565" s="78"/>
      <c r="AO565" s="78"/>
      <c r="AP565" s="78"/>
      <c r="AQ565" s="78"/>
      <c r="AR565" s="78"/>
      <c r="AS565" s="78"/>
      <c r="AT565" s="78"/>
      <c r="AU565" s="78"/>
      <c r="AV565" s="78"/>
      <c r="AW565" s="78"/>
      <c r="AX565" s="78"/>
      <c r="AY565" s="78"/>
      <c r="AZ565" s="78"/>
      <c r="BA565" s="78"/>
      <c r="BB565" s="78"/>
      <c r="BC565" s="78"/>
    </row>
    <row r="566" customFormat="false" ht="15" hidden="false" customHeight="false" outlineLevel="0" collapsed="false">
      <c r="A566" s="78"/>
      <c r="B566" s="78"/>
      <c r="C566" s="79"/>
      <c r="D566" s="78"/>
      <c r="E566" s="78"/>
      <c r="F566" s="82"/>
      <c r="G566" s="82"/>
      <c r="H566" s="82"/>
      <c r="I566" s="78"/>
      <c r="J566" s="83"/>
      <c r="K566" s="78"/>
      <c r="L566" s="82"/>
      <c r="M566" s="82"/>
      <c r="N566" s="82"/>
      <c r="O566" s="82"/>
      <c r="P566" s="83"/>
      <c r="Q566" s="78"/>
      <c r="R566" s="83"/>
      <c r="S566" s="78"/>
      <c r="T566" s="78"/>
      <c r="U566" s="78"/>
      <c r="V566" s="78"/>
      <c r="W566" s="78"/>
      <c r="X566" s="78"/>
      <c r="Y566" s="78"/>
      <c r="Z566" s="86"/>
      <c r="AA566" s="83"/>
      <c r="AB566" s="78"/>
      <c r="AC566" s="78"/>
      <c r="AD566" s="78"/>
      <c r="AE566" s="78"/>
      <c r="AF566" s="78"/>
      <c r="AG566" s="78"/>
      <c r="AH566" s="78"/>
      <c r="AI566" s="78"/>
      <c r="AJ566" s="78"/>
      <c r="AK566" s="78"/>
      <c r="AL566" s="78"/>
      <c r="AM566" s="78"/>
      <c r="AN566" s="78"/>
      <c r="AO566" s="78"/>
      <c r="AP566" s="78"/>
      <c r="AQ566" s="78"/>
      <c r="AR566" s="78"/>
      <c r="AS566" s="78"/>
      <c r="AT566" s="78"/>
      <c r="AU566" s="78"/>
      <c r="AV566" s="78"/>
      <c r="AW566" s="78"/>
      <c r="AX566" s="78"/>
      <c r="AY566" s="78"/>
      <c r="AZ566" s="78"/>
      <c r="BA566" s="78"/>
      <c r="BB566" s="78"/>
      <c r="BC566" s="78"/>
    </row>
    <row r="567" customFormat="false" ht="15" hidden="false" customHeight="false" outlineLevel="0" collapsed="false">
      <c r="A567" s="78"/>
      <c r="B567" s="78"/>
      <c r="C567" s="79"/>
      <c r="D567" s="78"/>
      <c r="E567" s="78"/>
      <c r="F567" s="82"/>
      <c r="G567" s="82"/>
      <c r="H567" s="82"/>
      <c r="I567" s="78"/>
      <c r="J567" s="83"/>
      <c r="K567" s="78"/>
      <c r="L567" s="82"/>
      <c r="M567" s="82"/>
      <c r="N567" s="82"/>
      <c r="O567" s="82"/>
      <c r="P567" s="83"/>
      <c r="Q567" s="78"/>
      <c r="R567" s="83"/>
      <c r="S567" s="78"/>
      <c r="T567" s="78"/>
      <c r="U567" s="78"/>
      <c r="V567" s="78"/>
      <c r="W567" s="78"/>
      <c r="X567" s="78"/>
      <c r="Y567" s="78"/>
      <c r="Z567" s="86"/>
      <c r="AA567" s="83"/>
      <c r="AB567" s="78"/>
      <c r="AC567" s="78"/>
      <c r="AD567" s="78"/>
      <c r="AE567" s="78"/>
      <c r="AF567" s="78"/>
      <c r="AG567" s="78"/>
      <c r="AH567" s="78"/>
      <c r="AI567" s="78"/>
      <c r="AJ567" s="78"/>
      <c r="AK567" s="78"/>
      <c r="AL567" s="78"/>
      <c r="AM567" s="78"/>
      <c r="AN567" s="78"/>
      <c r="AO567" s="78"/>
      <c r="AP567" s="78"/>
      <c r="AQ567" s="78"/>
      <c r="AR567" s="78"/>
      <c r="AS567" s="78"/>
      <c r="AT567" s="78"/>
      <c r="AU567" s="78"/>
      <c r="AV567" s="78"/>
      <c r="AW567" s="78"/>
      <c r="AX567" s="78"/>
      <c r="AY567" s="78"/>
      <c r="AZ567" s="78"/>
      <c r="BA567" s="78"/>
      <c r="BB567" s="78"/>
      <c r="BC567" s="78"/>
    </row>
    <row r="568" customFormat="false" ht="15" hidden="false" customHeight="false" outlineLevel="0" collapsed="false">
      <c r="A568" s="78"/>
      <c r="B568" s="78"/>
      <c r="C568" s="79"/>
      <c r="D568" s="78"/>
      <c r="E568" s="78"/>
      <c r="F568" s="82"/>
      <c r="G568" s="82"/>
      <c r="H568" s="82"/>
      <c r="I568" s="78"/>
      <c r="J568" s="83"/>
      <c r="K568" s="78"/>
      <c r="L568" s="82"/>
      <c r="M568" s="82"/>
      <c r="N568" s="82"/>
      <c r="O568" s="82"/>
      <c r="P568" s="83"/>
      <c r="Q568" s="78"/>
      <c r="R568" s="83"/>
      <c r="S568" s="78"/>
      <c r="T568" s="78"/>
      <c r="U568" s="78"/>
      <c r="V568" s="78"/>
      <c r="W568" s="78"/>
      <c r="X568" s="78"/>
      <c r="Y568" s="78"/>
      <c r="Z568" s="86"/>
      <c r="AA568" s="83"/>
      <c r="AB568" s="78"/>
      <c r="AC568" s="78"/>
      <c r="AD568" s="78"/>
      <c r="AE568" s="78"/>
      <c r="AF568" s="78"/>
      <c r="AG568" s="78"/>
      <c r="AH568" s="78"/>
      <c r="AI568" s="78"/>
      <c r="AJ568" s="78"/>
      <c r="AK568" s="78"/>
      <c r="AL568" s="78"/>
      <c r="AM568" s="78"/>
      <c r="AN568" s="78"/>
      <c r="AO568" s="78"/>
      <c r="AP568" s="78"/>
      <c r="AQ568" s="78"/>
      <c r="AR568" s="78"/>
      <c r="AS568" s="78"/>
      <c r="AT568" s="78"/>
      <c r="AU568" s="78"/>
      <c r="AV568" s="78"/>
      <c r="AW568" s="78"/>
      <c r="AX568" s="78"/>
      <c r="AY568" s="78"/>
      <c r="AZ568" s="78"/>
      <c r="BA568" s="78"/>
      <c r="BB568" s="78"/>
      <c r="BC568" s="78"/>
    </row>
    <row r="569" customFormat="false" ht="15" hidden="false" customHeight="false" outlineLevel="0" collapsed="false">
      <c r="A569" s="78"/>
      <c r="B569" s="78"/>
      <c r="C569" s="79"/>
      <c r="D569" s="78"/>
      <c r="E569" s="78"/>
      <c r="F569" s="82"/>
      <c r="G569" s="82"/>
      <c r="H569" s="82"/>
      <c r="I569" s="78"/>
      <c r="J569" s="83"/>
      <c r="K569" s="78"/>
      <c r="L569" s="82"/>
      <c r="M569" s="82"/>
      <c r="N569" s="82"/>
      <c r="O569" s="82"/>
      <c r="P569" s="83"/>
      <c r="Q569" s="78"/>
      <c r="R569" s="83"/>
      <c r="S569" s="78"/>
      <c r="T569" s="78"/>
      <c r="U569" s="78"/>
      <c r="V569" s="78"/>
      <c r="W569" s="78"/>
      <c r="X569" s="78"/>
      <c r="Y569" s="78"/>
      <c r="Z569" s="86"/>
      <c r="AA569" s="83"/>
      <c r="AB569" s="78"/>
      <c r="AC569" s="78"/>
      <c r="AD569" s="78"/>
      <c r="AE569" s="78"/>
      <c r="AF569" s="78"/>
      <c r="AG569" s="78"/>
      <c r="AH569" s="78"/>
      <c r="AI569" s="78"/>
      <c r="AJ569" s="78"/>
      <c r="AK569" s="78"/>
      <c r="AL569" s="78"/>
      <c r="AM569" s="78"/>
      <c r="AN569" s="78"/>
      <c r="AO569" s="78"/>
      <c r="AP569" s="78"/>
      <c r="AQ569" s="78"/>
      <c r="AR569" s="78"/>
      <c r="AS569" s="78"/>
      <c r="AT569" s="78"/>
      <c r="AU569" s="78"/>
      <c r="AV569" s="78"/>
      <c r="AW569" s="78"/>
      <c r="AX569" s="78"/>
      <c r="AY569" s="78"/>
      <c r="AZ569" s="78"/>
      <c r="BA569" s="78"/>
      <c r="BB569" s="78"/>
      <c r="BC569" s="78"/>
    </row>
    <row r="570" customFormat="false" ht="15" hidden="false" customHeight="false" outlineLevel="0" collapsed="false">
      <c r="A570" s="78"/>
      <c r="B570" s="78"/>
      <c r="C570" s="79"/>
      <c r="D570" s="78"/>
      <c r="E570" s="78"/>
      <c r="F570" s="82"/>
      <c r="G570" s="82"/>
      <c r="H570" s="82"/>
      <c r="I570" s="78"/>
      <c r="J570" s="83"/>
      <c r="K570" s="78"/>
      <c r="L570" s="82"/>
      <c r="M570" s="82"/>
      <c r="N570" s="82"/>
      <c r="O570" s="82"/>
      <c r="P570" s="83"/>
      <c r="Q570" s="78"/>
      <c r="R570" s="83"/>
      <c r="S570" s="78"/>
      <c r="T570" s="78"/>
      <c r="U570" s="78"/>
      <c r="V570" s="78"/>
      <c r="W570" s="78"/>
      <c r="X570" s="78"/>
      <c r="Y570" s="78"/>
      <c r="Z570" s="86"/>
      <c r="AA570" s="83"/>
      <c r="AB570" s="78"/>
      <c r="AC570" s="78"/>
      <c r="AD570" s="78"/>
      <c r="AE570" s="78"/>
      <c r="AF570" s="78"/>
      <c r="AG570" s="78"/>
      <c r="AH570" s="78"/>
      <c r="AI570" s="78"/>
      <c r="AJ570" s="78"/>
      <c r="AK570" s="78"/>
      <c r="AL570" s="78"/>
      <c r="AM570" s="78"/>
      <c r="AN570" s="78"/>
      <c r="AO570" s="78"/>
      <c r="AP570" s="78"/>
      <c r="AQ570" s="78"/>
      <c r="AR570" s="78"/>
      <c r="AS570" s="78"/>
      <c r="AT570" s="78"/>
      <c r="AU570" s="78"/>
      <c r="AV570" s="78"/>
      <c r="AW570" s="78"/>
      <c r="AX570" s="78"/>
      <c r="AY570" s="78"/>
      <c r="AZ570" s="78"/>
      <c r="BA570" s="78"/>
      <c r="BB570" s="78"/>
      <c r="BC570" s="78"/>
    </row>
    <row r="571" customFormat="false" ht="15" hidden="false" customHeight="false" outlineLevel="0" collapsed="false">
      <c r="A571" s="78"/>
      <c r="B571" s="78"/>
      <c r="C571" s="79"/>
      <c r="D571" s="78"/>
      <c r="E571" s="78"/>
      <c r="F571" s="82"/>
      <c r="G571" s="82"/>
      <c r="H571" s="82"/>
      <c r="I571" s="78"/>
      <c r="J571" s="83"/>
      <c r="K571" s="78"/>
      <c r="L571" s="82"/>
      <c r="M571" s="82"/>
      <c r="N571" s="82"/>
      <c r="O571" s="82"/>
      <c r="P571" s="83"/>
      <c r="Q571" s="78"/>
      <c r="R571" s="83"/>
      <c r="S571" s="78"/>
      <c r="T571" s="78"/>
      <c r="U571" s="78"/>
      <c r="V571" s="78"/>
      <c r="W571" s="78"/>
      <c r="X571" s="78"/>
      <c r="Y571" s="78"/>
      <c r="Z571" s="86"/>
      <c r="AA571" s="83"/>
      <c r="AB571" s="78"/>
      <c r="AC571" s="78"/>
      <c r="AD571" s="78"/>
      <c r="AE571" s="78"/>
      <c r="AF571" s="78"/>
      <c r="AG571" s="78"/>
      <c r="AH571" s="78"/>
      <c r="AI571" s="78"/>
      <c r="AJ571" s="78"/>
      <c r="AK571" s="78"/>
      <c r="AL571" s="78"/>
      <c r="AM571" s="78"/>
      <c r="AN571" s="78"/>
      <c r="AO571" s="78"/>
      <c r="AP571" s="78"/>
      <c r="AQ571" s="78"/>
      <c r="AR571" s="78"/>
      <c r="AS571" s="78"/>
      <c r="AT571" s="78"/>
      <c r="AU571" s="78"/>
      <c r="AV571" s="78"/>
      <c r="AW571" s="78"/>
      <c r="AX571" s="78"/>
      <c r="AY571" s="78"/>
      <c r="AZ571" s="78"/>
      <c r="BA571" s="78"/>
      <c r="BB571" s="78"/>
      <c r="BC571" s="78"/>
    </row>
    <row r="572" customFormat="false" ht="15" hidden="false" customHeight="false" outlineLevel="0" collapsed="false">
      <c r="A572" s="78"/>
      <c r="B572" s="78"/>
      <c r="C572" s="79"/>
      <c r="D572" s="78"/>
      <c r="E572" s="78"/>
      <c r="F572" s="82"/>
      <c r="G572" s="82"/>
      <c r="H572" s="82"/>
      <c r="I572" s="78"/>
      <c r="J572" s="83"/>
      <c r="K572" s="78"/>
      <c r="L572" s="82"/>
      <c r="M572" s="82"/>
      <c r="N572" s="82"/>
      <c r="O572" s="82"/>
      <c r="P572" s="83"/>
      <c r="Q572" s="78"/>
      <c r="R572" s="83"/>
      <c r="S572" s="78"/>
      <c r="T572" s="78"/>
      <c r="U572" s="78"/>
      <c r="V572" s="78"/>
      <c r="W572" s="78"/>
      <c r="X572" s="78"/>
      <c r="Y572" s="78"/>
      <c r="Z572" s="86"/>
      <c r="AA572" s="83"/>
      <c r="AB572" s="78"/>
      <c r="AC572" s="78"/>
      <c r="AD572" s="78"/>
      <c r="AE572" s="78"/>
      <c r="AF572" s="78"/>
      <c r="AG572" s="78"/>
      <c r="AH572" s="78"/>
      <c r="AI572" s="78"/>
      <c r="AJ572" s="78"/>
      <c r="AK572" s="78"/>
      <c r="AL572" s="78"/>
      <c r="AM572" s="78"/>
      <c r="AN572" s="78"/>
      <c r="AO572" s="78"/>
      <c r="AP572" s="78"/>
      <c r="AQ572" s="78"/>
      <c r="AR572" s="78"/>
      <c r="AS572" s="78"/>
      <c r="AT572" s="78"/>
      <c r="AU572" s="78"/>
      <c r="AV572" s="78"/>
      <c r="AW572" s="78"/>
      <c r="AX572" s="78"/>
      <c r="AY572" s="78"/>
      <c r="AZ572" s="78"/>
      <c r="BA572" s="78"/>
      <c r="BB572" s="78"/>
      <c r="BC572" s="78"/>
    </row>
    <row r="573" customFormat="false" ht="15" hidden="false" customHeight="false" outlineLevel="0" collapsed="false">
      <c r="A573" s="78"/>
      <c r="B573" s="78"/>
      <c r="C573" s="79"/>
      <c r="D573" s="78"/>
      <c r="E573" s="78"/>
      <c r="F573" s="82"/>
      <c r="G573" s="82"/>
      <c r="H573" s="82"/>
      <c r="I573" s="78"/>
      <c r="J573" s="83"/>
      <c r="K573" s="78"/>
      <c r="L573" s="82"/>
      <c r="M573" s="82"/>
      <c r="N573" s="82"/>
      <c r="O573" s="82"/>
      <c r="P573" s="83"/>
      <c r="Q573" s="78"/>
      <c r="R573" s="83"/>
      <c r="S573" s="78"/>
      <c r="T573" s="78"/>
      <c r="U573" s="78"/>
      <c r="V573" s="78"/>
      <c r="W573" s="78"/>
      <c r="X573" s="78"/>
      <c r="Y573" s="78"/>
      <c r="Z573" s="86"/>
      <c r="AA573" s="83"/>
      <c r="AB573" s="78"/>
      <c r="AC573" s="78"/>
      <c r="AD573" s="78"/>
      <c r="AE573" s="78"/>
      <c r="AF573" s="78"/>
      <c r="AG573" s="78"/>
      <c r="AH573" s="78"/>
      <c r="AI573" s="78"/>
      <c r="AJ573" s="78"/>
      <c r="AK573" s="78"/>
      <c r="AL573" s="78"/>
      <c r="AM573" s="78"/>
      <c r="AN573" s="78"/>
      <c r="AO573" s="78"/>
      <c r="AP573" s="78"/>
      <c r="AQ573" s="78"/>
      <c r="AR573" s="78"/>
      <c r="AS573" s="78"/>
      <c r="AT573" s="78"/>
      <c r="AU573" s="78"/>
      <c r="AV573" s="78"/>
      <c r="AW573" s="78"/>
      <c r="AX573" s="78"/>
      <c r="AY573" s="78"/>
      <c r="AZ573" s="78"/>
      <c r="BA573" s="78"/>
      <c r="BB573" s="78"/>
      <c r="BC573" s="78"/>
    </row>
    <row r="574" customFormat="false" ht="15" hidden="false" customHeight="false" outlineLevel="0" collapsed="false">
      <c r="A574" s="78"/>
      <c r="B574" s="78"/>
      <c r="C574" s="79"/>
      <c r="D574" s="78"/>
      <c r="E574" s="78"/>
      <c r="F574" s="82"/>
      <c r="G574" s="82"/>
      <c r="H574" s="82"/>
      <c r="I574" s="78"/>
      <c r="J574" s="83"/>
      <c r="K574" s="78"/>
      <c r="L574" s="82"/>
      <c r="M574" s="82"/>
      <c r="N574" s="82"/>
      <c r="O574" s="82"/>
      <c r="P574" s="83"/>
      <c r="Q574" s="78"/>
      <c r="R574" s="83"/>
      <c r="S574" s="78"/>
      <c r="T574" s="78"/>
      <c r="U574" s="78"/>
      <c r="V574" s="78"/>
      <c r="W574" s="78"/>
      <c r="X574" s="78"/>
      <c r="Y574" s="78"/>
      <c r="Z574" s="86"/>
      <c r="AA574" s="83"/>
      <c r="AB574" s="78"/>
      <c r="AC574" s="78"/>
      <c r="AD574" s="78"/>
      <c r="AE574" s="78"/>
      <c r="AF574" s="78"/>
      <c r="AG574" s="78"/>
      <c r="AH574" s="78"/>
      <c r="AI574" s="78"/>
      <c r="AJ574" s="78"/>
      <c r="AK574" s="78"/>
      <c r="AL574" s="78"/>
      <c r="AM574" s="78"/>
      <c r="AN574" s="78"/>
      <c r="AO574" s="78"/>
      <c r="AP574" s="78"/>
      <c r="AQ574" s="78"/>
      <c r="AR574" s="78"/>
      <c r="AS574" s="78"/>
      <c r="AT574" s="78"/>
      <c r="AU574" s="78"/>
      <c r="AV574" s="78"/>
      <c r="AW574" s="78"/>
      <c r="AX574" s="78"/>
      <c r="AY574" s="78"/>
      <c r="AZ574" s="78"/>
      <c r="BA574" s="78"/>
      <c r="BB574" s="78"/>
      <c r="BC574" s="78"/>
    </row>
    <row r="575" customFormat="false" ht="15" hidden="false" customHeight="false" outlineLevel="0" collapsed="false">
      <c r="A575" s="78"/>
      <c r="B575" s="78"/>
      <c r="C575" s="79"/>
      <c r="D575" s="78"/>
      <c r="E575" s="78"/>
      <c r="F575" s="82"/>
      <c r="G575" s="82"/>
      <c r="H575" s="82"/>
      <c r="I575" s="78"/>
      <c r="J575" s="83"/>
      <c r="K575" s="78"/>
      <c r="L575" s="82"/>
      <c r="M575" s="82"/>
      <c r="N575" s="82"/>
      <c r="O575" s="82"/>
      <c r="P575" s="83"/>
      <c r="Q575" s="78"/>
      <c r="R575" s="83"/>
      <c r="S575" s="78"/>
      <c r="T575" s="78"/>
      <c r="U575" s="78"/>
      <c r="V575" s="78"/>
      <c r="W575" s="78"/>
      <c r="X575" s="78"/>
      <c r="Y575" s="78"/>
      <c r="Z575" s="86"/>
      <c r="AA575" s="83"/>
      <c r="AB575" s="78"/>
      <c r="AC575" s="78"/>
      <c r="AD575" s="78"/>
      <c r="AE575" s="78"/>
      <c r="AF575" s="78"/>
      <c r="AG575" s="78"/>
      <c r="AH575" s="78"/>
      <c r="AI575" s="78"/>
      <c r="AJ575" s="78"/>
      <c r="AK575" s="78"/>
      <c r="AL575" s="78"/>
      <c r="AM575" s="78"/>
      <c r="AN575" s="78"/>
      <c r="AO575" s="78"/>
      <c r="AP575" s="78"/>
      <c r="AQ575" s="78"/>
      <c r="AR575" s="78"/>
      <c r="AS575" s="78"/>
      <c r="AT575" s="78"/>
      <c r="AU575" s="78"/>
      <c r="AV575" s="78"/>
      <c r="AW575" s="78"/>
      <c r="AX575" s="78"/>
      <c r="AY575" s="78"/>
      <c r="AZ575" s="78"/>
      <c r="BA575" s="78"/>
      <c r="BB575" s="78"/>
      <c r="BC575" s="78"/>
    </row>
    <row r="576" customFormat="false" ht="15" hidden="false" customHeight="false" outlineLevel="0" collapsed="false">
      <c r="A576" s="78"/>
      <c r="B576" s="78"/>
      <c r="C576" s="79"/>
      <c r="D576" s="78"/>
      <c r="E576" s="78"/>
      <c r="F576" s="82"/>
      <c r="G576" s="82"/>
      <c r="H576" s="82"/>
      <c r="I576" s="78"/>
      <c r="J576" s="83"/>
      <c r="K576" s="78"/>
      <c r="L576" s="82"/>
      <c r="M576" s="82"/>
      <c r="N576" s="82"/>
      <c r="O576" s="82"/>
      <c r="P576" s="83"/>
      <c r="Q576" s="78"/>
      <c r="R576" s="83"/>
      <c r="S576" s="78"/>
      <c r="T576" s="78"/>
      <c r="U576" s="78"/>
      <c r="V576" s="78"/>
      <c r="W576" s="78"/>
      <c r="X576" s="78"/>
      <c r="Y576" s="78"/>
      <c r="Z576" s="86"/>
      <c r="AA576" s="83"/>
      <c r="AB576" s="78"/>
      <c r="AC576" s="78"/>
      <c r="AD576" s="78"/>
      <c r="AE576" s="78"/>
      <c r="AF576" s="78"/>
      <c r="AG576" s="78"/>
      <c r="AH576" s="78"/>
      <c r="AI576" s="78"/>
      <c r="AJ576" s="78"/>
      <c r="AK576" s="78"/>
      <c r="AL576" s="78"/>
      <c r="AM576" s="78"/>
      <c r="AN576" s="78"/>
      <c r="AO576" s="78"/>
      <c r="AP576" s="78"/>
      <c r="AQ576" s="78"/>
      <c r="AR576" s="78"/>
      <c r="AS576" s="78"/>
      <c r="AT576" s="78"/>
      <c r="AU576" s="78"/>
      <c r="AV576" s="78"/>
      <c r="AW576" s="78"/>
      <c r="AX576" s="78"/>
      <c r="AY576" s="78"/>
      <c r="AZ576" s="78"/>
      <c r="BA576" s="78"/>
      <c r="BB576" s="78"/>
      <c r="BC576" s="78"/>
    </row>
    <row r="577" customFormat="false" ht="15" hidden="false" customHeight="false" outlineLevel="0" collapsed="false">
      <c r="A577" s="78"/>
      <c r="B577" s="78"/>
      <c r="C577" s="79"/>
      <c r="D577" s="78"/>
      <c r="E577" s="78"/>
      <c r="F577" s="82"/>
      <c r="G577" s="82"/>
      <c r="H577" s="82"/>
      <c r="I577" s="78"/>
      <c r="J577" s="83"/>
      <c r="K577" s="78"/>
      <c r="L577" s="82"/>
      <c r="M577" s="82"/>
      <c r="N577" s="82"/>
      <c r="O577" s="82"/>
      <c r="P577" s="83"/>
      <c r="Q577" s="78"/>
      <c r="R577" s="83"/>
      <c r="S577" s="78"/>
      <c r="T577" s="78"/>
      <c r="U577" s="78"/>
      <c r="V577" s="78"/>
      <c r="W577" s="78"/>
      <c r="X577" s="78"/>
      <c r="Y577" s="78"/>
      <c r="Z577" s="86"/>
      <c r="AA577" s="83"/>
      <c r="AB577" s="78"/>
      <c r="AC577" s="78"/>
      <c r="AD577" s="78"/>
      <c r="AE577" s="78"/>
      <c r="AF577" s="78"/>
      <c r="AG577" s="78"/>
      <c r="AH577" s="78"/>
      <c r="AI577" s="78"/>
      <c r="AJ577" s="78"/>
      <c r="AK577" s="78"/>
      <c r="AL577" s="78"/>
      <c r="AM577" s="78"/>
      <c r="AN577" s="78"/>
      <c r="AO577" s="78"/>
      <c r="AP577" s="78"/>
      <c r="AQ577" s="78"/>
      <c r="AR577" s="78"/>
      <c r="AS577" s="78"/>
      <c r="AT577" s="78"/>
      <c r="AU577" s="78"/>
      <c r="AV577" s="78"/>
      <c r="AW577" s="78"/>
      <c r="AX577" s="78"/>
      <c r="AY577" s="78"/>
      <c r="AZ577" s="78"/>
      <c r="BA577" s="78"/>
      <c r="BB577" s="78"/>
      <c r="BC577" s="78"/>
    </row>
    <row r="578" customFormat="false" ht="15" hidden="false" customHeight="false" outlineLevel="0" collapsed="false">
      <c r="A578" s="78"/>
      <c r="B578" s="78"/>
      <c r="C578" s="79"/>
      <c r="D578" s="78"/>
      <c r="E578" s="78"/>
      <c r="F578" s="82"/>
      <c r="G578" s="82"/>
      <c r="H578" s="82"/>
      <c r="I578" s="78"/>
      <c r="J578" s="83"/>
      <c r="K578" s="78"/>
      <c r="L578" s="82"/>
      <c r="M578" s="82"/>
      <c r="N578" s="82"/>
      <c r="O578" s="82"/>
      <c r="P578" s="83"/>
      <c r="Q578" s="78"/>
      <c r="R578" s="83"/>
      <c r="S578" s="78"/>
      <c r="T578" s="78"/>
      <c r="U578" s="78"/>
      <c r="V578" s="78"/>
      <c r="W578" s="78"/>
      <c r="X578" s="78"/>
      <c r="Y578" s="78"/>
      <c r="Z578" s="86"/>
      <c r="AA578" s="83"/>
      <c r="AB578" s="78"/>
      <c r="AC578" s="78"/>
      <c r="AD578" s="78"/>
      <c r="AE578" s="78"/>
      <c r="AF578" s="78"/>
      <c r="AG578" s="78"/>
      <c r="AH578" s="78"/>
      <c r="AI578" s="78"/>
      <c r="AJ578" s="78"/>
      <c r="AK578" s="78"/>
      <c r="AL578" s="78"/>
      <c r="AM578" s="78"/>
      <c r="AN578" s="78"/>
      <c r="AO578" s="78"/>
      <c r="AP578" s="78"/>
      <c r="AQ578" s="78"/>
      <c r="AR578" s="78"/>
      <c r="AS578" s="78"/>
      <c r="AT578" s="78"/>
      <c r="AU578" s="78"/>
      <c r="AV578" s="78"/>
      <c r="AW578" s="78"/>
      <c r="AX578" s="78"/>
      <c r="AY578" s="78"/>
      <c r="AZ578" s="78"/>
      <c r="BA578" s="78"/>
      <c r="BB578" s="78"/>
      <c r="BC578" s="78"/>
    </row>
    <row r="579" customFormat="false" ht="15" hidden="false" customHeight="false" outlineLevel="0" collapsed="false">
      <c r="A579" s="78"/>
      <c r="B579" s="78"/>
      <c r="C579" s="79"/>
      <c r="D579" s="78"/>
      <c r="E579" s="78"/>
      <c r="F579" s="82"/>
      <c r="G579" s="82"/>
      <c r="H579" s="82"/>
      <c r="I579" s="78"/>
      <c r="J579" s="83"/>
      <c r="K579" s="78"/>
      <c r="L579" s="82"/>
      <c r="M579" s="82"/>
      <c r="N579" s="82"/>
      <c r="O579" s="82"/>
      <c r="P579" s="83"/>
      <c r="Q579" s="78"/>
      <c r="R579" s="83"/>
      <c r="S579" s="78"/>
      <c r="T579" s="78"/>
      <c r="U579" s="78"/>
      <c r="V579" s="78"/>
      <c r="W579" s="78"/>
      <c r="X579" s="78"/>
      <c r="Y579" s="78"/>
      <c r="Z579" s="86"/>
      <c r="AA579" s="83"/>
      <c r="AB579" s="78"/>
      <c r="AC579" s="78"/>
      <c r="AD579" s="78"/>
      <c r="AE579" s="78"/>
      <c r="AF579" s="78"/>
      <c r="AG579" s="78"/>
      <c r="AH579" s="78"/>
      <c r="AI579" s="78"/>
      <c r="AJ579" s="78"/>
      <c r="AK579" s="78"/>
      <c r="AL579" s="78"/>
      <c r="AM579" s="78"/>
      <c r="AN579" s="78"/>
      <c r="AO579" s="78"/>
      <c r="AP579" s="78"/>
      <c r="AQ579" s="78"/>
      <c r="AR579" s="78"/>
      <c r="AS579" s="78"/>
      <c r="AT579" s="78"/>
      <c r="AU579" s="78"/>
      <c r="AV579" s="78"/>
      <c r="AW579" s="78"/>
      <c r="AX579" s="78"/>
      <c r="AY579" s="78"/>
      <c r="AZ579" s="78"/>
      <c r="BA579" s="78"/>
      <c r="BB579" s="78"/>
      <c r="BC579" s="78"/>
    </row>
    <row r="580" customFormat="false" ht="15" hidden="false" customHeight="false" outlineLevel="0" collapsed="false">
      <c r="A580" s="78"/>
      <c r="B580" s="78"/>
      <c r="C580" s="79"/>
      <c r="D580" s="78"/>
      <c r="E580" s="78"/>
      <c r="F580" s="82"/>
      <c r="G580" s="82"/>
      <c r="H580" s="82"/>
      <c r="I580" s="78"/>
      <c r="J580" s="83"/>
      <c r="K580" s="78"/>
      <c r="L580" s="82"/>
      <c r="M580" s="82"/>
      <c r="N580" s="82"/>
      <c r="O580" s="82"/>
      <c r="P580" s="83"/>
      <c r="Q580" s="78"/>
      <c r="R580" s="83"/>
      <c r="S580" s="78"/>
      <c r="T580" s="78"/>
      <c r="U580" s="78"/>
      <c r="V580" s="78"/>
      <c r="W580" s="78"/>
      <c r="X580" s="78"/>
      <c r="Y580" s="78"/>
      <c r="Z580" s="86"/>
      <c r="AA580" s="83"/>
      <c r="AB580" s="78"/>
      <c r="AC580" s="78"/>
      <c r="AD580" s="78"/>
      <c r="AE580" s="78"/>
      <c r="AF580" s="78"/>
      <c r="AG580" s="78"/>
      <c r="AH580" s="78"/>
      <c r="AI580" s="78"/>
      <c r="AJ580" s="78"/>
      <c r="AK580" s="78"/>
      <c r="AL580" s="78"/>
      <c r="AM580" s="78"/>
      <c r="AN580" s="78"/>
      <c r="AO580" s="78"/>
      <c r="AP580" s="78"/>
      <c r="AQ580" s="78"/>
      <c r="AR580" s="78"/>
      <c r="AS580" s="78"/>
      <c r="AT580" s="78"/>
      <c r="AU580" s="78"/>
      <c r="AV580" s="78"/>
      <c r="AW580" s="78"/>
      <c r="AX580" s="78"/>
      <c r="AY580" s="78"/>
      <c r="AZ580" s="78"/>
      <c r="BA580" s="78"/>
      <c r="BB580" s="78"/>
      <c r="BC580" s="78"/>
    </row>
    <row r="581" customFormat="false" ht="15" hidden="false" customHeight="false" outlineLevel="0" collapsed="false">
      <c r="A581" s="78"/>
      <c r="B581" s="78"/>
      <c r="C581" s="79"/>
      <c r="D581" s="78"/>
      <c r="E581" s="78"/>
      <c r="F581" s="82"/>
      <c r="G581" s="82"/>
      <c r="H581" s="82"/>
      <c r="I581" s="78"/>
      <c r="J581" s="83"/>
      <c r="K581" s="78"/>
      <c r="L581" s="82"/>
      <c r="M581" s="82"/>
      <c r="N581" s="82"/>
      <c r="O581" s="82"/>
      <c r="P581" s="83"/>
      <c r="Q581" s="78"/>
      <c r="R581" s="83"/>
      <c r="S581" s="78"/>
      <c r="T581" s="78"/>
      <c r="U581" s="78"/>
      <c r="V581" s="78"/>
      <c r="W581" s="78"/>
      <c r="X581" s="78"/>
      <c r="Y581" s="78"/>
      <c r="Z581" s="86"/>
      <c r="AA581" s="83"/>
      <c r="AB581" s="78"/>
      <c r="AC581" s="78"/>
      <c r="AD581" s="78"/>
      <c r="AE581" s="78"/>
      <c r="AF581" s="78"/>
      <c r="AG581" s="78"/>
      <c r="AH581" s="78"/>
      <c r="AI581" s="78"/>
      <c r="AJ581" s="78"/>
      <c r="AK581" s="78"/>
      <c r="AL581" s="78"/>
      <c r="AM581" s="78"/>
      <c r="AN581" s="78"/>
      <c r="AO581" s="78"/>
      <c r="AP581" s="78"/>
      <c r="AQ581" s="78"/>
      <c r="AR581" s="78"/>
      <c r="AS581" s="78"/>
      <c r="AT581" s="78"/>
      <c r="AU581" s="78"/>
      <c r="AV581" s="78"/>
      <c r="AW581" s="78"/>
      <c r="AX581" s="78"/>
      <c r="AY581" s="78"/>
      <c r="AZ581" s="78"/>
      <c r="BA581" s="78"/>
      <c r="BB581" s="78"/>
      <c r="BC581" s="78"/>
    </row>
    <row r="582" customFormat="false" ht="15" hidden="false" customHeight="false" outlineLevel="0" collapsed="false">
      <c r="A582" s="78"/>
      <c r="B582" s="78"/>
      <c r="C582" s="79"/>
      <c r="D582" s="78"/>
      <c r="E582" s="78"/>
      <c r="F582" s="82"/>
      <c r="G582" s="82"/>
      <c r="H582" s="82"/>
      <c r="I582" s="78"/>
      <c r="J582" s="83"/>
      <c r="K582" s="78"/>
      <c r="L582" s="82"/>
      <c r="M582" s="82"/>
      <c r="N582" s="82"/>
      <c r="O582" s="82"/>
      <c r="P582" s="83"/>
      <c r="Q582" s="78"/>
      <c r="R582" s="83"/>
      <c r="S582" s="78"/>
      <c r="T582" s="78"/>
      <c r="U582" s="78"/>
      <c r="V582" s="78"/>
      <c r="W582" s="78"/>
      <c r="X582" s="78"/>
      <c r="Y582" s="78"/>
      <c r="Z582" s="86"/>
      <c r="AA582" s="83"/>
      <c r="AB582" s="78"/>
      <c r="AC582" s="78"/>
      <c r="AD582" s="78"/>
      <c r="AE582" s="78"/>
      <c r="AF582" s="78"/>
      <c r="AG582" s="78"/>
      <c r="AH582" s="78"/>
      <c r="AI582" s="78"/>
      <c r="AJ582" s="78"/>
      <c r="AK582" s="78"/>
      <c r="AL582" s="78"/>
      <c r="AM582" s="78"/>
      <c r="AN582" s="78"/>
      <c r="AO582" s="78"/>
      <c r="AP582" s="78"/>
      <c r="AQ582" s="78"/>
      <c r="AR582" s="78"/>
      <c r="AS582" s="78"/>
      <c r="AT582" s="78"/>
      <c r="AU582" s="78"/>
      <c r="AV582" s="78"/>
      <c r="AW582" s="78"/>
      <c r="AX582" s="78"/>
      <c r="AY582" s="78"/>
      <c r="AZ582" s="78"/>
      <c r="BA582" s="78"/>
      <c r="BB582" s="78"/>
      <c r="BC582" s="78"/>
    </row>
    <row r="583" customFormat="false" ht="15" hidden="false" customHeight="false" outlineLevel="0" collapsed="false">
      <c r="A583" s="78"/>
      <c r="B583" s="78"/>
      <c r="C583" s="79"/>
      <c r="D583" s="78"/>
      <c r="E583" s="78"/>
      <c r="F583" s="82"/>
      <c r="G583" s="82"/>
      <c r="H583" s="82"/>
      <c r="I583" s="78"/>
      <c r="J583" s="83"/>
      <c r="K583" s="78"/>
      <c r="L583" s="82"/>
      <c r="M583" s="82"/>
      <c r="N583" s="82"/>
      <c r="O583" s="82"/>
      <c r="P583" s="83"/>
      <c r="Q583" s="78"/>
      <c r="R583" s="83"/>
      <c r="S583" s="78"/>
      <c r="T583" s="78"/>
      <c r="U583" s="78"/>
      <c r="V583" s="78"/>
      <c r="W583" s="78"/>
      <c r="X583" s="78"/>
      <c r="Y583" s="78"/>
      <c r="Z583" s="86"/>
      <c r="AA583" s="83"/>
      <c r="AB583" s="78"/>
      <c r="AC583" s="78"/>
      <c r="AD583" s="78"/>
      <c r="AE583" s="78"/>
      <c r="AF583" s="78"/>
      <c r="AG583" s="78"/>
      <c r="AH583" s="78"/>
      <c r="AI583" s="78"/>
      <c r="AJ583" s="78"/>
      <c r="AK583" s="78"/>
      <c r="AL583" s="78"/>
      <c r="AM583" s="78"/>
      <c r="AN583" s="78"/>
      <c r="AO583" s="78"/>
      <c r="AP583" s="78"/>
      <c r="AQ583" s="78"/>
      <c r="AR583" s="78"/>
      <c r="AS583" s="78"/>
      <c r="AT583" s="78"/>
      <c r="AU583" s="78"/>
      <c r="AV583" s="78"/>
      <c r="AW583" s="78"/>
      <c r="AX583" s="78"/>
      <c r="AY583" s="78"/>
      <c r="AZ583" s="78"/>
      <c r="BA583" s="78"/>
      <c r="BB583" s="78"/>
      <c r="BC583" s="78"/>
    </row>
    <row r="584" customFormat="false" ht="15" hidden="false" customHeight="false" outlineLevel="0" collapsed="false">
      <c r="A584" s="78"/>
      <c r="B584" s="78"/>
      <c r="C584" s="79"/>
      <c r="D584" s="78"/>
      <c r="E584" s="78"/>
      <c r="F584" s="82"/>
      <c r="G584" s="82"/>
      <c r="H584" s="82"/>
      <c r="I584" s="78"/>
      <c r="J584" s="83"/>
      <c r="K584" s="78"/>
      <c r="L584" s="82"/>
      <c r="M584" s="82"/>
      <c r="N584" s="82"/>
      <c r="O584" s="82"/>
      <c r="P584" s="83"/>
      <c r="Q584" s="78"/>
      <c r="R584" s="83"/>
      <c r="S584" s="78"/>
      <c r="T584" s="78"/>
      <c r="U584" s="78"/>
      <c r="V584" s="78"/>
      <c r="W584" s="78"/>
      <c r="X584" s="78"/>
      <c r="Y584" s="78"/>
      <c r="Z584" s="86"/>
      <c r="AA584" s="83"/>
      <c r="AB584" s="78"/>
      <c r="AC584" s="78"/>
      <c r="AD584" s="78"/>
      <c r="AE584" s="78"/>
      <c r="AF584" s="78"/>
      <c r="AG584" s="78"/>
      <c r="AH584" s="78"/>
      <c r="AI584" s="78"/>
      <c r="AJ584" s="78"/>
      <c r="AK584" s="78"/>
      <c r="AL584" s="78"/>
      <c r="AM584" s="78"/>
      <c r="AN584" s="78"/>
      <c r="AO584" s="78"/>
      <c r="AP584" s="78"/>
      <c r="AQ584" s="78"/>
      <c r="AR584" s="78"/>
      <c r="AS584" s="78"/>
      <c r="AT584" s="78"/>
      <c r="AU584" s="78"/>
      <c r="AV584" s="78"/>
      <c r="AW584" s="78"/>
      <c r="AX584" s="78"/>
      <c r="AY584" s="78"/>
      <c r="AZ584" s="78"/>
      <c r="BA584" s="78"/>
      <c r="BB584" s="78"/>
      <c r="BC584" s="78"/>
    </row>
    <row r="585" customFormat="false" ht="15" hidden="false" customHeight="false" outlineLevel="0" collapsed="false">
      <c r="A585" s="78"/>
      <c r="B585" s="78"/>
      <c r="C585" s="79"/>
      <c r="D585" s="78"/>
      <c r="E585" s="78"/>
      <c r="F585" s="82"/>
      <c r="G585" s="82"/>
      <c r="H585" s="82"/>
      <c r="I585" s="78"/>
      <c r="J585" s="83"/>
      <c r="K585" s="78"/>
      <c r="L585" s="82"/>
      <c r="M585" s="82"/>
      <c r="N585" s="82"/>
      <c r="O585" s="82"/>
      <c r="P585" s="83"/>
      <c r="Q585" s="78"/>
      <c r="R585" s="83"/>
      <c r="S585" s="78"/>
      <c r="T585" s="78"/>
      <c r="U585" s="78"/>
      <c r="V585" s="78"/>
      <c r="W585" s="78"/>
      <c r="X585" s="78"/>
      <c r="Y585" s="78"/>
      <c r="Z585" s="86"/>
      <c r="AA585" s="83"/>
      <c r="AB585" s="78"/>
      <c r="AC585" s="78"/>
      <c r="AD585" s="78"/>
      <c r="AE585" s="78"/>
      <c r="AF585" s="78"/>
      <c r="AG585" s="78"/>
      <c r="AH585" s="78"/>
      <c r="AI585" s="78"/>
      <c r="AJ585" s="78"/>
      <c r="AK585" s="78"/>
      <c r="AL585" s="78"/>
      <c r="AM585" s="78"/>
      <c r="AN585" s="78"/>
      <c r="AO585" s="78"/>
      <c r="AP585" s="78"/>
      <c r="AQ585" s="78"/>
      <c r="AR585" s="78"/>
      <c r="AS585" s="78"/>
      <c r="AT585" s="78"/>
      <c r="AU585" s="78"/>
      <c r="AV585" s="78"/>
      <c r="AW585" s="78"/>
      <c r="AX585" s="78"/>
      <c r="AY585" s="78"/>
      <c r="AZ585" s="78"/>
      <c r="BA585" s="78"/>
      <c r="BB585" s="78"/>
      <c r="BC585" s="78"/>
    </row>
    <row r="586" customFormat="false" ht="15" hidden="false" customHeight="false" outlineLevel="0" collapsed="false">
      <c r="A586" s="78"/>
      <c r="B586" s="78"/>
      <c r="C586" s="79"/>
      <c r="D586" s="78"/>
      <c r="E586" s="78"/>
      <c r="F586" s="82"/>
      <c r="G586" s="82"/>
      <c r="H586" s="82"/>
      <c r="I586" s="78"/>
      <c r="J586" s="83"/>
      <c r="K586" s="78"/>
      <c r="L586" s="82"/>
      <c r="M586" s="82"/>
      <c r="N586" s="82"/>
      <c r="O586" s="82"/>
      <c r="P586" s="83"/>
      <c r="Q586" s="78"/>
      <c r="R586" s="83"/>
      <c r="S586" s="78"/>
      <c r="T586" s="78"/>
      <c r="U586" s="78"/>
      <c r="V586" s="78"/>
      <c r="W586" s="78"/>
      <c r="X586" s="78"/>
      <c r="Y586" s="78"/>
      <c r="Z586" s="86"/>
      <c r="AA586" s="83"/>
      <c r="AB586" s="78"/>
      <c r="AC586" s="78"/>
      <c r="AD586" s="78"/>
      <c r="AE586" s="78"/>
      <c r="AF586" s="78"/>
      <c r="AG586" s="78"/>
      <c r="AH586" s="78"/>
      <c r="AI586" s="78"/>
      <c r="AJ586" s="78"/>
      <c r="AK586" s="78"/>
      <c r="AL586" s="78"/>
      <c r="AM586" s="78"/>
      <c r="AN586" s="78"/>
      <c r="AO586" s="78"/>
      <c r="AP586" s="78"/>
      <c r="AQ586" s="78"/>
      <c r="AR586" s="78"/>
      <c r="AS586" s="78"/>
      <c r="AT586" s="78"/>
      <c r="AU586" s="78"/>
      <c r="AV586" s="78"/>
      <c r="AW586" s="78"/>
      <c r="AX586" s="78"/>
      <c r="AY586" s="78"/>
      <c r="AZ586" s="78"/>
      <c r="BA586" s="78"/>
      <c r="BB586" s="78"/>
      <c r="BC586" s="78"/>
    </row>
    <row r="587" customFormat="false" ht="15" hidden="false" customHeight="false" outlineLevel="0" collapsed="false">
      <c r="A587" s="78"/>
      <c r="B587" s="78"/>
      <c r="C587" s="79"/>
      <c r="D587" s="78"/>
      <c r="E587" s="78"/>
      <c r="F587" s="82"/>
      <c r="G587" s="82"/>
      <c r="H587" s="82"/>
      <c r="I587" s="78"/>
      <c r="J587" s="83"/>
      <c r="K587" s="78"/>
      <c r="L587" s="82"/>
      <c r="M587" s="82"/>
      <c r="N587" s="82"/>
      <c r="O587" s="82"/>
      <c r="P587" s="83"/>
      <c r="Q587" s="78"/>
      <c r="R587" s="83"/>
      <c r="S587" s="78"/>
      <c r="T587" s="78"/>
      <c r="U587" s="78"/>
      <c r="V587" s="78"/>
      <c r="W587" s="78"/>
      <c r="X587" s="78"/>
      <c r="Y587" s="78"/>
      <c r="Z587" s="86"/>
      <c r="AA587" s="83"/>
      <c r="AB587" s="78"/>
      <c r="AC587" s="78"/>
      <c r="AD587" s="78"/>
      <c r="AE587" s="78"/>
      <c r="AF587" s="78"/>
      <c r="AG587" s="78"/>
      <c r="AH587" s="78"/>
      <c r="AI587" s="78"/>
      <c r="AJ587" s="78"/>
      <c r="AK587" s="78"/>
      <c r="AL587" s="78"/>
      <c r="AM587" s="78"/>
      <c r="AN587" s="78"/>
      <c r="AO587" s="78"/>
      <c r="AP587" s="78"/>
      <c r="AQ587" s="78"/>
      <c r="AR587" s="78"/>
      <c r="AS587" s="78"/>
      <c r="AT587" s="78"/>
      <c r="AU587" s="78"/>
      <c r="AV587" s="78"/>
      <c r="AW587" s="78"/>
      <c r="AX587" s="78"/>
      <c r="AY587" s="78"/>
      <c r="AZ587" s="78"/>
      <c r="BA587" s="78"/>
      <c r="BB587" s="78"/>
      <c r="BC587" s="78"/>
    </row>
    <row r="588" customFormat="false" ht="15" hidden="false" customHeight="false" outlineLevel="0" collapsed="false">
      <c r="A588" s="78"/>
      <c r="B588" s="78"/>
      <c r="C588" s="79"/>
      <c r="D588" s="78"/>
      <c r="E588" s="78"/>
      <c r="F588" s="82"/>
      <c r="G588" s="82"/>
      <c r="H588" s="82"/>
      <c r="I588" s="78"/>
      <c r="J588" s="83"/>
      <c r="K588" s="78"/>
      <c r="L588" s="82"/>
      <c r="M588" s="82"/>
      <c r="N588" s="82"/>
      <c r="O588" s="82"/>
      <c r="P588" s="83"/>
      <c r="Q588" s="78"/>
      <c r="R588" s="83"/>
      <c r="S588" s="78"/>
      <c r="T588" s="78"/>
      <c r="U588" s="78"/>
      <c r="V588" s="78"/>
      <c r="W588" s="78"/>
      <c r="X588" s="78"/>
      <c r="Y588" s="78"/>
      <c r="Z588" s="86"/>
      <c r="AA588" s="83"/>
      <c r="AB588" s="78"/>
      <c r="AC588" s="78"/>
      <c r="AD588" s="78"/>
      <c r="AE588" s="78"/>
      <c r="AF588" s="78"/>
      <c r="AG588" s="78"/>
      <c r="AH588" s="78"/>
      <c r="AI588" s="78"/>
      <c r="AJ588" s="78"/>
      <c r="AK588" s="78"/>
      <c r="AL588" s="78"/>
      <c r="AM588" s="78"/>
      <c r="AN588" s="78"/>
      <c r="AO588" s="78"/>
      <c r="AP588" s="78"/>
      <c r="AQ588" s="78"/>
      <c r="AR588" s="78"/>
      <c r="AS588" s="78"/>
      <c r="AT588" s="78"/>
      <c r="AU588" s="78"/>
      <c r="AV588" s="78"/>
      <c r="AW588" s="78"/>
      <c r="AX588" s="78"/>
      <c r="AY588" s="78"/>
      <c r="AZ588" s="78"/>
      <c r="BA588" s="78"/>
      <c r="BB588" s="78"/>
      <c r="BC588" s="78"/>
    </row>
    <row r="589" customFormat="false" ht="15" hidden="false" customHeight="false" outlineLevel="0" collapsed="false">
      <c r="A589" s="78"/>
      <c r="B589" s="78"/>
      <c r="C589" s="79"/>
      <c r="D589" s="78"/>
      <c r="E589" s="78"/>
      <c r="F589" s="82"/>
      <c r="G589" s="82"/>
      <c r="H589" s="82"/>
      <c r="I589" s="78"/>
      <c r="J589" s="83"/>
      <c r="K589" s="78"/>
      <c r="L589" s="82"/>
      <c r="M589" s="82"/>
      <c r="N589" s="82"/>
      <c r="O589" s="82"/>
      <c r="P589" s="83"/>
      <c r="Q589" s="78"/>
      <c r="R589" s="83"/>
      <c r="S589" s="78"/>
      <c r="T589" s="78"/>
      <c r="U589" s="78"/>
      <c r="V589" s="78"/>
      <c r="W589" s="78"/>
      <c r="X589" s="78"/>
      <c r="Y589" s="78"/>
      <c r="Z589" s="86"/>
      <c r="AA589" s="83"/>
      <c r="AB589" s="78"/>
      <c r="AC589" s="78"/>
      <c r="AD589" s="78"/>
      <c r="AE589" s="78"/>
      <c r="AF589" s="78"/>
      <c r="AG589" s="78"/>
      <c r="AH589" s="78"/>
      <c r="AI589" s="78"/>
      <c r="AJ589" s="78"/>
      <c r="AK589" s="78"/>
      <c r="AL589" s="78"/>
      <c r="AM589" s="78"/>
      <c r="AN589" s="78"/>
      <c r="AO589" s="78"/>
      <c r="AP589" s="78"/>
      <c r="AQ589" s="78"/>
      <c r="AR589" s="78"/>
      <c r="AS589" s="78"/>
      <c r="AT589" s="78"/>
      <c r="AU589" s="78"/>
      <c r="AV589" s="78"/>
      <c r="AW589" s="78"/>
      <c r="AX589" s="78"/>
      <c r="AY589" s="78"/>
      <c r="AZ589" s="78"/>
      <c r="BA589" s="78"/>
      <c r="BB589" s="78"/>
      <c r="BC589" s="78"/>
    </row>
    <row r="590" customFormat="false" ht="15" hidden="false" customHeight="false" outlineLevel="0" collapsed="false">
      <c r="A590" s="78"/>
      <c r="B590" s="78"/>
      <c r="C590" s="79"/>
      <c r="D590" s="78"/>
      <c r="E590" s="78"/>
      <c r="F590" s="82"/>
      <c r="G590" s="82"/>
      <c r="H590" s="82"/>
      <c r="I590" s="78"/>
      <c r="J590" s="83"/>
      <c r="K590" s="78"/>
      <c r="L590" s="82"/>
      <c r="M590" s="82"/>
      <c r="N590" s="82"/>
      <c r="O590" s="82"/>
      <c r="P590" s="83"/>
      <c r="Q590" s="78"/>
      <c r="R590" s="83"/>
      <c r="S590" s="78"/>
      <c r="T590" s="78"/>
      <c r="U590" s="78"/>
      <c r="V590" s="78"/>
      <c r="W590" s="78"/>
      <c r="X590" s="78"/>
      <c r="Y590" s="78"/>
      <c r="Z590" s="86"/>
      <c r="AA590" s="83"/>
      <c r="AB590" s="78"/>
      <c r="AC590" s="78"/>
      <c r="AD590" s="78"/>
      <c r="AE590" s="78"/>
      <c r="AF590" s="78"/>
      <c r="AG590" s="78"/>
      <c r="AH590" s="78"/>
      <c r="AI590" s="78"/>
      <c r="AJ590" s="78"/>
      <c r="AK590" s="78"/>
      <c r="AL590" s="78"/>
      <c r="AM590" s="78"/>
      <c r="AN590" s="78"/>
      <c r="AO590" s="78"/>
      <c r="AP590" s="78"/>
      <c r="AQ590" s="78"/>
      <c r="AR590" s="78"/>
      <c r="AS590" s="78"/>
      <c r="AT590" s="78"/>
      <c r="AU590" s="78"/>
      <c r="AV590" s="78"/>
      <c r="AW590" s="78"/>
      <c r="AX590" s="78"/>
      <c r="AY590" s="78"/>
      <c r="AZ590" s="78"/>
      <c r="BA590" s="78"/>
      <c r="BB590" s="78"/>
      <c r="BC590" s="78"/>
    </row>
    <row r="591" customFormat="false" ht="15" hidden="false" customHeight="false" outlineLevel="0" collapsed="false">
      <c r="A591" s="78"/>
      <c r="B591" s="78"/>
      <c r="C591" s="79"/>
      <c r="D591" s="78"/>
      <c r="E591" s="78"/>
      <c r="F591" s="82"/>
      <c r="G591" s="82"/>
      <c r="H591" s="82"/>
      <c r="I591" s="78"/>
      <c r="J591" s="83"/>
      <c r="K591" s="78"/>
      <c r="L591" s="82"/>
      <c r="M591" s="82"/>
      <c r="N591" s="82"/>
      <c r="O591" s="82"/>
      <c r="P591" s="83"/>
      <c r="Q591" s="78"/>
      <c r="R591" s="83"/>
      <c r="S591" s="78"/>
      <c r="T591" s="78"/>
      <c r="U591" s="78"/>
      <c r="V591" s="78"/>
      <c r="W591" s="78"/>
      <c r="X591" s="78"/>
      <c r="Y591" s="78"/>
      <c r="Z591" s="86"/>
      <c r="AA591" s="83"/>
      <c r="AB591" s="78"/>
      <c r="AC591" s="78"/>
      <c r="AD591" s="78"/>
      <c r="AE591" s="78"/>
      <c r="AF591" s="78"/>
      <c r="AG591" s="78"/>
      <c r="AH591" s="78"/>
      <c r="AI591" s="78"/>
      <c r="AJ591" s="78"/>
      <c r="AK591" s="78"/>
      <c r="AL591" s="78"/>
      <c r="AM591" s="78"/>
      <c r="AN591" s="78"/>
      <c r="AO591" s="78"/>
      <c r="AP591" s="78"/>
      <c r="AQ591" s="78"/>
      <c r="AR591" s="78"/>
      <c r="AS591" s="78"/>
      <c r="AT591" s="78"/>
      <c r="AU591" s="78"/>
      <c r="AV591" s="78"/>
      <c r="AW591" s="78"/>
      <c r="AX591" s="78"/>
      <c r="AY591" s="78"/>
      <c r="AZ591" s="78"/>
      <c r="BA591" s="78"/>
      <c r="BB591" s="78"/>
      <c r="BC591" s="78"/>
    </row>
    <row r="592" customFormat="false" ht="15" hidden="false" customHeight="false" outlineLevel="0" collapsed="false">
      <c r="A592" s="78"/>
      <c r="B592" s="78"/>
      <c r="C592" s="79"/>
      <c r="D592" s="78"/>
      <c r="E592" s="78"/>
      <c r="F592" s="82"/>
      <c r="G592" s="82"/>
      <c r="H592" s="82"/>
      <c r="I592" s="78"/>
      <c r="J592" s="83"/>
      <c r="K592" s="78"/>
      <c r="L592" s="82"/>
      <c r="M592" s="82"/>
      <c r="N592" s="82"/>
      <c r="O592" s="82"/>
      <c r="P592" s="83"/>
      <c r="Q592" s="78"/>
      <c r="R592" s="83"/>
      <c r="S592" s="78"/>
      <c r="T592" s="78"/>
      <c r="U592" s="78"/>
      <c r="V592" s="78"/>
      <c r="W592" s="78"/>
      <c r="X592" s="78"/>
      <c r="Y592" s="78"/>
      <c r="Z592" s="86"/>
      <c r="AA592" s="83"/>
      <c r="AB592" s="78"/>
      <c r="AC592" s="78"/>
      <c r="AD592" s="78"/>
      <c r="AE592" s="78"/>
      <c r="AF592" s="78"/>
      <c r="AG592" s="78"/>
      <c r="AH592" s="78"/>
      <c r="AI592" s="78"/>
      <c r="AJ592" s="78"/>
      <c r="AK592" s="78"/>
      <c r="AL592" s="78"/>
      <c r="AM592" s="78"/>
      <c r="AN592" s="78"/>
      <c r="AO592" s="78"/>
      <c r="AP592" s="78"/>
      <c r="AQ592" s="78"/>
      <c r="AR592" s="78"/>
      <c r="AS592" s="78"/>
      <c r="AT592" s="78"/>
      <c r="AU592" s="78"/>
      <c r="AV592" s="78"/>
      <c r="AW592" s="78"/>
      <c r="AX592" s="78"/>
      <c r="AY592" s="78"/>
      <c r="AZ592" s="78"/>
      <c r="BA592" s="78"/>
      <c r="BB592" s="78"/>
      <c r="BC592" s="78"/>
    </row>
    <row r="593" customFormat="false" ht="15" hidden="false" customHeight="false" outlineLevel="0" collapsed="false">
      <c r="A593" s="78"/>
      <c r="B593" s="78"/>
      <c r="C593" s="79"/>
      <c r="D593" s="78"/>
      <c r="E593" s="78"/>
      <c r="F593" s="82"/>
      <c r="G593" s="82"/>
      <c r="H593" s="82"/>
      <c r="I593" s="78"/>
      <c r="J593" s="83"/>
      <c r="K593" s="78"/>
      <c r="L593" s="82"/>
      <c r="M593" s="82"/>
      <c r="N593" s="82"/>
      <c r="O593" s="82"/>
      <c r="P593" s="83"/>
      <c r="Q593" s="78"/>
      <c r="R593" s="83"/>
      <c r="S593" s="78"/>
      <c r="T593" s="78"/>
      <c r="U593" s="78"/>
      <c r="V593" s="78"/>
      <c r="W593" s="78"/>
      <c r="X593" s="78"/>
      <c r="Y593" s="78"/>
      <c r="Z593" s="86"/>
      <c r="AA593" s="83"/>
      <c r="AB593" s="78"/>
      <c r="AC593" s="78"/>
      <c r="AD593" s="78"/>
      <c r="AE593" s="78"/>
      <c r="AF593" s="78"/>
      <c r="AG593" s="78"/>
      <c r="AH593" s="78"/>
      <c r="AI593" s="78"/>
      <c r="AJ593" s="78"/>
      <c r="AK593" s="78"/>
      <c r="AL593" s="78"/>
      <c r="AM593" s="78"/>
      <c r="AN593" s="78"/>
      <c r="AO593" s="78"/>
      <c r="AP593" s="78"/>
      <c r="AQ593" s="78"/>
      <c r="AR593" s="78"/>
      <c r="AS593" s="78"/>
      <c r="AT593" s="78"/>
      <c r="AU593" s="78"/>
      <c r="AV593" s="78"/>
      <c r="AW593" s="78"/>
      <c r="AX593" s="78"/>
      <c r="AY593" s="78"/>
      <c r="AZ593" s="78"/>
      <c r="BA593" s="78"/>
      <c r="BB593" s="78"/>
      <c r="BC593" s="78"/>
    </row>
    <row r="594" customFormat="false" ht="15" hidden="false" customHeight="false" outlineLevel="0" collapsed="false">
      <c r="A594" s="78"/>
      <c r="B594" s="78"/>
      <c r="C594" s="79"/>
      <c r="D594" s="78"/>
      <c r="E594" s="78"/>
      <c r="F594" s="82"/>
      <c r="G594" s="82"/>
      <c r="H594" s="82"/>
      <c r="I594" s="78"/>
      <c r="J594" s="83"/>
      <c r="K594" s="78"/>
      <c r="L594" s="82"/>
      <c r="M594" s="82"/>
      <c r="N594" s="82"/>
      <c r="O594" s="82"/>
      <c r="P594" s="83"/>
      <c r="Q594" s="78"/>
      <c r="R594" s="83"/>
      <c r="S594" s="78"/>
      <c r="T594" s="78"/>
      <c r="U594" s="78"/>
      <c r="V594" s="78"/>
      <c r="W594" s="78"/>
      <c r="X594" s="78"/>
      <c r="Y594" s="78"/>
      <c r="Z594" s="86"/>
      <c r="AA594" s="83"/>
      <c r="AB594" s="78"/>
      <c r="AC594" s="78"/>
      <c r="AD594" s="78"/>
      <c r="AE594" s="78"/>
      <c r="AF594" s="78"/>
      <c r="AG594" s="78"/>
      <c r="AH594" s="78"/>
      <c r="AI594" s="78"/>
      <c r="AJ594" s="78"/>
      <c r="AK594" s="78"/>
      <c r="AL594" s="78"/>
      <c r="AM594" s="78"/>
      <c r="AN594" s="78"/>
      <c r="AO594" s="78"/>
      <c r="AP594" s="78"/>
      <c r="AQ594" s="78"/>
      <c r="AR594" s="78"/>
      <c r="AS594" s="78"/>
      <c r="AT594" s="78"/>
      <c r="AU594" s="78"/>
      <c r="AV594" s="78"/>
      <c r="AW594" s="78"/>
      <c r="AX594" s="78"/>
      <c r="AY594" s="78"/>
      <c r="AZ594" s="78"/>
      <c r="BA594" s="78"/>
      <c r="BB594" s="78"/>
      <c r="BC594" s="78"/>
    </row>
    <row r="595" customFormat="false" ht="15" hidden="false" customHeight="false" outlineLevel="0" collapsed="false">
      <c r="A595" s="78"/>
      <c r="B595" s="78"/>
      <c r="C595" s="79"/>
      <c r="D595" s="78"/>
      <c r="E595" s="78"/>
      <c r="F595" s="82"/>
      <c r="G595" s="82"/>
      <c r="H595" s="82"/>
      <c r="I595" s="78"/>
      <c r="J595" s="83"/>
      <c r="K595" s="78"/>
      <c r="L595" s="82"/>
      <c r="M595" s="82"/>
      <c r="N595" s="82"/>
      <c r="O595" s="82"/>
      <c r="P595" s="83"/>
      <c r="Q595" s="78"/>
      <c r="R595" s="83"/>
      <c r="S595" s="78"/>
      <c r="T595" s="78"/>
      <c r="U595" s="78"/>
      <c r="V595" s="78"/>
      <c r="W595" s="78"/>
      <c r="X595" s="78"/>
      <c r="Y595" s="78"/>
      <c r="Z595" s="86"/>
      <c r="AA595" s="83"/>
      <c r="AB595" s="78"/>
      <c r="AC595" s="78"/>
      <c r="AD595" s="78"/>
      <c r="AE595" s="78"/>
      <c r="AF595" s="78"/>
      <c r="AG595" s="78"/>
      <c r="AH595" s="78"/>
      <c r="AI595" s="78"/>
      <c r="AJ595" s="78"/>
      <c r="AK595" s="78"/>
      <c r="AL595" s="78"/>
      <c r="AM595" s="78"/>
      <c r="AN595" s="78"/>
      <c r="AO595" s="78"/>
      <c r="AP595" s="78"/>
      <c r="AQ595" s="78"/>
      <c r="AR595" s="78"/>
      <c r="AS595" s="78"/>
      <c r="AT595" s="78"/>
      <c r="AU595" s="78"/>
      <c r="AV595" s="78"/>
      <c r="AW595" s="78"/>
      <c r="AX595" s="78"/>
      <c r="AY595" s="78"/>
      <c r="AZ595" s="78"/>
      <c r="BA595" s="78"/>
      <c r="BB595" s="78"/>
      <c r="BC595" s="78"/>
    </row>
    <row r="596" customFormat="false" ht="15" hidden="false" customHeight="false" outlineLevel="0" collapsed="false">
      <c r="A596" s="78"/>
      <c r="B596" s="78"/>
      <c r="C596" s="79"/>
      <c r="D596" s="78"/>
      <c r="E596" s="78"/>
      <c r="F596" s="82"/>
      <c r="G596" s="82"/>
      <c r="H596" s="82"/>
      <c r="I596" s="78"/>
      <c r="J596" s="83"/>
      <c r="K596" s="78"/>
      <c r="L596" s="82"/>
      <c r="M596" s="82"/>
      <c r="N596" s="82"/>
      <c r="O596" s="82"/>
      <c r="P596" s="83"/>
      <c r="Q596" s="78"/>
      <c r="R596" s="83"/>
      <c r="S596" s="78"/>
      <c r="T596" s="78"/>
      <c r="U596" s="78"/>
      <c r="V596" s="78"/>
      <c r="W596" s="78"/>
      <c r="X596" s="78"/>
      <c r="Y596" s="78"/>
      <c r="Z596" s="86"/>
      <c r="AA596" s="83"/>
      <c r="AB596" s="78"/>
      <c r="AC596" s="78"/>
      <c r="AD596" s="78"/>
      <c r="AE596" s="78"/>
      <c r="AF596" s="78"/>
      <c r="AG596" s="78"/>
      <c r="AH596" s="78"/>
      <c r="AI596" s="78"/>
      <c r="AJ596" s="78"/>
      <c r="AK596" s="78"/>
      <c r="AL596" s="78"/>
      <c r="AM596" s="78"/>
      <c r="AN596" s="78"/>
      <c r="AO596" s="78"/>
      <c r="AP596" s="78"/>
      <c r="AQ596" s="78"/>
      <c r="AR596" s="78"/>
      <c r="AS596" s="78"/>
      <c r="AT596" s="78"/>
      <c r="AU596" s="78"/>
      <c r="AV596" s="78"/>
      <c r="AW596" s="78"/>
      <c r="AX596" s="78"/>
      <c r="AY596" s="78"/>
      <c r="AZ596" s="78"/>
      <c r="BA596" s="78"/>
      <c r="BB596" s="78"/>
      <c r="BC596" s="78"/>
    </row>
    <row r="597" customFormat="false" ht="15" hidden="false" customHeight="false" outlineLevel="0" collapsed="false">
      <c r="A597" s="78"/>
      <c r="B597" s="78"/>
      <c r="C597" s="79"/>
      <c r="D597" s="78"/>
      <c r="E597" s="78"/>
      <c r="F597" s="82"/>
      <c r="G597" s="82"/>
      <c r="H597" s="82"/>
      <c r="I597" s="78"/>
      <c r="J597" s="83"/>
      <c r="K597" s="78"/>
      <c r="L597" s="82"/>
      <c r="M597" s="82"/>
      <c r="N597" s="82"/>
      <c r="O597" s="82"/>
      <c r="P597" s="83"/>
      <c r="Q597" s="78"/>
      <c r="R597" s="83"/>
      <c r="S597" s="78"/>
      <c r="T597" s="78"/>
      <c r="U597" s="78"/>
      <c r="V597" s="78"/>
      <c r="W597" s="78"/>
      <c r="X597" s="78"/>
      <c r="Y597" s="78"/>
      <c r="Z597" s="86"/>
      <c r="AA597" s="83"/>
      <c r="AB597" s="78"/>
      <c r="AC597" s="78"/>
      <c r="AD597" s="78"/>
      <c r="AE597" s="78"/>
      <c r="AF597" s="78"/>
      <c r="AG597" s="78"/>
      <c r="AH597" s="78"/>
      <c r="AI597" s="78"/>
      <c r="AJ597" s="78"/>
      <c r="AK597" s="78"/>
      <c r="AL597" s="78"/>
      <c r="AM597" s="78"/>
      <c r="AN597" s="78"/>
      <c r="AO597" s="78"/>
      <c r="AP597" s="78"/>
      <c r="AQ597" s="78"/>
      <c r="AR597" s="78"/>
      <c r="AS597" s="78"/>
      <c r="AT597" s="78"/>
      <c r="AU597" s="78"/>
      <c r="AV597" s="78"/>
      <c r="AW597" s="78"/>
      <c r="AX597" s="78"/>
      <c r="AY597" s="78"/>
      <c r="AZ597" s="78"/>
      <c r="BA597" s="78"/>
      <c r="BB597" s="78"/>
      <c r="BC597" s="78"/>
    </row>
    <row r="598" customFormat="false" ht="15" hidden="false" customHeight="false" outlineLevel="0" collapsed="false">
      <c r="A598" s="78"/>
      <c r="B598" s="78"/>
      <c r="C598" s="79"/>
      <c r="D598" s="78"/>
      <c r="E598" s="78"/>
      <c r="F598" s="82"/>
      <c r="G598" s="82"/>
      <c r="H598" s="82"/>
      <c r="I598" s="78"/>
      <c r="J598" s="83"/>
      <c r="K598" s="78"/>
      <c r="L598" s="82"/>
      <c r="M598" s="82"/>
      <c r="N598" s="82"/>
      <c r="O598" s="82"/>
      <c r="P598" s="83"/>
      <c r="Q598" s="78"/>
      <c r="R598" s="83"/>
      <c r="S598" s="78"/>
      <c r="T598" s="78"/>
      <c r="U598" s="78"/>
      <c r="V598" s="78"/>
      <c r="W598" s="78"/>
      <c r="X598" s="78"/>
      <c r="Y598" s="78"/>
      <c r="Z598" s="86"/>
      <c r="AA598" s="83"/>
      <c r="AB598" s="78"/>
      <c r="AC598" s="78"/>
      <c r="AD598" s="78"/>
      <c r="AE598" s="78"/>
      <c r="AF598" s="78"/>
      <c r="AG598" s="78"/>
      <c r="AH598" s="78"/>
      <c r="AI598" s="78"/>
      <c r="AJ598" s="78"/>
      <c r="AK598" s="78"/>
      <c r="AL598" s="78"/>
      <c r="AM598" s="78"/>
      <c r="AN598" s="78"/>
      <c r="AO598" s="78"/>
      <c r="AP598" s="78"/>
      <c r="AQ598" s="78"/>
      <c r="AR598" s="78"/>
      <c r="AS598" s="78"/>
      <c r="AT598" s="78"/>
      <c r="AU598" s="78"/>
      <c r="AV598" s="78"/>
      <c r="AW598" s="78"/>
      <c r="AX598" s="78"/>
      <c r="AY598" s="78"/>
      <c r="AZ598" s="78"/>
      <c r="BA598" s="78"/>
      <c r="BB598" s="78"/>
      <c r="BC598" s="78"/>
    </row>
    <row r="599" customFormat="false" ht="15" hidden="false" customHeight="false" outlineLevel="0" collapsed="false">
      <c r="A599" s="78"/>
      <c r="B599" s="78"/>
      <c r="C599" s="79"/>
      <c r="D599" s="78"/>
      <c r="E599" s="78"/>
      <c r="F599" s="82"/>
      <c r="G599" s="82"/>
      <c r="H599" s="82"/>
      <c r="I599" s="78"/>
      <c r="J599" s="83"/>
      <c r="K599" s="78"/>
      <c r="L599" s="82"/>
      <c r="M599" s="82"/>
      <c r="N599" s="82"/>
      <c r="O599" s="82"/>
      <c r="P599" s="83"/>
      <c r="Q599" s="78"/>
      <c r="R599" s="83"/>
      <c r="S599" s="78"/>
      <c r="T599" s="78"/>
      <c r="U599" s="78"/>
      <c r="V599" s="78"/>
      <c r="W599" s="78"/>
      <c r="X599" s="78"/>
      <c r="Y599" s="78"/>
      <c r="Z599" s="86"/>
      <c r="AA599" s="83"/>
      <c r="AB599" s="78"/>
      <c r="AC599" s="78"/>
      <c r="AD599" s="78"/>
      <c r="AE599" s="78"/>
      <c r="AF599" s="78"/>
      <c r="AG599" s="78"/>
      <c r="AH599" s="78"/>
      <c r="AI599" s="78"/>
      <c r="AJ599" s="78"/>
      <c r="AK599" s="78"/>
      <c r="AL599" s="78"/>
      <c r="AM599" s="78"/>
      <c r="AN599" s="78"/>
      <c r="AO599" s="78"/>
      <c r="AP599" s="78"/>
      <c r="AQ599" s="78"/>
      <c r="AR599" s="78"/>
      <c r="AS599" s="78"/>
      <c r="AT599" s="78"/>
      <c r="AU599" s="78"/>
      <c r="AV599" s="78"/>
      <c r="AW599" s="78"/>
      <c r="AX599" s="78"/>
      <c r="AY599" s="78"/>
      <c r="AZ599" s="78"/>
      <c r="BA599" s="78"/>
      <c r="BB599" s="78"/>
      <c r="BC599" s="78"/>
    </row>
    <row r="600" customFormat="false" ht="15" hidden="false" customHeight="false" outlineLevel="0" collapsed="false">
      <c r="A600" s="78"/>
      <c r="B600" s="78"/>
      <c r="C600" s="79"/>
      <c r="D600" s="78"/>
      <c r="E600" s="78"/>
      <c r="F600" s="82"/>
      <c r="G600" s="82"/>
      <c r="H600" s="82"/>
      <c r="I600" s="78"/>
      <c r="J600" s="83"/>
      <c r="K600" s="78"/>
      <c r="L600" s="82"/>
      <c r="M600" s="82"/>
      <c r="N600" s="82"/>
      <c r="O600" s="82"/>
      <c r="P600" s="83"/>
      <c r="Q600" s="78"/>
      <c r="R600" s="83"/>
      <c r="S600" s="78"/>
      <c r="T600" s="78"/>
      <c r="U600" s="78"/>
      <c r="V600" s="78"/>
      <c r="W600" s="78"/>
      <c r="X600" s="78"/>
      <c r="Y600" s="78"/>
      <c r="Z600" s="86"/>
      <c r="AA600" s="83"/>
      <c r="AB600" s="78"/>
      <c r="AC600" s="78"/>
      <c r="AD600" s="78"/>
      <c r="AE600" s="78"/>
      <c r="AF600" s="78"/>
      <c r="AG600" s="78"/>
      <c r="AH600" s="78"/>
      <c r="AI600" s="78"/>
      <c r="AJ600" s="78"/>
      <c r="AK600" s="78"/>
      <c r="AL600" s="78"/>
      <c r="AM600" s="78"/>
      <c r="AN600" s="78"/>
      <c r="AO600" s="78"/>
      <c r="AP600" s="78"/>
      <c r="AQ600" s="78"/>
      <c r="AR600" s="78"/>
      <c r="AS600" s="78"/>
      <c r="AT600" s="78"/>
      <c r="AU600" s="78"/>
      <c r="AV600" s="78"/>
      <c r="AW600" s="78"/>
      <c r="AX600" s="78"/>
      <c r="AY600" s="78"/>
      <c r="AZ600" s="78"/>
      <c r="BA600" s="78"/>
      <c r="BB600" s="78"/>
      <c r="BC600" s="78"/>
    </row>
    <row r="601" customFormat="false" ht="15" hidden="false" customHeight="false" outlineLevel="0" collapsed="false">
      <c r="A601" s="78"/>
      <c r="B601" s="78"/>
      <c r="C601" s="79"/>
      <c r="D601" s="78"/>
      <c r="E601" s="78"/>
      <c r="F601" s="82"/>
      <c r="G601" s="82"/>
      <c r="H601" s="82"/>
      <c r="I601" s="78"/>
      <c r="J601" s="83"/>
      <c r="K601" s="78"/>
      <c r="L601" s="82"/>
      <c r="M601" s="82"/>
      <c r="N601" s="82"/>
      <c r="O601" s="82"/>
      <c r="P601" s="83"/>
      <c r="Q601" s="78"/>
      <c r="R601" s="83"/>
      <c r="S601" s="78"/>
      <c r="T601" s="78"/>
      <c r="U601" s="78"/>
      <c r="V601" s="78"/>
      <c r="W601" s="78"/>
      <c r="X601" s="78"/>
      <c r="Y601" s="78"/>
      <c r="Z601" s="86"/>
      <c r="AA601" s="83"/>
      <c r="AB601" s="78"/>
      <c r="AC601" s="78"/>
      <c r="AD601" s="78"/>
      <c r="AE601" s="78"/>
      <c r="AF601" s="78"/>
      <c r="AG601" s="78"/>
      <c r="AH601" s="78"/>
      <c r="AI601" s="78"/>
      <c r="AJ601" s="78"/>
      <c r="AK601" s="78"/>
      <c r="AL601" s="78"/>
      <c r="AM601" s="78"/>
      <c r="AN601" s="78"/>
      <c r="AO601" s="78"/>
      <c r="AP601" s="78"/>
      <c r="AQ601" s="78"/>
      <c r="AR601" s="78"/>
      <c r="AS601" s="78"/>
      <c r="AT601" s="78"/>
      <c r="AU601" s="78"/>
      <c r="AV601" s="78"/>
      <c r="AW601" s="78"/>
      <c r="AX601" s="78"/>
      <c r="AY601" s="78"/>
      <c r="AZ601" s="78"/>
      <c r="BA601" s="78"/>
      <c r="BB601" s="78"/>
      <c r="BC601" s="78"/>
    </row>
    <row r="602" customFormat="false" ht="15" hidden="false" customHeight="false" outlineLevel="0" collapsed="false">
      <c r="A602" s="78"/>
      <c r="B602" s="78"/>
      <c r="C602" s="79"/>
      <c r="D602" s="78"/>
      <c r="E602" s="78"/>
      <c r="F602" s="82"/>
      <c r="G602" s="82"/>
      <c r="H602" s="82"/>
      <c r="I602" s="78"/>
      <c r="J602" s="83"/>
      <c r="K602" s="78"/>
      <c r="L602" s="82"/>
      <c r="M602" s="82"/>
      <c r="N602" s="82"/>
      <c r="O602" s="82"/>
      <c r="P602" s="83"/>
      <c r="Q602" s="78"/>
      <c r="R602" s="83"/>
      <c r="S602" s="78"/>
      <c r="T602" s="78"/>
      <c r="U602" s="78"/>
      <c r="V602" s="78"/>
      <c r="W602" s="78"/>
      <c r="X602" s="78"/>
      <c r="Y602" s="78"/>
      <c r="Z602" s="86"/>
      <c r="AA602" s="83"/>
      <c r="AB602" s="78"/>
      <c r="AC602" s="78"/>
      <c r="AD602" s="78"/>
      <c r="AE602" s="78"/>
      <c r="AF602" s="78"/>
      <c r="AG602" s="78"/>
      <c r="AH602" s="78"/>
      <c r="AI602" s="78"/>
      <c r="AJ602" s="78"/>
      <c r="AK602" s="78"/>
      <c r="AL602" s="78"/>
      <c r="AM602" s="78"/>
      <c r="AN602" s="78"/>
      <c r="AO602" s="78"/>
      <c r="AP602" s="78"/>
      <c r="AQ602" s="78"/>
      <c r="AR602" s="78"/>
      <c r="AS602" s="78"/>
      <c r="AT602" s="78"/>
      <c r="AU602" s="78"/>
      <c r="AV602" s="78"/>
      <c r="AW602" s="78"/>
      <c r="AX602" s="78"/>
      <c r="AY602" s="78"/>
      <c r="AZ602" s="78"/>
      <c r="BA602" s="78"/>
      <c r="BB602" s="78"/>
      <c r="BC602" s="78"/>
    </row>
    <row r="603" customFormat="false" ht="15" hidden="false" customHeight="false" outlineLevel="0" collapsed="false">
      <c r="A603" s="78"/>
      <c r="B603" s="78"/>
      <c r="C603" s="79"/>
      <c r="D603" s="78"/>
      <c r="E603" s="78"/>
      <c r="F603" s="82"/>
      <c r="G603" s="82"/>
      <c r="H603" s="82"/>
      <c r="I603" s="78"/>
      <c r="J603" s="83"/>
      <c r="K603" s="78"/>
      <c r="L603" s="82"/>
      <c r="M603" s="82"/>
      <c r="N603" s="82"/>
      <c r="O603" s="82"/>
      <c r="P603" s="83"/>
      <c r="Q603" s="78"/>
      <c r="R603" s="83"/>
      <c r="S603" s="78"/>
      <c r="T603" s="78"/>
      <c r="U603" s="78"/>
      <c r="V603" s="78"/>
      <c r="W603" s="78"/>
      <c r="X603" s="78"/>
      <c r="Y603" s="78"/>
      <c r="Z603" s="86"/>
      <c r="AA603" s="83"/>
      <c r="AB603" s="78"/>
      <c r="AC603" s="78"/>
      <c r="AD603" s="78"/>
      <c r="AE603" s="78"/>
      <c r="AF603" s="78"/>
      <c r="AG603" s="78"/>
      <c r="AH603" s="78"/>
      <c r="AI603" s="78"/>
      <c r="AJ603" s="78"/>
      <c r="AK603" s="78"/>
      <c r="AL603" s="78"/>
      <c r="AM603" s="78"/>
      <c r="AN603" s="78"/>
      <c r="AO603" s="78"/>
      <c r="AP603" s="78"/>
      <c r="AQ603" s="78"/>
      <c r="AR603" s="78"/>
      <c r="AS603" s="78"/>
      <c r="AT603" s="78"/>
      <c r="AU603" s="78"/>
      <c r="AV603" s="78"/>
      <c r="AW603" s="78"/>
      <c r="AX603" s="78"/>
      <c r="AY603" s="78"/>
      <c r="AZ603" s="78"/>
      <c r="BA603" s="78"/>
      <c r="BB603" s="78"/>
      <c r="BC603" s="78"/>
    </row>
    <row r="604" customFormat="false" ht="15" hidden="false" customHeight="false" outlineLevel="0" collapsed="false">
      <c r="A604" s="78"/>
      <c r="B604" s="78"/>
      <c r="C604" s="79"/>
      <c r="D604" s="78"/>
      <c r="E604" s="78"/>
      <c r="F604" s="82"/>
      <c r="G604" s="82"/>
      <c r="H604" s="82"/>
      <c r="I604" s="78"/>
      <c r="J604" s="83"/>
      <c r="K604" s="78"/>
      <c r="L604" s="82"/>
      <c r="M604" s="82"/>
      <c r="N604" s="82"/>
      <c r="O604" s="82"/>
      <c r="P604" s="83"/>
      <c r="Q604" s="78"/>
      <c r="R604" s="83"/>
      <c r="S604" s="78"/>
      <c r="T604" s="78"/>
      <c r="U604" s="78"/>
      <c r="V604" s="78"/>
      <c r="W604" s="78"/>
      <c r="X604" s="78"/>
      <c r="Y604" s="78"/>
      <c r="Z604" s="86"/>
      <c r="AA604" s="83"/>
      <c r="AB604" s="78"/>
      <c r="AC604" s="78"/>
      <c r="AD604" s="78"/>
      <c r="AE604" s="78"/>
      <c r="AF604" s="78"/>
      <c r="AG604" s="78"/>
      <c r="AH604" s="78"/>
      <c r="AI604" s="78"/>
      <c r="AJ604" s="78"/>
      <c r="AK604" s="78"/>
      <c r="AL604" s="78"/>
      <c r="AM604" s="78"/>
      <c r="AN604" s="78"/>
      <c r="AO604" s="78"/>
      <c r="AP604" s="78"/>
      <c r="AQ604" s="78"/>
      <c r="AR604" s="78"/>
      <c r="AS604" s="78"/>
      <c r="AT604" s="78"/>
      <c r="AU604" s="78"/>
      <c r="AV604" s="78"/>
      <c r="AW604" s="78"/>
      <c r="AX604" s="78"/>
      <c r="AY604" s="78"/>
      <c r="AZ604" s="78"/>
      <c r="BA604" s="78"/>
      <c r="BB604" s="78"/>
      <c r="BC604" s="78"/>
    </row>
    <row r="605" customFormat="false" ht="15" hidden="false" customHeight="false" outlineLevel="0" collapsed="false">
      <c r="A605" s="78"/>
      <c r="B605" s="78"/>
      <c r="C605" s="79"/>
      <c r="D605" s="78"/>
      <c r="E605" s="78"/>
      <c r="F605" s="82"/>
      <c r="G605" s="82"/>
      <c r="H605" s="82"/>
      <c r="I605" s="78"/>
      <c r="J605" s="83"/>
      <c r="K605" s="78"/>
      <c r="L605" s="82"/>
      <c r="M605" s="82"/>
      <c r="N605" s="82"/>
      <c r="O605" s="82"/>
      <c r="P605" s="83"/>
      <c r="Q605" s="78"/>
      <c r="R605" s="83"/>
      <c r="S605" s="78"/>
      <c r="T605" s="78"/>
      <c r="U605" s="78"/>
      <c r="V605" s="78"/>
      <c r="W605" s="78"/>
      <c r="X605" s="78"/>
      <c r="Y605" s="78"/>
      <c r="Z605" s="86"/>
      <c r="AA605" s="83"/>
      <c r="AB605" s="78"/>
      <c r="AC605" s="78"/>
      <c r="AD605" s="78"/>
      <c r="AE605" s="78"/>
      <c r="AF605" s="78"/>
      <c r="AG605" s="78"/>
      <c r="AH605" s="78"/>
      <c r="AI605" s="78"/>
      <c r="AJ605" s="78"/>
      <c r="AK605" s="78"/>
      <c r="AL605" s="78"/>
      <c r="AM605" s="78"/>
      <c r="AN605" s="78"/>
      <c r="AO605" s="78"/>
      <c r="AP605" s="78"/>
      <c r="AQ605" s="78"/>
      <c r="AR605" s="78"/>
      <c r="AS605" s="78"/>
      <c r="AT605" s="78"/>
      <c r="AU605" s="78"/>
      <c r="AV605" s="78"/>
      <c r="AW605" s="78"/>
      <c r="AX605" s="78"/>
      <c r="AY605" s="78"/>
      <c r="AZ605" s="78"/>
      <c r="BA605" s="78"/>
      <c r="BB605" s="78"/>
      <c r="BC605" s="78"/>
    </row>
    <row r="606" customFormat="false" ht="15" hidden="false" customHeight="false" outlineLevel="0" collapsed="false">
      <c r="A606" s="78"/>
      <c r="B606" s="78"/>
      <c r="C606" s="79"/>
      <c r="D606" s="78"/>
      <c r="E606" s="78"/>
      <c r="F606" s="82"/>
      <c r="G606" s="82"/>
      <c r="H606" s="82"/>
      <c r="I606" s="78"/>
      <c r="J606" s="83"/>
      <c r="K606" s="78"/>
      <c r="L606" s="82"/>
      <c r="M606" s="82"/>
      <c r="N606" s="82"/>
      <c r="O606" s="82"/>
      <c r="P606" s="83"/>
      <c r="Q606" s="78"/>
      <c r="R606" s="83"/>
      <c r="S606" s="78"/>
      <c r="T606" s="78"/>
      <c r="U606" s="78"/>
      <c r="V606" s="78"/>
      <c r="W606" s="78"/>
      <c r="X606" s="78"/>
      <c r="Y606" s="78"/>
      <c r="Z606" s="86"/>
      <c r="AA606" s="83"/>
      <c r="AB606" s="78"/>
      <c r="AC606" s="78"/>
      <c r="AD606" s="78"/>
      <c r="AE606" s="78"/>
      <c r="AF606" s="78"/>
      <c r="AG606" s="78"/>
      <c r="AH606" s="78"/>
      <c r="AI606" s="78"/>
      <c r="AJ606" s="78"/>
      <c r="AK606" s="78"/>
      <c r="AL606" s="78"/>
      <c r="AM606" s="78"/>
      <c r="AN606" s="78"/>
      <c r="AO606" s="78"/>
      <c r="AP606" s="78"/>
      <c r="AQ606" s="78"/>
      <c r="AR606" s="78"/>
      <c r="AS606" s="78"/>
      <c r="AT606" s="78"/>
      <c r="AU606" s="78"/>
      <c r="AV606" s="78"/>
      <c r="AW606" s="78"/>
      <c r="AX606" s="78"/>
      <c r="AY606" s="78"/>
      <c r="AZ606" s="78"/>
      <c r="BA606" s="78"/>
      <c r="BB606" s="78"/>
      <c r="BC606" s="78"/>
    </row>
    <row r="607" customFormat="false" ht="15" hidden="false" customHeight="false" outlineLevel="0" collapsed="false">
      <c r="A607" s="78"/>
      <c r="B607" s="78"/>
      <c r="C607" s="79"/>
      <c r="D607" s="78"/>
      <c r="E607" s="78"/>
      <c r="F607" s="82"/>
      <c r="G607" s="82"/>
      <c r="H607" s="82"/>
      <c r="I607" s="78"/>
      <c r="J607" s="83"/>
      <c r="K607" s="78"/>
      <c r="L607" s="82"/>
      <c r="M607" s="82"/>
      <c r="N607" s="82"/>
      <c r="O607" s="82"/>
      <c r="P607" s="83"/>
      <c r="Q607" s="78"/>
      <c r="R607" s="83"/>
      <c r="S607" s="78"/>
      <c r="T607" s="78"/>
      <c r="U607" s="78"/>
      <c r="V607" s="78"/>
      <c r="W607" s="78"/>
      <c r="X607" s="78"/>
      <c r="Y607" s="78"/>
      <c r="Z607" s="86"/>
      <c r="AA607" s="83"/>
      <c r="AB607" s="78"/>
      <c r="AC607" s="78"/>
      <c r="AD607" s="78"/>
      <c r="AE607" s="78"/>
      <c r="AF607" s="78"/>
      <c r="AG607" s="78"/>
      <c r="AH607" s="78"/>
      <c r="AI607" s="78"/>
      <c r="AJ607" s="78"/>
      <c r="AK607" s="78"/>
      <c r="AL607" s="78"/>
      <c r="AM607" s="78"/>
      <c r="AN607" s="78"/>
      <c r="AO607" s="78"/>
      <c r="AP607" s="78"/>
      <c r="AQ607" s="78"/>
      <c r="AR607" s="78"/>
      <c r="AS607" s="78"/>
      <c r="AT607" s="78"/>
      <c r="AU607" s="78"/>
      <c r="AV607" s="78"/>
      <c r="AW607" s="78"/>
      <c r="AX607" s="78"/>
      <c r="AY607" s="78"/>
      <c r="AZ607" s="78"/>
      <c r="BA607" s="78"/>
      <c r="BB607" s="78"/>
      <c r="BC607" s="78"/>
    </row>
    <row r="608" customFormat="false" ht="15" hidden="false" customHeight="false" outlineLevel="0" collapsed="false">
      <c r="A608" s="78"/>
      <c r="B608" s="78"/>
      <c r="C608" s="79"/>
      <c r="D608" s="78"/>
      <c r="E608" s="78"/>
      <c r="F608" s="82"/>
      <c r="G608" s="82"/>
      <c r="H608" s="82"/>
      <c r="I608" s="78"/>
      <c r="J608" s="83"/>
      <c r="K608" s="78"/>
      <c r="L608" s="82"/>
      <c r="M608" s="82"/>
      <c r="N608" s="82"/>
      <c r="O608" s="82"/>
      <c r="P608" s="83"/>
      <c r="Q608" s="78"/>
      <c r="R608" s="83"/>
      <c r="S608" s="78"/>
      <c r="T608" s="78"/>
      <c r="U608" s="78"/>
      <c r="V608" s="78"/>
      <c r="W608" s="78"/>
      <c r="X608" s="78"/>
      <c r="Y608" s="78"/>
      <c r="Z608" s="86"/>
      <c r="AA608" s="83"/>
      <c r="AB608" s="78"/>
      <c r="AC608" s="78"/>
      <c r="AD608" s="78"/>
      <c r="AE608" s="78"/>
      <c r="AF608" s="78"/>
      <c r="AG608" s="78"/>
      <c r="AH608" s="78"/>
      <c r="AI608" s="78"/>
      <c r="AJ608" s="78"/>
      <c r="AK608" s="78"/>
      <c r="AL608" s="78"/>
      <c r="AM608" s="78"/>
      <c r="AN608" s="78"/>
      <c r="AO608" s="78"/>
      <c r="AP608" s="78"/>
      <c r="AQ608" s="78"/>
      <c r="AR608" s="78"/>
      <c r="AS608" s="78"/>
      <c r="AT608" s="78"/>
      <c r="AU608" s="78"/>
      <c r="AV608" s="78"/>
      <c r="AW608" s="78"/>
      <c r="AX608" s="78"/>
      <c r="AY608" s="78"/>
      <c r="AZ608" s="78"/>
      <c r="BA608" s="78"/>
      <c r="BB608" s="78"/>
      <c r="BC608" s="78"/>
    </row>
    <row r="609" customFormat="false" ht="15" hidden="false" customHeight="false" outlineLevel="0" collapsed="false">
      <c r="A609" s="78"/>
      <c r="B609" s="78"/>
      <c r="C609" s="79"/>
      <c r="D609" s="78"/>
      <c r="E609" s="78"/>
      <c r="F609" s="82"/>
      <c r="G609" s="82"/>
      <c r="H609" s="82"/>
      <c r="I609" s="78"/>
      <c r="J609" s="83"/>
      <c r="K609" s="78"/>
      <c r="L609" s="82"/>
      <c r="M609" s="82"/>
      <c r="N609" s="82"/>
      <c r="O609" s="82"/>
      <c r="P609" s="83"/>
      <c r="Q609" s="78"/>
      <c r="R609" s="83"/>
      <c r="S609" s="78"/>
      <c r="T609" s="78"/>
      <c r="U609" s="78"/>
      <c r="V609" s="78"/>
      <c r="W609" s="78"/>
      <c r="X609" s="78"/>
      <c r="Y609" s="78"/>
      <c r="Z609" s="86"/>
      <c r="AA609" s="83"/>
      <c r="AB609" s="78"/>
      <c r="AC609" s="78"/>
      <c r="AD609" s="78"/>
      <c r="AE609" s="78"/>
      <c r="AF609" s="78"/>
      <c r="AG609" s="78"/>
      <c r="AH609" s="78"/>
      <c r="AI609" s="78"/>
      <c r="AJ609" s="78"/>
      <c r="AK609" s="78"/>
      <c r="AL609" s="78"/>
      <c r="AM609" s="78"/>
      <c r="AN609" s="78"/>
      <c r="AO609" s="78"/>
      <c r="AP609" s="78"/>
      <c r="AQ609" s="78"/>
      <c r="AR609" s="78"/>
      <c r="AS609" s="78"/>
      <c r="AT609" s="78"/>
      <c r="AU609" s="78"/>
      <c r="AV609" s="78"/>
      <c r="AW609" s="78"/>
      <c r="AX609" s="78"/>
      <c r="AY609" s="78"/>
      <c r="AZ609" s="78"/>
      <c r="BA609" s="78"/>
      <c r="BB609" s="78"/>
      <c r="BC609" s="78"/>
    </row>
    <row r="610" customFormat="false" ht="15" hidden="false" customHeight="false" outlineLevel="0" collapsed="false">
      <c r="A610" s="78"/>
      <c r="B610" s="78"/>
      <c r="C610" s="79"/>
      <c r="D610" s="78"/>
      <c r="E610" s="78"/>
      <c r="F610" s="82"/>
      <c r="G610" s="82"/>
      <c r="H610" s="82"/>
      <c r="I610" s="78"/>
      <c r="J610" s="83"/>
      <c r="K610" s="78"/>
      <c r="L610" s="82"/>
      <c r="M610" s="82"/>
      <c r="N610" s="82"/>
      <c r="O610" s="82"/>
      <c r="P610" s="83"/>
      <c r="Q610" s="78"/>
      <c r="R610" s="83"/>
      <c r="S610" s="78"/>
      <c r="T610" s="78"/>
      <c r="U610" s="78"/>
      <c r="V610" s="78"/>
      <c r="W610" s="78"/>
      <c r="X610" s="78"/>
      <c r="Y610" s="78"/>
      <c r="Z610" s="86"/>
      <c r="AA610" s="83"/>
      <c r="AB610" s="78"/>
      <c r="AC610" s="78"/>
      <c r="AD610" s="78"/>
      <c r="AE610" s="78"/>
      <c r="AF610" s="78"/>
      <c r="AG610" s="78"/>
      <c r="AH610" s="78"/>
      <c r="AI610" s="78"/>
      <c r="AJ610" s="78"/>
      <c r="AK610" s="78"/>
      <c r="AL610" s="78"/>
      <c r="AM610" s="78"/>
      <c r="AN610" s="78"/>
      <c r="AO610" s="78"/>
      <c r="AP610" s="78"/>
      <c r="AQ610" s="78"/>
      <c r="AR610" s="78"/>
      <c r="AS610" s="78"/>
      <c r="AT610" s="78"/>
      <c r="AU610" s="78"/>
      <c r="AV610" s="78"/>
      <c r="AW610" s="78"/>
      <c r="AX610" s="78"/>
      <c r="AY610" s="78"/>
      <c r="AZ610" s="78"/>
      <c r="BA610" s="78"/>
      <c r="BB610" s="78"/>
      <c r="BC610" s="78"/>
    </row>
    <row r="611" customFormat="false" ht="15" hidden="false" customHeight="false" outlineLevel="0" collapsed="false">
      <c r="A611" s="78"/>
      <c r="B611" s="78"/>
      <c r="C611" s="79"/>
      <c r="D611" s="78"/>
      <c r="E611" s="78"/>
      <c r="F611" s="82"/>
      <c r="G611" s="82"/>
      <c r="H611" s="82"/>
      <c r="I611" s="78"/>
      <c r="J611" s="83"/>
      <c r="K611" s="78"/>
      <c r="L611" s="82"/>
      <c r="M611" s="82"/>
      <c r="N611" s="82"/>
      <c r="O611" s="82"/>
      <c r="P611" s="83"/>
      <c r="Q611" s="78"/>
      <c r="R611" s="83"/>
      <c r="S611" s="78"/>
      <c r="T611" s="78"/>
      <c r="U611" s="78"/>
      <c r="V611" s="78"/>
      <c r="W611" s="78"/>
      <c r="X611" s="78"/>
      <c r="Y611" s="78"/>
      <c r="Z611" s="86"/>
      <c r="AA611" s="83"/>
      <c r="AB611" s="78"/>
      <c r="AC611" s="78"/>
      <c r="AD611" s="78"/>
      <c r="AE611" s="78"/>
      <c r="AF611" s="78"/>
      <c r="AG611" s="78"/>
      <c r="AH611" s="78"/>
      <c r="AI611" s="78"/>
      <c r="AJ611" s="78"/>
      <c r="AK611" s="78"/>
      <c r="AL611" s="78"/>
      <c r="AM611" s="78"/>
      <c r="AN611" s="78"/>
      <c r="AO611" s="78"/>
      <c r="AP611" s="78"/>
      <c r="AQ611" s="78"/>
      <c r="AR611" s="78"/>
      <c r="AS611" s="78"/>
      <c r="AT611" s="78"/>
      <c r="AU611" s="78"/>
      <c r="AV611" s="78"/>
      <c r="AW611" s="78"/>
      <c r="AX611" s="78"/>
      <c r="AY611" s="78"/>
      <c r="AZ611" s="78"/>
      <c r="BA611" s="78"/>
      <c r="BB611" s="78"/>
      <c r="BC611" s="78"/>
    </row>
    <row r="612" customFormat="false" ht="15" hidden="false" customHeight="false" outlineLevel="0" collapsed="false">
      <c r="A612" s="78"/>
      <c r="B612" s="78"/>
      <c r="C612" s="79"/>
      <c r="D612" s="78"/>
      <c r="E612" s="78"/>
      <c r="F612" s="82"/>
      <c r="G612" s="82"/>
      <c r="H612" s="82"/>
      <c r="I612" s="78"/>
      <c r="J612" s="83"/>
      <c r="K612" s="78"/>
      <c r="L612" s="82"/>
      <c r="M612" s="82"/>
      <c r="N612" s="82"/>
      <c r="O612" s="82"/>
      <c r="P612" s="83"/>
      <c r="Q612" s="78"/>
      <c r="R612" s="83"/>
      <c r="S612" s="78"/>
      <c r="T612" s="78"/>
      <c r="U612" s="78"/>
      <c r="V612" s="78"/>
      <c r="W612" s="78"/>
      <c r="X612" s="78"/>
      <c r="Y612" s="78"/>
      <c r="Z612" s="86"/>
      <c r="AA612" s="83"/>
      <c r="AB612" s="78"/>
      <c r="AC612" s="78"/>
      <c r="AD612" s="78"/>
      <c r="AE612" s="78"/>
      <c r="AF612" s="78"/>
      <c r="AG612" s="78"/>
      <c r="AH612" s="78"/>
      <c r="AI612" s="78"/>
      <c r="AJ612" s="78"/>
      <c r="AK612" s="78"/>
      <c r="AL612" s="78"/>
      <c r="AM612" s="78"/>
      <c r="AN612" s="78"/>
      <c r="AO612" s="78"/>
      <c r="AP612" s="78"/>
      <c r="AQ612" s="78"/>
      <c r="AR612" s="78"/>
      <c r="AS612" s="78"/>
      <c r="AT612" s="78"/>
      <c r="AU612" s="78"/>
      <c r="AV612" s="78"/>
      <c r="AW612" s="78"/>
      <c r="AX612" s="78"/>
      <c r="AY612" s="78"/>
      <c r="AZ612" s="78"/>
      <c r="BA612" s="78"/>
      <c r="BB612" s="78"/>
      <c r="BC612" s="78"/>
    </row>
    <row r="613" customFormat="false" ht="15" hidden="false" customHeight="false" outlineLevel="0" collapsed="false">
      <c r="A613" s="78"/>
      <c r="B613" s="78"/>
      <c r="C613" s="79"/>
      <c r="D613" s="78"/>
      <c r="E613" s="78"/>
      <c r="F613" s="82"/>
      <c r="G613" s="82"/>
      <c r="H613" s="82"/>
      <c r="I613" s="78"/>
      <c r="J613" s="83"/>
      <c r="K613" s="78"/>
      <c r="L613" s="82"/>
      <c r="M613" s="82"/>
      <c r="N613" s="82"/>
      <c r="O613" s="82"/>
      <c r="P613" s="83"/>
      <c r="Q613" s="78"/>
      <c r="R613" s="83"/>
      <c r="S613" s="78"/>
      <c r="T613" s="78"/>
      <c r="U613" s="78"/>
      <c r="V613" s="78"/>
      <c r="W613" s="78"/>
      <c r="X613" s="78"/>
      <c r="Y613" s="78"/>
      <c r="Z613" s="86"/>
      <c r="AA613" s="83"/>
      <c r="AB613" s="78"/>
      <c r="AC613" s="78"/>
      <c r="AD613" s="78"/>
      <c r="AE613" s="78"/>
      <c r="AF613" s="78"/>
      <c r="AG613" s="78"/>
      <c r="AH613" s="78"/>
      <c r="AI613" s="78"/>
      <c r="AJ613" s="78"/>
      <c r="AK613" s="78"/>
      <c r="AL613" s="78"/>
      <c r="AM613" s="78"/>
      <c r="AN613" s="78"/>
      <c r="AO613" s="78"/>
      <c r="AP613" s="78"/>
      <c r="AQ613" s="78"/>
      <c r="AR613" s="78"/>
      <c r="AS613" s="78"/>
      <c r="AT613" s="78"/>
      <c r="AU613" s="78"/>
      <c r="AV613" s="78"/>
      <c r="AW613" s="78"/>
      <c r="AX613" s="78"/>
      <c r="AY613" s="78"/>
      <c r="AZ613" s="78"/>
      <c r="BA613" s="78"/>
      <c r="BB613" s="78"/>
      <c r="BC613" s="78"/>
    </row>
    <row r="614" customFormat="false" ht="15" hidden="false" customHeight="false" outlineLevel="0" collapsed="false">
      <c r="A614" s="78"/>
      <c r="B614" s="78"/>
      <c r="C614" s="79"/>
      <c r="D614" s="78"/>
      <c r="E614" s="78"/>
      <c r="F614" s="82"/>
      <c r="G614" s="82"/>
      <c r="H614" s="82"/>
      <c r="I614" s="78"/>
      <c r="J614" s="83"/>
      <c r="K614" s="78"/>
      <c r="L614" s="82"/>
      <c r="M614" s="82"/>
      <c r="N614" s="82"/>
      <c r="O614" s="82"/>
      <c r="P614" s="83"/>
      <c r="Q614" s="78"/>
      <c r="R614" s="83"/>
      <c r="S614" s="78"/>
      <c r="T614" s="78"/>
      <c r="U614" s="78"/>
      <c r="V614" s="78"/>
      <c r="W614" s="78"/>
      <c r="X614" s="78"/>
      <c r="Y614" s="78"/>
      <c r="Z614" s="86"/>
      <c r="AA614" s="83"/>
      <c r="AB614" s="78"/>
      <c r="AC614" s="78"/>
      <c r="AD614" s="78"/>
      <c r="AE614" s="78"/>
      <c r="AF614" s="78"/>
      <c r="AG614" s="78"/>
      <c r="AH614" s="78"/>
      <c r="AI614" s="78"/>
      <c r="AJ614" s="78"/>
      <c r="AK614" s="78"/>
      <c r="AL614" s="78"/>
      <c r="AM614" s="78"/>
      <c r="AN614" s="78"/>
      <c r="AO614" s="78"/>
      <c r="AP614" s="78"/>
      <c r="AQ614" s="78"/>
      <c r="AR614" s="78"/>
      <c r="AS614" s="78"/>
      <c r="AT614" s="78"/>
      <c r="AU614" s="78"/>
      <c r="AV614" s="78"/>
      <c r="AW614" s="78"/>
      <c r="AX614" s="78"/>
      <c r="AY614" s="78"/>
      <c r="AZ614" s="78"/>
      <c r="BA614" s="78"/>
      <c r="BB614" s="78"/>
      <c r="BC614" s="78"/>
    </row>
    <row r="615" customFormat="false" ht="15" hidden="false" customHeight="false" outlineLevel="0" collapsed="false">
      <c r="A615" s="78"/>
      <c r="B615" s="78"/>
      <c r="C615" s="79"/>
      <c r="D615" s="78"/>
      <c r="E615" s="78"/>
      <c r="F615" s="82"/>
      <c r="G615" s="82"/>
      <c r="H615" s="82"/>
      <c r="I615" s="78"/>
      <c r="J615" s="83"/>
      <c r="K615" s="78"/>
      <c r="L615" s="82"/>
      <c r="M615" s="82"/>
      <c r="N615" s="82"/>
      <c r="O615" s="82"/>
      <c r="P615" s="83"/>
      <c r="Q615" s="78"/>
      <c r="R615" s="83"/>
      <c r="S615" s="78"/>
      <c r="T615" s="78"/>
      <c r="U615" s="78"/>
      <c r="V615" s="78"/>
      <c r="W615" s="78"/>
      <c r="X615" s="78"/>
      <c r="Y615" s="78"/>
      <c r="Z615" s="86"/>
      <c r="AA615" s="83"/>
      <c r="AB615" s="78"/>
      <c r="AC615" s="78"/>
      <c r="AD615" s="78"/>
      <c r="AE615" s="78"/>
      <c r="AF615" s="78"/>
      <c r="AG615" s="78"/>
      <c r="AH615" s="78"/>
      <c r="AI615" s="78"/>
      <c r="AJ615" s="78"/>
      <c r="AK615" s="78"/>
      <c r="AL615" s="78"/>
      <c r="AM615" s="78"/>
      <c r="AN615" s="78"/>
      <c r="AO615" s="78"/>
      <c r="AP615" s="78"/>
      <c r="AQ615" s="78"/>
      <c r="AR615" s="78"/>
      <c r="AS615" s="78"/>
      <c r="AT615" s="78"/>
      <c r="AU615" s="78"/>
      <c r="AV615" s="78"/>
      <c r="AW615" s="78"/>
      <c r="AX615" s="78"/>
      <c r="AY615" s="78"/>
      <c r="AZ615" s="78"/>
      <c r="BA615" s="78"/>
      <c r="BB615" s="78"/>
      <c r="BC615" s="78"/>
    </row>
    <row r="616" customFormat="false" ht="15" hidden="false" customHeight="false" outlineLevel="0" collapsed="false">
      <c r="A616" s="78"/>
      <c r="B616" s="78"/>
      <c r="C616" s="79"/>
      <c r="D616" s="78"/>
      <c r="E616" s="78"/>
      <c r="F616" s="82"/>
      <c r="G616" s="82"/>
      <c r="H616" s="82"/>
      <c r="I616" s="78"/>
      <c r="J616" s="83"/>
      <c r="K616" s="78"/>
      <c r="L616" s="82"/>
      <c r="M616" s="82"/>
      <c r="N616" s="82"/>
      <c r="O616" s="82"/>
      <c r="P616" s="83"/>
      <c r="Q616" s="78"/>
      <c r="R616" s="83"/>
      <c r="S616" s="78"/>
      <c r="T616" s="78"/>
      <c r="U616" s="78"/>
      <c r="V616" s="78"/>
      <c r="W616" s="78"/>
      <c r="X616" s="78"/>
      <c r="Y616" s="78"/>
      <c r="Z616" s="86"/>
      <c r="AA616" s="83"/>
      <c r="AB616" s="78"/>
      <c r="AC616" s="78"/>
      <c r="AD616" s="78"/>
      <c r="AE616" s="78"/>
      <c r="AF616" s="78"/>
      <c r="AG616" s="78"/>
      <c r="AH616" s="78"/>
      <c r="AI616" s="78"/>
      <c r="AJ616" s="78"/>
      <c r="AK616" s="78"/>
      <c r="AL616" s="78"/>
      <c r="AM616" s="78"/>
      <c r="AN616" s="78"/>
      <c r="AO616" s="78"/>
      <c r="AP616" s="78"/>
      <c r="AQ616" s="78"/>
      <c r="AR616" s="78"/>
      <c r="AS616" s="78"/>
      <c r="AT616" s="78"/>
      <c r="AU616" s="78"/>
      <c r="AV616" s="78"/>
      <c r="AW616" s="78"/>
      <c r="AX616" s="78"/>
      <c r="AY616" s="78"/>
      <c r="AZ616" s="78"/>
      <c r="BA616" s="78"/>
      <c r="BB616" s="78"/>
      <c r="BC616" s="78"/>
    </row>
    <row r="617" customFormat="false" ht="15" hidden="false" customHeight="false" outlineLevel="0" collapsed="false">
      <c r="A617" s="78"/>
      <c r="B617" s="78"/>
      <c r="C617" s="79"/>
      <c r="D617" s="78"/>
      <c r="E617" s="78"/>
      <c r="F617" s="82"/>
      <c r="G617" s="82"/>
      <c r="H617" s="82"/>
      <c r="I617" s="78"/>
      <c r="J617" s="83"/>
      <c r="K617" s="78"/>
      <c r="L617" s="82"/>
      <c r="M617" s="82"/>
      <c r="N617" s="82"/>
      <c r="O617" s="82"/>
      <c r="P617" s="83"/>
      <c r="Q617" s="78"/>
      <c r="R617" s="83"/>
      <c r="S617" s="78"/>
      <c r="T617" s="78"/>
      <c r="U617" s="78"/>
      <c r="V617" s="78"/>
      <c r="W617" s="78"/>
      <c r="X617" s="78"/>
      <c r="Y617" s="78"/>
      <c r="Z617" s="86"/>
      <c r="AA617" s="83"/>
      <c r="AB617" s="78"/>
      <c r="AC617" s="78"/>
      <c r="AD617" s="78"/>
      <c r="AE617" s="78"/>
      <c r="AF617" s="78"/>
      <c r="AG617" s="78"/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78"/>
      <c r="AS617" s="78"/>
      <c r="AT617" s="78"/>
      <c r="AU617" s="78"/>
      <c r="AV617" s="78"/>
      <c r="AW617" s="78"/>
      <c r="AX617" s="78"/>
      <c r="AY617" s="78"/>
      <c r="AZ617" s="78"/>
      <c r="BA617" s="78"/>
      <c r="BB617" s="78"/>
      <c r="BC617" s="78"/>
    </row>
    <row r="618" customFormat="false" ht="15" hidden="false" customHeight="false" outlineLevel="0" collapsed="false">
      <c r="A618" s="78"/>
      <c r="B618" s="78"/>
      <c r="C618" s="79"/>
      <c r="D618" s="78"/>
      <c r="E618" s="78"/>
      <c r="F618" s="82"/>
      <c r="G618" s="82"/>
      <c r="H618" s="82"/>
      <c r="I618" s="78"/>
      <c r="J618" s="83"/>
      <c r="K618" s="78"/>
      <c r="L618" s="82"/>
      <c r="M618" s="82"/>
      <c r="N618" s="82"/>
      <c r="O618" s="82"/>
      <c r="P618" s="83"/>
      <c r="Q618" s="78"/>
      <c r="R618" s="83"/>
      <c r="S618" s="78"/>
      <c r="T618" s="78"/>
      <c r="U618" s="78"/>
      <c r="V618" s="78"/>
      <c r="W618" s="78"/>
      <c r="X618" s="78"/>
      <c r="Y618" s="78"/>
      <c r="Z618" s="86"/>
      <c r="AA618" s="83"/>
      <c r="AB618" s="78"/>
      <c r="AC618" s="78"/>
      <c r="AD618" s="78"/>
      <c r="AE618" s="78"/>
      <c r="AF618" s="78"/>
      <c r="AG618" s="78"/>
      <c r="AH618" s="78"/>
      <c r="AI618" s="78"/>
      <c r="AJ618" s="78"/>
      <c r="AK618" s="78"/>
      <c r="AL618" s="78"/>
      <c r="AM618" s="78"/>
      <c r="AN618" s="78"/>
      <c r="AO618" s="78"/>
      <c r="AP618" s="78"/>
      <c r="AQ618" s="78"/>
      <c r="AR618" s="78"/>
      <c r="AS618" s="78"/>
      <c r="AT618" s="78"/>
      <c r="AU618" s="78"/>
      <c r="AV618" s="78"/>
      <c r="AW618" s="78"/>
      <c r="AX618" s="78"/>
      <c r="AY618" s="78"/>
      <c r="AZ618" s="78"/>
      <c r="BA618" s="78"/>
      <c r="BB618" s="78"/>
      <c r="BC618" s="78"/>
    </row>
    <row r="619" customFormat="false" ht="15" hidden="false" customHeight="false" outlineLevel="0" collapsed="false">
      <c r="A619" s="78"/>
      <c r="B619" s="78"/>
      <c r="C619" s="79"/>
      <c r="D619" s="78"/>
      <c r="E619" s="78"/>
      <c r="F619" s="82"/>
      <c r="G619" s="82"/>
      <c r="H619" s="82"/>
      <c r="I619" s="78"/>
      <c r="J619" s="83"/>
      <c r="K619" s="78"/>
      <c r="L619" s="82"/>
      <c r="M619" s="82"/>
      <c r="N619" s="82"/>
      <c r="O619" s="82"/>
      <c r="P619" s="83"/>
      <c r="Q619" s="78"/>
      <c r="R619" s="83"/>
      <c r="S619" s="78"/>
      <c r="T619" s="78"/>
      <c r="U619" s="78"/>
      <c r="V619" s="78"/>
      <c r="W619" s="78"/>
      <c r="X619" s="78"/>
      <c r="Y619" s="78"/>
      <c r="Z619" s="86"/>
      <c r="AA619" s="83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78"/>
      <c r="AS619" s="78"/>
      <c r="AT619" s="78"/>
      <c r="AU619" s="78"/>
      <c r="AV619" s="78"/>
      <c r="AW619" s="78"/>
      <c r="AX619" s="78"/>
      <c r="AY619" s="78"/>
      <c r="AZ619" s="78"/>
      <c r="BA619" s="78"/>
      <c r="BB619" s="78"/>
      <c r="BC619" s="78"/>
    </row>
    <row r="620" customFormat="false" ht="15" hidden="false" customHeight="false" outlineLevel="0" collapsed="false">
      <c r="A620" s="78"/>
      <c r="B620" s="78"/>
      <c r="C620" s="79"/>
      <c r="D620" s="78"/>
      <c r="E620" s="78"/>
      <c r="F620" s="82"/>
      <c r="G620" s="82"/>
      <c r="H620" s="82"/>
      <c r="I620" s="78"/>
      <c r="J620" s="83"/>
      <c r="K620" s="78"/>
      <c r="L620" s="82"/>
      <c r="M620" s="82"/>
      <c r="N620" s="82"/>
      <c r="O620" s="82"/>
      <c r="P620" s="83"/>
      <c r="Q620" s="78"/>
      <c r="R620" s="83"/>
      <c r="S620" s="78"/>
      <c r="T620" s="78"/>
      <c r="U620" s="78"/>
      <c r="V620" s="78"/>
      <c r="W620" s="78"/>
      <c r="X620" s="78"/>
      <c r="Y620" s="78"/>
      <c r="Z620" s="86"/>
      <c r="AA620" s="83"/>
      <c r="AB620" s="78"/>
      <c r="AC620" s="78"/>
      <c r="AD620" s="78"/>
      <c r="AE620" s="78"/>
      <c r="AF620" s="78"/>
      <c r="AG620" s="78"/>
      <c r="AH620" s="78"/>
      <c r="AI620" s="78"/>
      <c r="AJ620" s="78"/>
      <c r="AK620" s="78"/>
      <c r="AL620" s="78"/>
      <c r="AM620" s="78"/>
      <c r="AN620" s="78"/>
      <c r="AO620" s="78"/>
      <c r="AP620" s="78"/>
      <c r="AQ620" s="78"/>
      <c r="AR620" s="78"/>
      <c r="AS620" s="78"/>
      <c r="AT620" s="78"/>
      <c r="AU620" s="78"/>
      <c r="AV620" s="78"/>
      <c r="AW620" s="78"/>
      <c r="AX620" s="78"/>
      <c r="AY620" s="78"/>
      <c r="AZ620" s="78"/>
      <c r="BA620" s="78"/>
      <c r="BB620" s="78"/>
      <c r="BC620" s="78"/>
    </row>
    <row r="621" customFormat="false" ht="15" hidden="false" customHeight="false" outlineLevel="0" collapsed="false">
      <c r="A621" s="78"/>
      <c r="B621" s="78"/>
      <c r="C621" s="79"/>
      <c r="D621" s="78"/>
      <c r="E621" s="78"/>
      <c r="F621" s="82"/>
      <c r="G621" s="82"/>
      <c r="H621" s="82"/>
      <c r="I621" s="78"/>
      <c r="J621" s="83"/>
      <c r="K621" s="78"/>
      <c r="L621" s="82"/>
      <c r="M621" s="82"/>
      <c r="N621" s="82"/>
      <c r="O621" s="82"/>
      <c r="P621" s="83"/>
      <c r="Q621" s="78"/>
      <c r="R621" s="83"/>
      <c r="S621" s="78"/>
      <c r="T621" s="78"/>
      <c r="U621" s="78"/>
      <c r="V621" s="78"/>
      <c r="W621" s="78"/>
      <c r="X621" s="78"/>
      <c r="Y621" s="78"/>
      <c r="Z621" s="86"/>
      <c r="AA621" s="83"/>
      <c r="AB621" s="78"/>
      <c r="AC621" s="78"/>
      <c r="AD621" s="78"/>
      <c r="AE621" s="78"/>
      <c r="AF621" s="78"/>
      <c r="AG621" s="78"/>
      <c r="AH621" s="78"/>
      <c r="AI621" s="78"/>
      <c r="AJ621" s="78"/>
      <c r="AK621" s="78"/>
      <c r="AL621" s="78"/>
      <c r="AM621" s="78"/>
      <c r="AN621" s="78"/>
      <c r="AO621" s="78"/>
      <c r="AP621" s="78"/>
      <c r="AQ621" s="78"/>
      <c r="AR621" s="78"/>
      <c r="AS621" s="78"/>
      <c r="AT621" s="78"/>
      <c r="AU621" s="78"/>
      <c r="AV621" s="78"/>
      <c r="AW621" s="78"/>
      <c r="AX621" s="78"/>
      <c r="AY621" s="78"/>
      <c r="AZ621" s="78"/>
      <c r="BA621" s="78"/>
      <c r="BB621" s="78"/>
      <c r="BC621" s="78"/>
    </row>
    <row r="622" customFormat="false" ht="15" hidden="false" customHeight="false" outlineLevel="0" collapsed="false">
      <c r="A622" s="78"/>
      <c r="B622" s="78"/>
      <c r="C622" s="79"/>
      <c r="D622" s="78"/>
      <c r="E622" s="78"/>
      <c r="F622" s="82"/>
      <c r="G622" s="82"/>
      <c r="H622" s="82"/>
      <c r="I622" s="78"/>
      <c r="J622" s="83"/>
      <c r="K622" s="78"/>
      <c r="L622" s="82"/>
      <c r="M622" s="82"/>
      <c r="N622" s="82"/>
      <c r="O622" s="82"/>
      <c r="P622" s="83"/>
      <c r="Q622" s="78"/>
      <c r="R622" s="83"/>
      <c r="S622" s="78"/>
      <c r="T622" s="78"/>
      <c r="U622" s="78"/>
      <c r="V622" s="78"/>
      <c r="W622" s="78"/>
      <c r="X622" s="78"/>
      <c r="Y622" s="78"/>
      <c r="Z622" s="86"/>
      <c r="AA622" s="83"/>
      <c r="AB622" s="78"/>
      <c r="AC622" s="78"/>
      <c r="AD622" s="78"/>
      <c r="AE622" s="78"/>
      <c r="AF622" s="78"/>
      <c r="AG622" s="78"/>
      <c r="AH622" s="78"/>
      <c r="AI622" s="78"/>
      <c r="AJ622" s="78"/>
      <c r="AK622" s="78"/>
      <c r="AL622" s="78"/>
      <c r="AM622" s="78"/>
      <c r="AN622" s="78"/>
      <c r="AO622" s="78"/>
      <c r="AP622" s="78"/>
      <c r="AQ622" s="78"/>
      <c r="AR622" s="78"/>
      <c r="AS622" s="78"/>
      <c r="AT622" s="78"/>
      <c r="AU622" s="78"/>
      <c r="AV622" s="78"/>
      <c r="AW622" s="78"/>
      <c r="AX622" s="78"/>
      <c r="AY622" s="78"/>
      <c r="AZ622" s="78"/>
      <c r="BA622" s="78"/>
      <c r="BB622" s="78"/>
      <c r="BC622" s="78"/>
    </row>
    <row r="623" customFormat="false" ht="15" hidden="false" customHeight="false" outlineLevel="0" collapsed="false">
      <c r="A623" s="78"/>
      <c r="B623" s="78"/>
      <c r="C623" s="79"/>
      <c r="D623" s="78"/>
      <c r="E623" s="78"/>
      <c r="F623" s="82"/>
      <c r="G623" s="82"/>
      <c r="H623" s="82"/>
      <c r="I623" s="78"/>
      <c r="J623" s="83"/>
      <c r="K623" s="78"/>
      <c r="L623" s="82"/>
      <c r="M623" s="82"/>
      <c r="N623" s="82"/>
      <c r="O623" s="82"/>
      <c r="P623" s="83"/>
      <c r="Q623" s="78"/>
      <c r="R623" s="83"/>
      <c r="S623" s="78"/>
      <c r="T623" s="78"/>
      <c r="U623" s="78"/>
      <c r="V623" s="78"/>
      <c r="W623" s="78"/>
      <c r="X623" s="78"/>
      <c r="Y623" s="78"/>
      <c r="Z623" s="86"/>
      <c r="AA623" s="83"/>
      <c r="AB623" s="78"/>
      <c r="AC623" s="78"/>
      <c r="AD623" s="78"/>
      <c r="AE623" s="78"/>
      <c r="AF623" s="78"/>
      <c r="AG623" s="78"/>
      <c r="AH623" s="78"/>
      <c r="AI623" s="78"/>
      <c r="AJ623" s="78"/>
      <c r="AK623" s="78"/>
      <c r="AL623" s="78"/>
      <c r="AM623" s="78"/>
      <c r="AN623" s="78"/>
      <c r="AO623" s="78"/>
      <c r="AP623" s="78"/>
      <c r="AQ623" s="78"/>
      <c r="AR623" s="78"/>
      <c r="AS623" s="78"/>
      <c r="AT623" s="78"/>
      <c r="AU623" s="78"/>
      <c r="AV623" s="78"/>
      <c r="AW623" s="78"/>
      <c r="AX623" s="78"/>
      <c r="AY623" s="78"/>
      <c r="AZ623" s="78"/>
      <c r="BA623" s="78"/>
      <c r="BB623" s="78"/>
      <c r="BC623" s="78"/>
    </row>
    <row r="624" customFormat="false" ht="15" hidden="false" customHeight="false" outlineLevel="0" collapsed="false">
      <c r="A624" s="78"/>
      <c r="B624" s="78"/>
      <c r="C624" s="79"/>
      <c r="D624" s="78"/>
      <c r="E624" s="78"/>
      <c r="F624" s="82"/>
      <c r="G624" s="82"/>
      <c r="H624" s="82"/>
      <c r="I624" s="78"/>
      <c r="J624" s="83"/>
      <c r="K624" s="78"/>
      <c r="L624" s="82"/>
      <c r="M624" s="82"/>
      <c r="N624" s="82"/>
      <c r="O624" s="82"/>
      <c r="P624" s="83"/>
      <c r="Q624" s="78"/>
      <c r="R624" s="83"/>
      <c r="S624" s="78"/>
      <c r="T624" s="78"/>
      <c r="U624" s="78"/>
      <c r="V624" s="78"/>
      <c r="W624" s="78"/>
      <c r="X624" s="78"/>
      <c r="Y624" s="78"/>
      <c r="Z624" s="86"/>
      <c r="AA624" s="83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78"/>
      <c r="AS624" s="78"/>
      <c r="AT624" s="78"/>
      <c r="AU624" s="78"/>
      <c r="AV624" s="78"/>
      <c r="AW624" s="78"/>
      <c r="AX624" s="78"/>
      <c r="AY624" s="78"/>
      <c r="AZ624" s="78"/>
      <c r="BA624" s="78"/>
      <c r="BB624" s="78"/>
      <c r="BC624" s="78"/>
    </row>
    <row r="625" customFormat="false" ht="15" hidden="false" customHeight="false" outlineLevel="0" collapsed="false">
      <c r="A625" s="78"/>
      <c r="B625" s="78"/>
      <c r="C625" s="79"/>
      <c r="D625" s="78"/>
      <c r="E625" s="78"/>
      <c r="F625" s="82"/>
      <c r="G625" s="82"/>
      <c r="H625" s="82"/>
      <c r="I625" s="78"/>
      <c r="J625" s="83"/>
      <c r="K625" s="78"/>
      <c r="L625" s="82"/>
      <c r="M625" s="82"/>
      <c r="N625" s="82"/>
      <c r="O625" s="82"/>
      <c r="P625" s="83"/>
      <c r="Q625" s="78"/>
      <c r="R625" s="83"/>
      <c r="S625" s="78"/>
      <c r="T625" s="78"/>
      <c r="U625" s="78"/>
      <c r="V625" s="78"/>
      <c r="W625" s="78"/>
      <c r="X625" s="78"/>
      <c r="Y625" s="78"/>
      <c r="Z625" s="86"/>
      <c r="AA625" s="83"/>
      <c r="AB625" s="78"/>
      <c r="AC625" s="78"/>
      <c r="AD625" s="78"/>
      <c r="AE625" s="78"/>
      <c r="AF625" s="78"/>
      <c r="AG625" s="78"/>
      <c r="AH625" s="78"/>
      <c r="AI625" s="78"/>
      <c r="AJ625" s="78"/>
      <c r="AK625" s="78"/>
      <c r="AL625" s="78"/>
      <c r="AM625" s="78"/>
      <c r="AN625" s="78"/>
      <c r="AO625" s="78"/>
      <c r="AP625" s="78"/>
      <c r="AQ625" s="78"/>
      <c r="AR625" s="78"/>
      <c r="AS625" s="78"/>
      <c r="AT625" s="78"/>
      <c r="AU625" s="78"/>
      <c r="AV625" s="78"/>
      <c r="AW625" s="78"/>
      <c r="AX625" s="78"/>
      <c r="AY625" s="78"/>
      <c r="AZ625" s="78"/>
      <c r="BA625" s="78"/>
      <c r="BB625" s="78"/>
      <c r="BC625" s="78"/>
    </row>
    <row r="626" customFormat="false" ht="15" hidden="false" customHeight="false" outlineLevel="0" collapsed="false">
      <c r="A626" s="78"/>
      <c r="B626" s="78"/>
      <c r="C626" s="79"/>
      <c r="D626" s="78"/>
      <c r="E626" s="78"/>
      <c r="F626" s="82"/>
      <c r="G626" s="82"/>
      <c r="H626" s="82"/>
      <c r="I626" s="78"/>
      <c r="J626" s="83"/>
      <c r="K626" s="78"/>
      <c r="L626" s="82"/>
      <c r="M626" s="82"/>
      <c r="N626" s="82"/>
      <c r="O626" s="82"/>
      <c r="P626" s="83"/>
      <c r="Q626" s="78"/>
      <c r="R626" s="83"/>
      <c r="S626" s="78"/>
      <c r="T626" s="78"/>
      <c r="U626" s="78"/>
      <c r="V626" s="78"/>
      <c r="W626" s="78"/>
      <c r="X626" s="78"/>
      <c r="Y626" s="78"/>
      <c r="Z626" s="86"/>
      <c r="AA626" s="83"/>
      <c r="AB626" s="78"/>
      <c r="AC626" s="78"/>
      <c r="AD626" s="78"/>
      <c r="AE626" s="78"/>
      <c r="AF626" s="78"/>
      <c r="AG626" s="78"/>
      <c r="AH626" s="78"/>
      <c r="AI626" s="78"/>
      <c r="AJ626" s="78"/>
      <c r="AK626" s="78"/>
      <c r="AL626" s="78"/>
      <c r="AM626" s="78"/>
      <c r="AN626" s="78"/>
      <c r="AO626" s="78"/>
      <c r="AP626" s="78"/>
      <c r="AQ626" s="78"/>
      <c r="AR626" s="78"/>
      <c r="AS626" s="78"/>
      <c r="AT626" s="78"/>
      <c r="AU626" s="78"/>
      <c r="AV626" s="78"/>
      <c r="AW626" s="78"/>
      <c r="AX626" s="78"/>
      <c r="AY626" s="78"/>
      <c r="AZ626" s="78"/>
      <c r="BA626" s="78"/>
      <c r="BB626" s="78"/>
      <c r="BC626" s="78"/>
    </row>
    <row r="627" customFormat="false" ht="15" hidden="false" customHeight="false" outlineLevel="0" collapsed="false">
      <c r="A627" s="78"/>
      <c r="B627" s="78"/>
      <c r="C627" s="79"/>
      <c r="D627" s="78"/>
      <c r="E627" s="78"/>
      <c r="F627" s="82"/>
      <c r="G627" s="82"/>
      <c r="H627" s="82"/>
      <c r="I627" s="78"/>
      <c r="J627" s="83"/>
      <c r="K627" s="78"/>
      <c r="L627" s="82"/>
      <c r="M627" s="82"/>
      <c r="N627" s="82"/>
      <c r="O627" s="82"/>
      <c r="P627" s="83"/>
      <c r="Q627" s="78"/>
      <c r="R627" s="83"/>
      <c r="S627" s="78"/>
      <c r="T627" s="78"/>
      <c r="U627" s="78"/>
      <c r="V627" s="78"/>
      <c r="W627" s="78"/>
      <c r="X627" s="78"/>
      <c r="Y627" s="78"/>
      <c r="Z627" s="86"/>
      <c r="AA627" s="83"/>
      <c r="AB627" s="78"/>
      <c r="AC627" s="78"/>
      <c r="AD627" s="78"/>
      <c r="AE627" s="78"/>
      <c r="AF627" s="78"/>
      <c r="AG627" s="78"/>
      <c r="AH627" s="78"/>
      <c r="AI627" s="78"/>
      <c r="AJ627" s="78"/>
      <c r="AK627" s="78"/>
      <c r="AL627" s="78"/>
      <c r="AM627" s="78"/>
      <c r="AN627" s="78"/>
      <c r="AO627" s="78"/>
      <c r="AP627" s="78"/>
      <c r="AQ627" s="78"/>
      <c r="AR627" s="78"/>
      <c r="AS627" s="78"/>
      <c r="AT627" s="78"/>
      <c r="AU627" s="78"/>
      <c r="AV627" s="78"/>
      <c r="AW627" s="78"/>
      <c r="AX627" s="78"/>
      <c r="AY627" s="78"/>
      <c r="AZ627" s="78"/>
      <c r="BA627" s="78"/>
      <c r="BB627" s="78"/>
      <c r="BC627" s="78"/>
    </row>
    <row r="628" customFormat="false" ht="15" hidden="false" customHeight="false" outlineLevel="0" collapsed="false">
      <c r="A628" s="78"/>
      <c r="B628" s="78"/>
      <c r="C628" s="79"/>
      <c r="D628" s="78"/>
      <c r="E628" s="78"/>
      <c r="F628" s="82"/>
      <c r="G628" s="82"/>
      <c r="H628" s="82"/>
      <c r="I628" s="78"/>
      <c r="J628" s="83"/>
      <c r="K628" s="78"/>
      <c r="L628" s="82"/>
      <c r="M628" s="82"/>
      <c r="N628" s="82"/>
      <c r="O628" s="82"/>
      <c r="P628" s="83"/>
      <c r="Q628" s="78"/>
      <c r="R628" s="83"/>
      <c r="S628" s="78"/>
      <c r="T628" s="78"/>
      <c r="U628" s="78"/>
      <c r="V628" s="78"/>
      <c r="W628" s="78"/>
      <c r="X628" s="78"/>
      <c r="Y628" s="78"/>
      <c r="Z628" s="86"/>
      <c r="AA628" s="83"/>
      <c r="AB628" s="78"/>
      <c r="AC628" s="78"/>
      <c r="AD628" s="78"/>
      <c r="AE628" s="78"/>
      <c r="AF628" s="78"/>
      <c r="AG628" s="78"/>
      <c r="AH628" s="78"/>
      <c r="AI628" s="78"/>
      <c r="AJ628" s="78"/>
      <c r="AK628" s="78"/>
      <c r="AL628" s="78"/>
      <c r="AM628" s="78"/>
      <c r="AN628" s="78"/>
      <c r="AO628" s="78"/>
      <c r="AP628" s="78"/>
      <c r="AQ628" s="78"/>
      <c r="AR628" s="78"/>
      <c r="AS628" s="78"/>
      <c r="AT628" s="78"/>
      <c r="AU628" s="78"/>
      <c r="AV628" s="78"/>
      <c r="AW628" s="78"/>
      <c r="AX628" s="78"/>
      <c r="AY628" s="78"/>
      <c r="AZ628" s="78"/>
      <c r="BA628" s="78"/>
      <c r="BB628" s="78"/>
      <c r="BC628" s="78"/>
    </row>
    <row r="629" customFormat="false" ht="15" hidden="false" customHeight="false" outlineLevel="0" collapsed="false">
      <c r="A629" s="78"/>
      <c r="B629" s="78"/>
      <c r="C629" s="79"/>
      <c r="D629" s="78"/>
      <c r="E629" s="78"/>
      <c r="F629" s="82"/>
      <c r="G629" s="82"/>
      <c r="H629" s="82"/>
      <c r="I629" s="78"/>
      <c r="J629" s="83"/>
      <c r="K629" s="78"/>
      <c r="L629" s="82"/>
      <c r="M629" s="82"/>
      <c r="N629" s="82"/>
      <c r="O629" s="82"/>
      <c r="P629" s="83"/>
      <c r="Q629" s="78"/>
      <c r="R629" s="83"/>
      <c r="S629" s="78"/>
      <c r="T629" s="78"/>
      <c r="U629" s="78"/>
      <c r="V629" s="78"/>
      <c r="W629" s="78"/>
      <c r="X629" s="78"/>
      <c r="Y629" s="78"/>
      <c r="Z629" s="86"/>
      <c r="AA629" s="83"/>
      <c r="AB629" s="78"/>
      <c r="AC629" s="78"/>
      <c r="AD629" s="78"/>
      <c r="AE629" s="78"/>
      <c r="AF629" s="78"/>
      <c r="AG629" s="78"/>
      <c r="AH629" s="78"/>
      <c r="AI629" s="78"/>
      <c r="AJ629" s="78"/>
      <c r="AK629" s="78"/>
      <c r="AL629" s="78"/>
      <c r="AM629" s="78"/>
      <c r="AN629" s="78"/>
      <c r="AO629" s="78"/>
      <c r="AP629" s="78"/>
      <c r="AQ629" s="78"/>
      <c r="AR629" s="78"/>
      <c r="AS629" s="78"/>
      <c r="AT629" s="78"/>
      <c r="AU629" s="78"/>
      <c r="AV629" s="78"/>
      <c r="AW629" s="78"/>
      <c r="AX629" s="78"/>
      <c r="AY629" s="78"/>
      <c r="AZ629" s="78"/>
      <c r="BA629" s="78"/>
      <c r="BB629" s="78"/>
      <c r="BC629" s="78"/>
    </row>
    <row r="630" customFormat="false" ht="15" hidden="false" customHeight="false" outlineLevel="0" collapsed="false">
      <c r="A630" s="78"/>
      <c r="B630" s="78"/>
      <c r="C630" s="79"/>
      <c r="D630" s="78"/>
      <c r="E630" s="78"/>
      <c r="F630" s="82"/>
      <c r="G630" s="82"/>
      <c r="H630" s="82"/>
      <c r="I630" s="78"/>
      <c r="J630" s="83"/>
      <c r="K630" s="78"/>
      <c r="L630" s="82"/>
      <c r="M630" s="82"/>
      <c r="N630" s="82"/>
      <c r="O630" s="82"/>
      <c r="P630" s="83"/>
      <c r="Q630" s="78"/>
      <c r="R630" s="83"/>
      <c r="S630" s="78"/>
      <c r="T630" s="78"/>
      <c r="U630" s="78"/>
      <c r="V630" s="78"/>
      <c r="W630" s="78"/>
      <c r="X630" s="78"/>
      <c r="Y630" s="78"/>
      <c r="Z630" s="86"/>
      <c r="AA630" s="83"/>
      <c r="AB630" s="78"/>
      <c r="AC630" s="78"/>
      <c r="AD630" s="78"/>
      <c r="AE630" s="78"/>
      <c r="AF630" s="78"/>
      <c r="AG630" s="78"/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78"/>
      <c r="AS630" s="78"/>
      <c r="AT630" s="78"/>
      <c r="AU630" s="78"/>
      <c r="AV630" s="78"/>
      <c r="AW630" s="78"/>
      <c r="AX630" s="78"/>
      <c r="AY630" s="78"/>
      <c r="AZ630" s="78"/>
      <c r="BA630" s="78"/>
      <c r="BB630" s="78"/>
      <c r="BC630" s="78"/>
    </row>
    <row r="631" customFormat="false" ht="15" hidden="false" customHeight="false" outlineLevel="0" collapsed="false">
      <c r="A631" s="78"/>
      <c r="B631" s="78"/>
      <c r="C631" s="79"/>
      <c r="D631" s="78"/>
      <c r="E631" s="78"/>
      <c r="F631" s="82"/>
      <c r="G631" s="82"/>
      <c r="H631" s="82"/>
      <c r="I631" s="78"/>
      <c r="J631" s="83"/>
      <c r="K631" s="78"/>
      <c r="L631" s="82"/>
      <c r="M631" s="82"/>
      <c r="N631" s="82"/>
      <c r="O631" s="82"/>
      <c r="P631" s="83"/>
      <c r="Q631" s="78"/>
      <c r="R631" s="83"/>
      <c r="S631" s="78"/>
      <c r="T631" s="78"/>
      <c r="U631" s="78"/>
      <c r="V631" s="78"/>
      <c r="W631" s="78"/>
      <c r="X631" s="78"/>
      <c r="Y631" s="78"/>
      <c r="Z631" s="86"/>
      <c r="AA631" s="83"/>
      <c r="AB631" s="78"/>
      <c r="AC631" s="78"/>
      <c r="AD631" s="78"/>
      <c r="AE631" s="78"/>
      <c r="AF631" s="78"/>
      <c r="AG631" s="78"/>
      <c r="AH631" s="78"/>
      <c r="AI631" s="78"/>
      <c r="AJ631" s="78"/>
      <c r="AK631" s="78"/>
      <c r="AL631" s="78"/>
      <c r="AM631" s="78"/>
      <c r="AN631" s="78"/>
      <c r="AO631" s="78"/>
      <c r="AP631" s="78"/>
      <c r="AQ631" s="78"/>
      <c r="AR631" s="78"/>
      <c r="AS631" s="78"/>
      <c r="AT631" s="78"/>
      <c r="AU631" s="78"/>
      <c r="AV631" s="78"/>
      <c r="AW631" s="78"/>
      <c r="AX631" s="78"/>
      <c r="AY631" s="78"/>
      <c r="AZ631" s="78"/>
      <c r="BA631" s="78"/>
      <c r="BB631" s="78"/>
      <c r="BC631" s="78"/>
    </row>
    <row r="632" customFormat="false" ht="15" hidden="false" customHeight="false" outlineLevel="0" collapsed="false">
      <c r="A632" s="78"/>
      <c r="B632" s="78"/>
      <c r="C632" s="79"/>
      <c r="D632" s="78"/>
      <c r="E632" s="78"/>
      <c r="F632" s="82"/>
      <c r="G632" s="82"/>
      <c r="H632" s="82"/>
      <c r="I632" s="78"/>
      <c r="J632" s="83"/>
      <c r="K632" s="78"/>
      <c r="L632" s="82"/>
      <c r="M632" s="82"/>
      <c r="N632" s="82"/>
      <c r="O632" s="82"/>
      <c r="P632" s="83"/>
      <c r="Q632" s="78"/>
      <c r="R632" s="83"/>
      <c r="S632" s="78"/>
      <c r="T632" s="78"/>
      <c r="U632" s="78"/>
      <c r="V632" s="78"/>
      <c r="W632" s="78"/>
      <c r="X632" s="78"/>
      <c r="Y632" s="78"/>
      <c r="Z632" s="86"/>
      <c r="AA632" s="83"/>
      <c r="AB632" s="78"/>
      <c r="AC632" s="78"/>
      <c r="AD632" s="78"/>
      <c r="AE632" s="78"/>
      <c r="AF632" s="78"/>
      <c r="AG632" s="78"/>
      <c r="AH632" s="78"/>
      <c r="AI632" s="78"/>
      <c r="AJ632" s="78"/>
      <c r="AK632" s="78"/>
      <c r="AL632" s="78"/>
      <c r="AM632" s="78"/>
      <c r="AN632" s="78"/>
      <c r="AO632" s="78"/>
      <c r="AP632" s="78"/>
      <c r="AQ632" s="78"/>
      <c r="AR632" s="78"/>
      <c r="AS632" s="78"/>
      <c r="AT632" s="78"/>
      <c r="AU632" s="78"/>
      <c r="AV632" s="78"/>
      <c r="AW632" s="78"/>
      <c r="AX632" s="78"/>
      <c r="AY632" s="78"/>
      <c r="AZ632" s="78"/>
      <c r="BA632" s="78"/>
      <c r="BB632" s="78"/>
      <c r="BC632" s="78"/>
    </row>
    <row r="633" customFormat="false" ht="15" hidden="false" customHeight="false" outlineLevel="0" collapsed="false">
      <c r="A633" s="78"/>
      <c r="B633" s="78"/>
      <c r="C633" s="79"/>
      <c r="D633" s="78"/>
      <c r="E633" s="78"/>
      <c r="F633" s="82"/>
      <c r="G633" s="82"/>
      <c r="H633" s="82"/>
      <c r="I633" s="78"/>
      <c r="J633" s="83"/>
      <c r="K633" s="78"/>
      <c r="L633" s="82"/>
      <c r="M633" s="82"/>
      <c r="N633" s="82"/>
      <c r="O633" s="82"/>
      <c r="P633" s="83"/>
      <c r="Q633" s="78"/>
      <c r="R633" s="83"/>
      <c r="S633" s="78"/>
      <c r="T633" s="78"/>
      <c r="U633" s="78"/>
      <c r="V633" s="78"/>
      <c r="W633" s="78"/>
      <c r="X633" s="78"/>
      <c r="Y633" s="78"/>
      <c r="Z633" s="86"/>
      <c r="AA633" s="83"/>
      <c r="AB633" s="78"/>
      <c r="AC633" s="78"/>
      <c r="AD633" s="78"/>
      <c r="AE633" s="78"/>
      <c r="AF633" s="78"/>
      <c r="AG633" s="78"/>
      <c r="AH633" s="78"/>
      <c r="AI633" s="78"/>
      <c r="AJ633" s="78"/>
      <c r="AK633" s="78"/>
      <c r="AL633" s="78"/>
      <c r="AM633" s="78"/>
      <c r="AN633" s="78"/>
      <c r="AO633" s="78"/>
      <c r="AP633" s="78"/>
      <c r="AQ633" s="78"/>
      <c r="AR633" s="78"/>
      <c r="AS633" s="78"/>
      <c r="AT633" s="78"/>
      <c r="AU633" s="78"/>
      <c r="AV633" s="78"/>
      <c r="AW633" s="78"/>
      <c r="AX633" s="78"/>
      <c r="AY633" s="78"/>
      <c r="AZ633" s="78"/>
      <c r="BA633" s="78"/>
      <c r="BB633" s="78"/>
      <c r="BC633" s="78"/>
    </row>
    <row r="634" customFormat="false" ht="15" hidden="false" customHeight="false" outlineLevel="0" collapsed="false">
      <c r="A634" s="78"/>
      <c r="B634" s="78"/>
      <c r="C634" s="79"/>
      <c r="D634" s="78"/>
      <c r="E634" s="78"/>
      <c r="F634" s="82"/>
      <c r="G634" s="82"/>
      <c r="H634" s="82"/>
      <c r="I634" s="78"/>
      <c r="J634" s="83"/>
      <c r="K634" s="78"/>
      <c r="L634" s="82"/>
      <c r="M634" s="82"/>
      <c r="N634" s="82"/>
      <c r="O634" s="82"/>
      <c r="P634" s="83"/>
      <c r="Q634" s="78"/>
      <c r="R634" s="83"/>
      <c r="S634" s="78"/>
      <c r="T634" s="78"/>
      <c r="U634" s="78"/>
      <c r="V634" s="78"/>
      <c r="W634" s="78"/>
      <c r="X634" s="78"/>
      <c r="Y634" s="78"/>
      <c r="Z634" s="86"/>
      <c r="AA634" s="83"/>
      <c r="AB634" s="78"/>
      <c r="AC634" s="78"/>
      <c r="AD634" s="78"/>
      <c r="AE634" s="78"/>
      <c r="AF634" s="78"/>
      <c r="AG634" s="78"/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78"/>
      <c r="AS634" s="78"/>
      <c r="AT634" s="78"/>
      <c r="AU634" s="78"/>
      <c r="AV634" s="78"/>
      <c r="AW634" s="78"/>
      <c r="AX634" s="78"/>
      <c r="AY634" s="78"/>
      <c r="AZ634" s="78"/>
      <c r="BA634" s="78"/>
      <c r="BB634" s="78"/>
      <c r="BC634" s="78"/>
    </row>
    <row r="635" customFormat="false" ht="15" hidden="false" customHeight="false" outlineLevel="0" collapsed="false">
      <c r="A635" s="78"/>
      <c r="B635" s="78"/>
      <c r="C635" s="79"/>
      <c r="D635" s="78"/>
      <c r="E635" s="78"/>
      <c r="F635" s="82"/>
      <c r="G635" s="82"/>
      <c r="H635" s="82"/>
      <c r="I635" s="78"/>
      <c r="J635" s="83"/>
      <c r="K635" s="78"/>
      <c r="L635" s="82"/>
      <c r="M635" s="82"/>
      <c r="N635" s="82"/>
      <c r="O635" s="82"/>
      <c r="P635" s="83"/>
      <c r="Q635" s="78"/>
      <c r="R635" s="83"/>
      <c r="S635" s="78"/>
      <c r="T635" s="78"/>
      <c r="U635" s="78"/>
      <c r="V635" s="78"/>
      <c r="W635" s="78"/>
      <c r="X635" s="78"/>
      <c r="Y635" s="78"/>
      <c r="Z635" s="86"/>
      <c r="AA635" s="83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78"/>
      <c r="AS635" s="78"/>
      <c r="AT635" s="78"/>
      <c r="AU635" s="78"/>
      <c r="AV635" s="78"/>
      <c r="AW635" s="78"/>
      <c r="AX635" s="78"/>
      <c r="AY635" s="78"/>
      <c r="AZ635" s="78"/>
      <c r="BA635" s="78"/>
      <c r="BB635" s="78"/>
      <c r="BC635" s="78"/>
    </row>
    <row r="636" customFormat="false" ht="15" hidden="false" customHeight="false" outlineLevel="0" collapsed="false">
      <c r="A636" s="78"/>
      <c r="B636" s="78"/>
      <c r="C636" s="79"/>
      <c r="D636" s="78"/>
      <c r="E636" s="78"/>
      <c r="F636" s="82"/>
      <c r="G636" s="82"/>
      <c r="H636" s="82"/>
      <c r="I636" s="78"/>
      <c r="J636" s="83"/>
      <c r="K636" s="78"/>
      <c r="L636" s="82"/>
      <c r="M636" s="82"/>
      <c r="N636" s="82"/>
      <c r="O636" s="82"/>
      <c r="P636" s="83"/>
      <c r="Q636" s="78"/>
      <c r="R636" s="83"/>
      <c r="S636" s="78"/>
      <c r="T636" s="78"/>
      <c r="U636" s="78"/>
      <c r="V636" s="78"/>
      <c r="W636" s="78"/>
      <c r="X636" s="78"/>
      <c r="Y636" s="78"/>
      <c r="Z636" s="86"/>
      <c r="AA636" s="83"/>
      <c r="AB636" s="78"/>
      <c r="AC636" s="78"/>
      <c r="AD636" s="78"/>
      <c r="AE636" s="78"/>
      <c r="AF636" s="78"/>
      <c r="AG636" s="78"/>
      <c r="AH636" s="78"/>
      <c r="AI636" s="78"/>
      <c r="AJ636" s="78"/>
      <c r="AK636" s="78"/>
      <c r="AL636" s="78"/>
      <c r="AM636" s="78"/>
      <c r="AN636" s="78"/>
      <c r="AO636" s="78"/>
      <c r="AP636" s="78"/>
      <c r="AQ636" s="78"/>
      <c r="AR636" s="78"/>
      <c r="AS636" s="78"/>
      <c r="AT636" s="78"/>
      <c r="AU636" s="78"/>
      <c r="AV636" s="78"/>
      <c r="AW636" s="78"/>
      <c r="AX636" s="78"/>
      <c r="AY636" s="78"/>
      <c r="AZ636" s="78"/>
      <c r="BA636" s="78"/>
      <c r="BB636" s="78"/>
      <c r="BC636" s="78"/>
    </row>
    <row r="637" customFormat="false" ht="15" hidden="false" customHeight="false" outlineLevel="0" collapsed="false">
      <c r="A637" s="78"/>
      <c r="B637" s="78"/>
      <c r="C637" s="79"/>
      <c r="D637" s="78"/>
      <c r="E637" s="78"/>
      <c r="F637" s="82"/>
      <c r="G637" s="82"/>
      <c r="H637" s="82"/>
      <c r="I637" s="78"/>
      <c r="J637" s="83"/>
      <c r="K637" s="78"/>
      <c r="L637" s="82"/>
      <c r="M637" s="82"/>
      <c r="N637" s="82"/>
      <c r="O637" s="82"/>
      <c r="P637" s="83"/>
      <c r="Q637" s="78"/>
      <c r="R637" s="83"/>
      <c r="S637" s="78"/>
      <c r="T637" s="78"/>
      <c r="U637" s="78"/>
      <c r="V637" s="78"/>
      <c r="W637" s="78"/>
      <c r="X637" s="78"/>
      <c r="Y637" s="78"/>
      <c r="Z637" s="86"/>
      <c r="AA637" s="83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78"/>
      <c r="AS637" s="78"/>
      <c r="AT637" s="78"/>
      <c r="AU637" s="78"/>
      <c r="AV637" s="78"/>
      <c r="AW637" s="78"/>
      <c r="AX637" s="78"/>
      <c r="AY637" s="78"/>
      <c r="AZ637" s="78"/>
      <c r="BA637" s="78"/>
      <c r="BB637" s="78"/>
      <c r="BC637" s="78"/>
    </row>
    <row r="638" customFormat="false" ht="15" hidden="false" customHeight="false" outlineLevel="0" collapsed="false">
      <c r="A638" s="78"/>
      <c r="B638" s="78"/>
      <c r="C638" s="79"/>
      <c r="D638" s="78"/>
      <c r="E638" s="78"/>
      <c r="F638" s="82"/>
      <c r="G638" s="82"/>
      <c r="H638" s="82"/>
      <c r="I638" s="78"/>
      <c r="J638" s="83"/>
      <c r="K638" s="78"/>
      <c r="L638" s="82"/>
      <c r="M638" s="82"/>
      <c r="N638" s="82"/>
      <c r="O638" s="82"/>
      <c r="P638" s="83"/>
      <c r="Q638" s="78"/>
      <c r="R638" s="83"/>
      <c r="S638" s="78"/>
      <c r="T638" s="78"/>
      <c r="U638" s="78"/>
      <c r="V638" s="78"/>
      <c r="W638" s="78"/>
      <c r="X638" s="78"/>
      <c r="Y638" s="78"/>
      <c r="Z638" s="86"/>
      <c r="AA638" s="83"/>
      <c r="AB638" s="78"/>
      <c r="AC638" s="78"/>
      <c r="AD638" s="78"/>
      <c r="AE638" s="78"/>
      <c r="AF638" s="78"/>
      <c r="AG638" s="78"/>
      <c r="AH638" s="78"/>
      <c r="AI638" s="78"/>
      <c r="AJ638" s="78"/>
      <c r="AK638" s="78"/>
      <c r="AL638" s="78"/>
      <c r="AM638" s="78"/>
      <c r="AN638" s="78"/>
      <c r="AO638" s="78"/>
      <c r="AP638" s="78"/>
      <c r="AQ638" s="78"/>
      <c r="AR638" s="78"/>
      <c r="AS638" s="78"/>
      <c r="AT638" s="78"/>
      <c r="AU638" s="78"/>
      <c r="AV638" s="78"/>
      <c r="AW638" s="78"/>
      <c r="AX638" s="78"/>
      <c r="AY638" s="78"/>
      <c r="AZ638" s="78"/>
      <c r="BA638" s="78"/>
      <c r="BB638" s="78"/>
      <c r="BC638" s="78"/>
    </row>
    <row r="639" customFormat="false" ht="15" hidden="false" customHeight="false" outlineLevel="0" collapsed="false">
      <c r="A639" s="78"/>
      <c r="B639" s="78"/>
      <c r="C639" s="79"/>
      <c r="D639" s="78"/>
      <c r="E639" s="78"/>
      <c r="F639" s="82"/>
      <c r="G639" s="82"/>
      <c r="H639" s="82"/>
      <c r="I639" s="78"/>
      <c r="J639" s="83"/>
      <c r="K639" s="78"/>
      <c r="L639" s="82"/>
      <c r="M639" s="82"/>
      <c r="N639" s="82"/>
      <c r="O639" s="82"/>
      <c r="P639" s="83"/>
      <c r="Q639" s="78"/>
      <c r="R639" s="83"/>
      <c r="S639" s="78"/>
      <c r="T639" s="78"/>
      <c r="U639" s="78"/>
      <c r="V639" s="78"/>
      <c r="W639" s="78"/>
      <c r="X639" s="78"/>
      <c r="Y639" s="78"/>
      <c r="Z639" s="86"/>
      <c r="AA639" s="83"/>
      <c r="AB639" s="78"/>
      <c r="AC639" s="78"/>
      <c r="AD639" s="78"/>
      <c r="AE639" s="78"/>
      <c r="AF639" s="78"/>
      <c r="AG639" s="78"/>
      <c r="AH639" s="78"/>
      <c r="AI639" s="78"/>
      <c r="AJ639" s="78"/>
      <c r="AK639" s="78"/>
      <c r="AL639" s="78"/>
      <c r="AM639" s="78"/>
      <c r="AN639" s="78"/>
      <c r="AO639" s="78"/>
      <c r="AP639" s="78"/>
      <c r="AQ639" s="78"/>
      <c r="AR639" s="78"/>
      <c r="AS639" s="78"/>
      <c r="AT639" s="78"/>
      <c r="AU639" s="78"/>
      <c r="AV639" s="78"/>
      <c r="AW639" s="78"/>
      <c r="AX639" s="78"/>
      <c r="AY639" s="78"/>
      <c r="AZ639" s="78"/>
      <c r="BA639" s="78"/>
      <c r="BB639" s="78"/>
      <c r="BC639" s="78"/>
    </row>
    <row r="640" customFormat="false" ht="15" hidden="false" customHeight="false" outlineLevel="0" collapsed="false">
      <c r="A640" s="78"/>
      <c r="B640" s="78"/>
      <c r="C640" s="79"/>
      <c r="D640" s="78"/>
      <c r="E640" s="78"/>
      <c r="F640" s="82"/>
      <c r="G640" s="82"/>
      <c r="H640" s="82"/>
      <c r="I640" s="78"/>
      <c r="J640" s="83"/>
      <c r="K640" s="78"/>
      <c r="L640" s="82"/>
      <c r="M640" s="82"/>
      <c r="N640" s="82"/>
      <c r="O640" s="82"/>
      <c r="P640" s="83"/>
      <c r="Q640" s="78"/>
      <c r="R640" s="83"/>
      <c r="S640" s="78"/>
      <c r="T640" s="78"/>
      <c r="U640" s="78"/>
      <c r="V640" s="78"/>
      <c r="W640" s="78"/>
      <c r="X640" s="78"/>
      <c r="Y640" s="78"/>
      <c r="Z640" s="86"/>
      <c r="AA640" s="83"/>
      <c r="AB640" s="78"/>
      <c r="AC640" s="78"/>
      <c r="AD640" s="78"/>
      <c r="AE640" s="78"/>
      <c r="AF640" s="78"/>
      <c r="AG640" s="78"/>
      <c r="AH640" s="78"/>
      <c r="AI640" s="78"/>
      <c r="AJ640" s="78"/>
      <c r="AK640" s="78"/>
      <c r="AL640" s="78"/>
      <c r="AM640" s="78"/>
      <c r="AN640" s="78"/>
      <c r="AO640" s="78"/>
      <c r="AP640" s="78"/>
      <c r="AQ640" s="78"/>
      <c r="AR640" s="78"/>
      <c r="AS640" s="78"/>
      <c r="AT640" s="78"/>
      <c r="AU640" s="78"/>
      <c r="AV640" s="78"/>
      <c r="AW640" s="78"/>
      <c r="AX640" s="78"/>
      <c r="AY640" s="78"/>
      <c r="AZ640" s="78"/>
      <c r="BA640" s="78"/>
      <c r="BB640" s="78"/>
      <c r="BC640" s="78"/>
    </row>
    <row r="641" customFormat="false" ht="15" hidden="false" customHeight="false" outlineLevel="0" collapsed="false">
      <c r="A641" s="78"/>
      <c r="B641" s="78"/>
      <c r="C641" s="79"/>
      <c r="D641" s="78"/>
      <c r="E641" s="78"/>
      <c r="F641" s="82"/>
      <c r="G641" s="82"/>
      <c r="H641" s="82"/>
      <c r="I641" s="78"/>
      <c r="J641" s="83"/>
      <c r="K641" s="78"/>
      <c r="L641" s="82"/>
      <c r="M641" s="82"/>
      <c r="N641" s="82"/>
      <c r="O641" s="82"/>
      <c r="P641" s="83"/>
      <c r="Q641" s="78"/>
      <c r="R641" s="83"/>
      <c r="S641" s="78"/>
      <c r="T641" s="78"/>
      <c r="U641" s="78"/>
      <c r="V641" s="78"/>
      <c r="W641" s="78"/>
      <c r="X641" s="78"/>
      <c r="Y641" s="78"/>
      <c r="Z641" s="86"/>
      <c r="AA641" s="83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78"/>
      <c r="AS641" s="78"/>
      <c r="AT641" s="78"/>
      <c r="AU641" s="78"/>
      <c r="AV641" s="78"/>
      <c r="AW641" s="78"/>
      <c r="AX641" s="78"/>
      <c r="AY641" s="78"/>
      <c r="AZ641" s="78"/>
      <c r="BA641" s="78"/>
      <c r="BB641" s="78"/>
      <c r="BC641" s="78"/>
    </row>
    <row r="642" customFormat="false" ht="15" hidden="false" customHeight="false" outlineLevel="0" collapsed="false">
      <c r="A642" s="78"/>
      <c r="B642" s="78"/>
      <c r="C642" s="79"/>
      <c r="D642" s="78"/>
      <c r="E642" s="78"/>
      <c r="F642" s="82"/>
      <c r="G642" s="82"/>
      <c r="H642" s="82"/>
      <c r="I642" s="78"/>
      <c r="J642" s="83"/>
      <c r="K642" s="78"/>
      <c r="L642" s="82"/>
      <c r="M642" s="82"/>
      <c r="N642" s="82"/>
      <c r="O642" s="82"/>
      <c r="P642" s="83"/>
      <c r="Q642" s="78"/>
      <c r="R642" s="83"/>
      <c r="S642" s="78"/>
      <c r="T642" s="78"/>
      <c r="U642" s="78"/>
      <c r="V642" s="78"/>
      <c r="W642" s="78"/>
      <c r="X642" s="78"/>
      <c r="Y642" s="78"/>
      <c r="Z642" s="86"/>
      <c r="AA642" s="83"/>
      <c r="AB642" s="78"/>
      <c r="AC642" s="78"/>
      <c r="AD642" s="78"/>
      <c r="AE642" s="78"/>
      <c r="AF642" s="78"/>
      <c r="AG642" s="78"/>
      <c r="AH642" s="78"/>
      <c r="AI642" s="78"/>
      <c r="AJ642" s="78"/>
      <c r="AK642" s="78"/>
      <c r="AL642" s="78"/>
      <c r="AM642" s="78"/>
      <c r="AN642" s="78"/>
      <c r="AO642" s="78"/>
      <c r="AP642" s="78"/>
      <c r="AQ642" s="78"/>
      <c r="AR642" s="78"/>
      <c r="AS642" s="78"/>
      <c r="AT642" s="78"/>
      <c r="AU642" s="78"/>
      <c r="AV642" s="78"/>
      <c r="AW642" s="78"/>
      <c r="AX642" s="78"/>
      <c r="AY642" s="78"/>
      <c r="AZ642" s="78"/>
      <c r="BA642" s="78"/>
      <c r="BB642" s="78"/>
      <c r="BC642" s="78"/>
    </row>
    <row r="643" customFormat="false" ht="15" hidden="false" customHeight="false" outlineLevel="0" collapsed="false">
      <c r="A643" s="78"/>
      <c r="B643" s="78"/>
      <c r="C643" s="79"/>
      <c r="D643" s="78"/>
      <c r="E643" s="78"/>
      <c r="F643" s="82"/>
      <c r="G643" s="82"/>
      <c r="H643" s="82"/>
      <c r="I643" s="78"/>
      <c r="J643" s="83"/>
      <c r="K643" s="78"/>
      <c r="L643" s="82"/>
      <c r="M643" s="82"/>
      <c r="N643" s="82"/>
      <c r="O643" s="82"/>
      <c r="P643" s="83"/>
      <c r="Q643" s="78"/>
      <c r="R643" s="83"/>
      <c r="S643" s="78"/>
      <c r="T643" s="78"/>
      <c r="U643" s="78"/>
      <c r="V643" s="78"/>
      <c r="W643" s="78"/>
      <c r="X643" s="78"/>
      <c r="Y643" s="78"/>
      <c r="Z643" s="86"/>
      <c r="AA643" s="83"/>
      <c r="AB643" s="78"/>
      <c r="AC643" s="78"/>
      <c r="AD643" s="78"/>
      <c r="AE643" s="78"/>
      <c r="AF643" s="78"/>
      <c r="AG643" s="78"/>
      <c r="AH643" s="78"/>
      <c r="AI643" s="78"/>
      <c r="AJ643" s="78"/>
      <c r="AK643" s="78"/>
      <c r="AL643" s="78"/>
      <c r="AM643" s="78"/>
      <c r="AN643" s="78"/>
      <c r="AO643" s="78"/>
      <c r="AP643" s="78"/>
      <c r="AQ643" s="78"/>
      <c r="AR643" s="78"/>
      <c r="AS643" s="78"/>
      <c r="AT643" s="78"/>
      <c r="AU643" s="78"/>
      <c r="AV643" s="78"/>
      <c r="AW643" s="78"/>
      <c r="AX643" s="78"/>
      <c r="AY643" s="78"/>
      <c r="AZ643" s="78"/>
      <c r="BA643" s="78"/>
      <c r="BB643" s="78"/>
      <c r="BC643" s="78"/>
    </row>
    <row r="644" customFormat="false" ht="15" hidden="false" customHeight="false" outlineLevel="0" collapsed="false">
      <c r="A644" s="78"/>
      <c r="B644" s="78"/>
      <c r="C644" s="79"/>
      <c r="D644" s="78"/>
      <c r="E644" s="78"/>
      <c r="F644" s="82"/>
      <c r="G644" s="82"/>
      <c r="H644" s="82"/>
      <c r="I644" s="78"/>
      <c r="J644" s="83"/>
      <c r="K644" s="78"/>
      <c r="L644" s="82"/>
      <c r="M644" s="82"/>
      <c r="N644" s="82"/>
      <c r="O644" s="82"/>
      <c r="P644" s="83"/>
      <c r="Q644" s="78"/>
      <c r="R644" s="83"/>
      <c r="S644" s="78"/>
      <c r="T644" s="78"/>
      <c r="U644" s="78"/>
      <c r="V644" s="78"/>
      <c r="W644" s="78"/>
      <c r="X644" s="78"/>
      <c r="Y644" s="78"/>
      <c r="Z644" s="86"/>
      <c r="AA644" s="83"/>
      <c r="AB644" s="78"/>
      <c r="AC644" s="78"/>
      <c r="AD644" s="78"/>
      <c r="AE644" s="78"/>
      <c r="AF644" s="78"/>
      <c r="AG644" s="78"/>
      <c r="AH644" s="78"/>
      <c r="AI644" s="78"/>
      <c r="AJ644" s="78"/>
      <c r="AK644" s="78"/>
      <c r="AL644" s="78"/>
      <c r="AM644" s="78"/>
      <c r="AN644" s="78"/>
      <c r="AO644" s="78"/>
      <c r="AP644" s="78"/>
      <c r="AQ644" s="78"/>
      <c r="AR644" s="78"/>
      <c r="AS644" s="78"/>
      <c r="AT644" s="78"/>
      <c r="AU644" s="78"/>
      <c r="AV644" s="78"/>
      <c r="AW644" s="78"/>
      <c r="AX644" s="78"/>
      <c r="AY644" s="78"/>
      <c r="AZ644" s="78"/>
      <c r="BA644" s="78"/>
      <c r="BB644" s="78"/>
      <c r="BC644" s="78"/>
    </row>
    <row r="645" customFormat="false" ht="15" hidden="false" customHeight="false" outlineLevel="0" collapsed="false">
      <c r="A645" s="78"/>
      <c r="B645" s="78"/>
      <c r="C645" s="79"/>
      <c r="D645" s="78"/>
      <c r="E645" s="78"/>
      <c r="F645" s="82"/>
      <c r="G645" s="82"/>
      <c r="H645" s="82"/>
      <c r="I645" s="78"/>
      <c r="J645" s="83"/>
      <c r="K645" s="78"/>
      <c r="L645" s="82"/>
      <c r="M645" s="82"/>
      <c r="N645" s="82"/>
      <c r="O645" s="82"/>
      <c r="P645" s="83"/>
      <c r="Q645" s="78"/>
      <c r="R645" s="83"/>
      <c r="S645" s="78"/>
      <c r="T645" s="78"/>
      <c r="U645" s="78"/>
      <c r="V645" s="78"/>
      <c r="W645" s="78"/>
      <c r="X645" s="78"/>
      <c r="Y645" s="78"/>
      <c r="Z645" s="86"/>
      <c r="AA645" s="83"/>
      <c r="AB645" s="78"/>
      <c r="AC645" s="78"/>
      <c r="AD645" s="78"/>
      <c r="AE645" s="78"/>
      <c r="AF645" s="78"/>
      <c r="AG645" s="78"/>
      <c r="AH645" s="78"/>
      <c r="AI645" s="78"/>
      <c r="AJ645" s="78"/>
      <c r="AK645" s="78"/>
      <c r="AL645" s="78"/>
      <c r="AM645" s="78"/>
      <c r="AN645" s="78"/>
      <c r="AO645" s="78"/>
      <c r="AP645" s="78"/>
      <c r="AQ645" s="78"/>
      <c r="AR645" s="78"/>
      <c r="AS645" s="78"/>
      <c r="AT645" s="78"/>
      <c r="AU645" s="78"/>
      <c r="AV645" s="78"/>
      <c r="AW645" s="78"/>
      <c r="AX645" s="78"/>
      <c r="AY645" s="78"/>
      <c r="AZ645" s="78"/>
      <c r="BA645" s="78"/>
      <c r="BB645" s="78"/>
      <c r="BC645" s="78"/>
    </row>
    <row r="646" customFormat="false" ht="15" hidden="false" customHeight="false" outlineLevel="0" collapsed="false">
      <c r="A646" s="78"/>
      <c r="B646" s="78"/>
      <c r="C646" s="79"/>
      <c r="D646" s="78"/>
      <c r="E646" s="78"/>
      <c r="F646" s="82"/>
      <c r="G646" s="82"/>
      <c r="H646" s="82"/>
      <c r="I646" s="78"/>
      <c r="J646" s="83"/>
      <c r="K646" s="78"/>
      <c r="L646" s="82"/>
      <c r="M646" s="82"/>
      <c r="N646" s="82"/>
      <c r="O646" s="82"/>
      <c r="P646" s="83"/>
      <c r="Q646" s="78"/>
      <c r="R646" s="83"/>
      <c r="S646" s="78"/>
      <c r="T646" s="78"/>
      <c r="U646" s="78"/>
      <c r="V646" s="78"/>
      <c r="W646" s="78"/>
      <c r="X646" s="78"/>
      <c r="Y646" s="78"/>
      <c r="Z646" s="86"/>
      <c r="AA646" s="83"/>
      <c r="AB646" s="78"/>
      <c r="AC646" s="78"/>
      <c r="AD646" s="78"/>
      <c r="AE646" s="78"/>
      <c r="AF646" s="78"/>
      <c r="AG646" s="78"/>
      <c r="AH646" s="78"/>
      <c r="AI646" s="78"/>
      <c r="AJ646" s="78"/>
      <c r="AK646" s="78"/>
      <c r="AL646" s="78"/>
      <c r="AM646" s="78"/>
      <c r="AN646" s="78"/>
      <c r="AO646" s="78"/>
      <c r="AP646" s="78"/>
      <c r="AQ646" s="78"/>
      <c r="AR646" s="78"/>
      <c r="AS646" s="78"/>
      <c r="AT646" s="78"/>
      <c r="AU646" s="78"/>
      <c r="AV646" s="78"/>
      <c r="AW646" s="78"/>
      <c r="AX646" s="78"/>
      <c r="AY646" s="78"/>
      <c r="AZ646" s="78"/>
      <c r="BA646" s="78"/>
      <c r="BB646" s="78"/>
      <c r="BC646" s="78"/>
    </row>
    <row r="647" customFormat="false" ht="15" hidden="false" customHeight="false" outlineLevel="0" collapsed="false">
      <c r="A647" s="78"/>
      <c r="B647" s="78"/>
      <c r="C647" s="79"/>
      <c r="D647" s="78"/>
      <c r="E647" s="78"/>
      <c r="F647" s="82"/>
      <c r="G647" s="82"/>
      <c r="H647" s="82"/>
      <c r="I647" s="78"/>
      <c r="J647" s="83"/>
      <c r="K647" s="78"/>
      <c r="L647" s="82"/>
      <c r="M647" s="82"/>
      <c r="N647" s="82"/>
      <c r="O647" s="82"/>
      <c r="P647" s="83"/>
      <c r="Q647" s="78"/>
      <c r="R647" s="83"/>
      <c r="S647" s="78"/>
      <c r="T647" s="78"/>
      <c r="U647" s="78"/>
      <c r="V647" s="78"/>
      <c r="W647" s="78"/>
      <c r="X647" s="78"/>
      <c r="Y647" s="78"/>
      <c r="Z647" s="86"/>
      <c r="AA647" s="83"/>
      <c r="AB647" s="78"/>
      <c r="AC647" s="78"/>
      <c r="AD647" s="78"/>
      <c r="AE647" s="78"/>
      <c r="AF647" s="78"/>
      <c r="AG647" s="78"/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78"/>
      <c r="AS647" s="78"/>
      <c r="AT647" s="78"/>
      <c r="AU647" s="78"/>
      <c r="AV647" s="78"/>
      <c r="AW647" s="78"/>
      <c r="AX647" s="78"/>
      <c r="AY647" s="78"/>
      <c r="AZ647" s="78"/>
      <c r="BA647" s="78"/>
      <c r="BB647" s="78"/>
      <c r="BC647" s="78"/>
    </row>
    <row r="648" customFormat="false" ht="15" hidden="false" customHeight="false" outlineLevel="0" collapsed="false">
      <c r="A648" s="78"/>
      <c r="B648" s="78"/>
      <c r="C648" s="79"/>
      <c r="D648" s="78"/>
      <c r="E648" s="78"/>
      <c r="F648" s="82"/>
      <c r="G648" s="82"/>
      <c r="H648" s="82"/>
      <c r="I648" s="78"/>
      <c r="J648" s="83"/>
      <c r="K648" s="78"/>
      <c r="L648" s="82"/>
      <c r="M648" s="82"/>
      <c r="N648" s="82"/>
      <c r="O648" s="82"/>
      <c r="P648" s="83"/>
      <c r="Q648" s="78"/>
      <c r="R648" s="83"/>
      <c r="S648" s="78"/>
      <c r="T648" s="78"/>
      <c r="U648" s="78"/>
      <c r="V648" s="78"/>
      <c r="W648" s="78"/>
      <c r="X648" s="78"/>
      <c r="Y648" s="78"/>
      <c r="Z648" s="86"/>
      <c r="AA648" s="83"/>
      <c r="AB648" s="78"/>
      <c r="AC648" s="78"/>
      <c r="AD648" s="78"/>
      <c r="AE648" s="78"/>
      <c r="AF648" s="78"/>
      <c r="AG648" s="78"/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78"/>
      <c r="AS648" s="78"/>
      <c r="AT648" s="78"/>
      <c r="AU648" s="78"/>
      <c r="AV648" s="78"/>
      <c r="AW648" s="78"/>
      <c r="AX648" s="78"/>
      <c r="AY648" s="78"/>
      <c r="AZ648" s="78"/>
      <c r="BA648" s="78"/>
      <c r="BB648" s="78"/>
      <c r="BC648" s="78"/>
    </row>
    <row r="649" customFormat="false" ht="15" hidden="false" customHeight="false" outlineLevel="0" collapsed="false">
      <c r="A649" s="78"/>
      <c r="B649" s="78"/>
      <c r="C649" s="79"/>
      <c r="D649" s="78"/>
      <c r="E649" s="78"/>
      <c r="F649" s="82"/>
      <c r="G649" s="82"/>
      <c r="H649" s="82"/>
      <c r="I649" s="78"/>
      <c r="J649" s="83"/>
      <c r="K649" s="78"/>
      <c r="L649" s="82"/>
      <c r="M649" s="82"/>
      <c r="N649" s="82"/>
      <c r="O649" s="82"/>
      <c r="P649" s="83"/>
      <c r="Q649" s="78"/>
      <c r="R649" s="83"/>
      <c r="S649" s="78"/>
      <c r="T649" s="78"/>
      <c r="U649" s="78"/>
      <c r="V649" s="78"/>
      <c r="W649" s="78"/>
      <c r="X649" s="78"/>
      <c r="Y649" s="78"/>
      <c r="Z649" s="86"/>
      <c r="AA649" s="83"/>
      <c r="AB649" s="78"/>
      <c r="AC649" s="78"/>
      <c r="AD649" s="78"/>
      <c r="AE649" s="78"/>
      <c r="AF649" s="78"/>
      <c r="AG649" s="78"/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78"/>
      <c r="AS649" s="78"/>
      <c r="AT649" s="78"/>
      <c r="AU649" s="78"/>
      <c r="AV649" s="78"/>
      <c r="AW649" s="78"/>
      <c r="AX649" s="78"/>
      <c r="AY649" s="78"/>
      <c r="AZ649" s="78"/>
      <c r="BA649" s="78"/>
      <c r="BB649" s="78"/>
      <c r="BC649" s="78"/>
    </row>
    <row r="650" customFormat="false" ht="15" hidden="false" customHeight="false" outlineLevel="0" collapsed="false">
      <c r="A650" s="78"/>
      <c r="B650" s="78"/>
      <c r="C650" s="79"/>
      <c r="D650" s="78"/>
      <c r="E650" s="78"/>
      <c r="F650" s="82"/>
      <c r="G650" s="82"/>
      <c r="H650" s="82"/>
      <c r="I650" s="78"/>
      <c r="J650" s="83"/>
      <c r="K650" s="78"/>
      <c r="L650" s="82"/>
      <c r="M650" s="82"/>
      <c r="N650" s="82"/>
      <c r="O650" s="82"/>
      <c r="P650" s="83"/>
      <c r="Q650" s="78"/>
      <c r="R650" s="83"/>
      <c r="S650" s="78"/>
      <c r="T650" s="78"/>
      <c r="U650" s="78"/>
      <c r="V650" s="78"/>
      <c r="W650" s="78"/>
      <c r="X650" s="78"/>
      <c r="Y650" s="78"/>
      <c r="Z650" s="86"/>
      <c r="AA650" s="83"/>
      <c r="AB650" s="78"/>
      <c r="AC650" s="78"/>
      <c r="AD650" s="78"/>
      <c r="AE650" s="78"/>
      <c r="AF650" s="78"/>
      <c r="AG650" s="78"/>
      <c r="AH650" s="78"/>
      <c r="AI650" s="78"/>
      <c r="AJ650" s="78"/>
      <c r="AK650" s="78"/>
      <c r="AL650" s="78"/>
      <c r="AM650" s="78"/>
      <c r="AN650" s="78"/>
      <c r="AO650" s="78"/>
      <c r="AP650" s="78"/>
      <c r="AQ650" s="78"/>
      <c r="AR650" s="78"/>
      <c r="AS650" s="78"/>
      <c r="AT650" s="78"/>
      <c r="AU650" s="78"/>
      <c r="AV650" s="78"/>
      <c r="AW650" s="78"/>
      <c r="AX650" s="78"/>
      <c r="AY650" s="78"/>
      <c r="AZ650" s="78"/>
      <c r="BA650" s="78"/>
      <c r="BB650" s="78"/>
      <c r="BC650" s="78"/>
    </row>
    <row r="651" customFormat="false" ht="15" hidden="false" customHeight="false" outlineLevel="0" collapsed="false">
      <c r="A651" s="78"/>
      <c r="B651" s="78"/>
      <c r="C651" s="79"/>
      <c r="D651" s="78"/>
      <c r="E651" s="78"/>
      <c r="F651" s="82"/>
      <c r="G651" s="82"/>
      <c r="H651" s="82"/>
      <c r="I651" s="78"/>
      <c r="J651" s="83"/>
      <c r="K651" s="78"/>
      <c r="L651" s="82"/>
      <c r="M651" s="82"/>
      <c r="N651" s="82"/>
      <c r="O651" s="82"/>
      <c r="P651" s="83"/>
      <c r="Q651" s="78"/>
      <c r="R651" s="83"/>
      <c r="S651" s="78"/>
      <c r="T651" s="78"/>
      <c r="U651" s="78"/>
      <c r="V651" s="78"/>
      <c r="W651" s="78"/>
      <c r="X651" s="78"/>
      <c r="Y651" s="78"/>
      <c r="Z651" s="86"/>
      <c r="AA651" s="83"/>
      <c r="AB651" s="78"/>
      <c r="AC651" s="78"/>
      <c r="AD651" s="78"/>
      <c r="AE651" s="78"/>
      <c r="AF651" s="78"/>
      <c r="AG651" s="78"/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78"/>
      <c r="AS651" s="78"/>
      <c r="AT651" s="78"/>
      <c r="AU651" s="78"/>
      <c r="AV651" s="78"/>
      <c r="AW651" s="78"/>
      <c r="AX651" s="78"/>
      <c r="AY651" s="78"/>
      <c r="AZ651" s="78"/>
      <c r="BA651" s="78"/>
      <c r="BB651" s="78"/>
      <c r="BC651" s="78"/>
    </row>
    <row r="652" customFormat="false" ht="15" hidden="false" customHeight="false" outlineLevel="0" collapsed="false">
      <c r="A652" s="78"/>
      <c r="B652" s="78"/>
      <c r="C652" s="79"/>
      <c r="D652" s="78"/>
      <c r="E652" s="78"/>
      <c r="F652" s="82"/>
      <c r="G652" s="82"/>
      <c r="H652" s="82"/>
      <c r="I652" s="78"/>
      <c r="J652" s="83"/>
      <c r="K652" s="78"/>
      <c r="L652" s="82"/>
      <c r="M652" s="82"/>
      <c r="N652" s="82"/>
      <c r="O652" s="82"/>
      <c r="P652" s="83"/>
      <c r="Q652" s="78"/>
      <c r="R652" s="83"/>
      <c r="S652" s="78"/>
      <c r="T652" s="78"/>
      <c r="U652" s="78"/>
      <c r="V652" s="78"/>
      <c r="W652" s="78"/>
      <c r="X652" s="78"/>
      <c r="Y652" s="78"/>
      <c r="Z652" s="86"/>
      <c r="AA652" s="83"/>
      <c r="AB652" s="78"/>
      <c r="AC652" s="78"/>
      <c r="AD652" s="78"/>
      <c r="AE652" s="78"/>
      <c r="AF652" s="78"/>
      <c r="AG652" s="78"/>
      <c r="AH652" s="78"/>
      <c r="AI652" s="78"/>
      <c r="AJ652" s="78"/>
      <c r="AK652" s="78"/>
      <c r="AL652" s="78"/>
      <c r="AM652" s="78"/>
      <c r="AN652" s="78"/>
      <c r="AO652" s="78"/>
      <c r="AP652" s="78"/>
      <c r="AQ652" s="78"/>
      <c r="AR652" s="78"/>
      <c r="AS652" s="78"/>
      <c r="AT652" s="78"/>
      <c r="AU652" s="78"/>
      <c r="AV652" s="78"/>
      <c r="AW652" s="78"/>
      <c r="AX652" s="78"/>
      <c r="AY652" s="78"/>
      <c r="AZ652" s="78"/>
      <c r="BA652" s="78"/>
      <c r="BB652" s="78"/>
      <c r="BC652" s="78"/>
    </row>
    <row r="653" customFormat="false" ht="15" hidden="false" customHeight="false" outlineLevel="0" collapsed="false">
      <c r="A653" s="78"/>
      <c r="B653" s="78"/>
      <c r="C653" s="79"/>
      <c r="D653" s="78"/>
      <c r="E653" s="78"/>
      <c r="F653" s="82"/>
      <c r="G653" s="82"/>
      <c r="H653" s="82"/>
      <c r="I653" s="78"/>
      <c r="J653" s="83"/>
      <c r="K653" s="78"/>
      <c r="L653" s="82"/>
      <c r="M653" s="82"/>
      <c r="N653" s="82"/>
      <c r="O653" s="82"/>
      <c r="P653" s="83"/>
      <c r="Q653" s="78"/>
      <c r="R653" s="83"/>
      <c r="S653" s="78"/>
      <c r="T653" s="78"/>
      <c r="U653" s="78"/>
      <c r="V653" s="78"/>
      <c r="W653" s="78"/>
      <c r="X653" s="78"/>
      <c r="Y653" s="78"/>
      <c r="Z653" s="86"/>
      <c r="AA653" s="83"/>
      <c r="AB653" s="78"/>
      <c r="AC653" s="78"/>
      <c r="AD653" s="78"/>
      <c r="AE653" s="78"/>
      <c r="AF653" s="78"/>
      <c r="AG653" s="78"/>
      <c r="AH653" s="78"/>
      <c r="AI653" s="78"/>
      <c r="AJ653" s="78"/>
      <c r="AK653" s="78"/>
      <c r="AL653" s="78"/>
      <c r="AM653" s="78"/>
      <c r="AN653" s="78"/>
      <c r="AO653" s="78"/>
      <c r="AP653" s="78"/>
      <c r="AQ653" s="78"/>
      <c r="AR653" s="78"/>
      <c r="AS653" s="78"/>
      <c r="AT653" s="78"/>
      <c r="AU653" s="78"/>
      <c r="AV653" s="78"/>
      <c r="AW653" s="78"/>
      <c r="AX653" s="78"/>
      <c r="AY653" s="78"/>
      <c r="AZ653" s="78"/>
      <c r="BA653" s="78"/>
      <c r="BB653" s="78"/>
      <c r="BC653" s="78"/>
    </row>
    <row r="654" customFormat="false" ht="15" hidden="false" customHeight="false" outlineLevel="0" collapsed="false">
      <c r="A654" s="78"/>
      <c r="B654" s="78"/>
      <c r="C654" s="79"/>
      <c r="D654" s="78"/>
      <c r="E654" s="78"/>
      <c r="F654" s="82"/>
      <c r="G654" s="82"/>
      <c r="H654" s="82"/>
      <c r="I654" s="78"/>
      <c r="J654" s="83"/>
      <c r="K654" s="78"/>
      <c r="L654" s="82"/>
      <c r="M654" s="82"/>
      <c r="N654" s="82"/>
      <c r="O654" s="82"/>
      <c r="P654" s="83"/>
      <c r="Q654" s="78"/>
      <c r="R654" s="83"/>
      <c r="S654" s="78"/>
      <c r="T654" s="78"/>
      <c r="U654" s="78"/>
      <c r="V654" s="78"/>
      <c r="W654" s="78"/>
      <c r="X654" s="78"/>
      <c r="Y654" s="78"/>
      <c r="Z654" s="86"/>
      <c r="AA654" s="83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78"/>
      <c r="AS654" s="78"/>
      <c r="AT654" s="78"/>
      <c r="AU654" s="78"/>
      <c r="AV654" s="78"/>
      <c r="AW654" s="78"/>
      <c r="AX654" s="78"/>
      <c r="AY654" s="78"/>
      <c r="AZ654" s="78"/>
      <c r="BA654" s="78"/>
      <c r="BB654" s="78"/>
      <c r="BC654" s="78"/>
    </row>
    <row r="655" customFormat="false" ht="15" hidden="false" customHeight="false" outlineLevel="0" collapsed="false">
      <c r="A655" s="78"/>
      <c r="B655" s="78"/>
      <c r="C655" s="79"/>
      <c r="D655" s="78"/>
      <c r="E655" s="78"/>
      <c r="F655" s="82"/>
      <c r="G655" s="82"/>
      <c r="H655" s="82"/>
      <c r="I655" s="78"/>
      <c r="J655" s="83"/>
      <c r="K655" s="78"/>
      <c r="L655" s="82"/>
      <c r="M655" s="82"/>
      <c r="N655" s="82"/>
      <c r="O655" s="82"/>
      <c r="P655" s="83"/>
      <c r="Q655" s="78"/>
      <c r="R655" s="83"/>
      <c r="S655" s="78"/>
      <c r="T655" s="78"/>
      <c r="U655" s="78"/>
      <c r="V655" s="78"/>
      <c r="W655" s="78"/>
      <c r="X655" s="78"/>
      <c r="Y655" s="78"/>
      <c r="Z655" s="86"/>
      <c r="AA655" s="83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78"/>
      <c r="AS655" s="78"/>
      <c r="AT655" s="78"/>
      <c r="AU655" s="78"/>
      <c r="AV655" s="78"/>
      <c r="AW655" s="78"/>
      <c r="AX655" s="78"/>
      <c r="AY655" s="78"/>
      <c r="AZ655" s="78"/>
      <c r="BA655" s="78"/>
      <c r="BB655" s="78"/>
      <c r="BC655" s="78"/>
    </row>
    <row r="656" customFormat="false" ht="15" hidden="false" customHeight="false" outlineLevel="0" collapsed="false">
      <c r="A656" s="78"/>
      <c r="B656" s="78"/>
      <c r="C656" s="79"/>
      <c r="D656" s="78"/>
      <c r="E656" s="78"/>
      <c r="F656" s="82"/>
      <c r="G656" s="82"/>
      <c r="H656" s="82"/>
      <c r="I656" s="78"/>
      <c r="J656" s="83"/>
      <c r="K656" s="78"/>
      <c r="L656" s="82"/>
      <c r="M656" s="82"/>
      <c r="N656" s="82"/>
      <c r="O656" s="82"/>
      <c r="P656" s="83"/>
      <c r="Q656" s="78"/>
      <c r="R656" s="83"/>
      <c r="S656" s="78"/>
      <c r="T656" s="78"/>
      <c r="U656" s="78"/>
      <c r="V656" s="78"/>
      <c r="W656" s="78"/>
      <c r="X656" s="78"/>
      <c r="Y656" s="78"/>
      <c r="Z656" s="86"/>
      <c r="AA656" s="83"/>
      <c r="AB656" s="78"/>
      <c r="AC656" s="78"/>
      <c r="AD656" s="78"/>
      <c r="AE656" s="78"/>
      <c r="AF656" s="78"/>
      <c r="AG656" s="78"/>
      <c r="AH656" s="78"/>
      <c r="AI656" s="78"/>
      <c r="AJ656" s="78"/>
      <c r="AK656" s="78"/>
      <c r="AL656" s="78"/>
      <c r="AM656" s="78"/>
      <c r="AN656" s="78"/>
      <c r="AO656" s="78"/>
      <c r="AP656" s="78"/>
      <c r="AQ656" s="78"/>
      <c r="AR656" s="78"/>
      <c r="AS656" s="78"/>
      <c r="AT656" s="78"/>
      <c r="AU656" s="78"/>
      <c r="AV656" s="78"/>
      <c r="AW656" s="78"/>
      <c r="AX656" s="78"/>
      <c r="AY656" s="78"/>
      <c r="AZ656" s="78"/>
      <c r="BA656" s="78"/>
      <c r="BB656" s="78"/>
      <c r="BC656" s="78"/>
    </row>
    <row r="657" customFormat="false" ht="15" hidden="false" customHeight="false" outlineLevel="0" collapsed="false">
      <c r="A657" s="78"/>
      <c r="B657" s="78"/>
      <c r="C657" s="79"/>
      <c r="D657" s="78"/>
      <c r="E657" s="78"/>
      <c r="F657" s="82"/>
      <c r="G657" s="82"/>
      <c r="H657" s="82"/>
      <c r="I657" s="78"/>
      <c r="J657" s="83"/>
      <c r="K657" s="78"/>
      <c r="L657" s="82"/>
      <c r="M657" s="82"/>
      <c r="N657" s="82"/>
      <c r="O657" s="82"/>
      <c r="P657" s="83"/>
      <c r="Q657" s="78"/>
      <c r="R657" s="83"/>
      <c r="S657" s="78"/>
      <c r="T657" s="78"/>
      <c r="U657" s="78"/>
      <c r="V657" s="78"/>
      <c r="W657" s="78"/>
      <c r="X657" s="78"/>
      <c r="Y657" s="78"/>
      <c r="Z657" s="86"/>
      <c r="AA657" s="83"/>
      <c r="AB657" s="78"/>
      <c r="AC657" s="78"/>
      <c r="AD657" s="78"/>
      <c r="AE657" s="78"/>
      <c r="AF657" s="78"/>
      <c r="AG657" s="78"/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78"/>
      <c r="AS657" s="78"/>
      <c r="AT657" s="78"/>
      <c r="AU657" s="78"/>
      <c r="AV657" s="78"/>
      <c r="AW657" s="78"/>
      <c r="AX657" s="78"/>
      <c r="AY657" s="78"/>
      <c r="AZ657" s="78"/>
      <c r="BA657" s="78"/>
      <c r="BB657" s="78"/>
      <c r="BC657" s="78"/>
    </row>
    <row r="658" customFormat="false" ht="15" hidden="false" customHeight="false" outlineLevel="0" collapsed="false">
      <c r="A658" s="78"/>
      <c r="B658" s="78"/>
      <c r="C658" s="79"/>
      <c r="D658" s="78"/>
      <c r="E658" s="78"/>
      <c r="F658" s="82"/>
      <c r="G658" s="82"/>
      <c r="H658" s="82"/>
      <c r="I658" s="78"/>
      <c r="J658" s="83"/>
      <c r="K658" s="78"/>
      <c r="L658" s="82"/>
      <c r="M658" s="82"/>
      <c r="N658" s="82"/>
      <c r="O658" s="82"/>
      <c r="P658" s="83"/>
      <c r="Q658" s="78"/>
      <c r="R658" s="83"/>
      <c r="S658" s="78"/>
      <c r="T658" s="78"/>
      <c r="U658" s="78"/>
      <c r="V658" s="78"/>
      <c r="W658" s="78"/>
      <c r="X658" s="78"/>
      <c r="Y658" s="78"/>
      <c r="Z658" s="86"/>
      <c r="AA658" s="83"/>
      <c r="AB658" s="78"/>
      <c r="AC658" s="78"/>
      <c r="AD658" s="78"/>
      <c r="AE658" s="78"/>
      <c r="AF658" s="78"/>
      <c r="AG658" s="78"/>
      <c r="AH658" s="78"/>
      <c r="AI658" s="78"/>
      <c r="AJ658" s="78"/>
      <c r="AK658" s="78"/>
      <c r="AL658" s="78"/>
      <c r="AM658" s="78"/>
      <c r="AN658" s="78"/>
      <c r="AO658" s="78"/>
      <c r="AP658" s="78"/>
      <c r="AQ658" s="78"/>
      <c r="AR658" s="78"/>
      <c r="AS658" s="78"/>
      <c r="AT658" s="78"/>
      <c r="AU658" s="78"/>
      <c r="AV658" s="78"/>
      <c r="AW658" s="78"/>
      <c r="AX658" s="78"/>
      <c r="AY658" s="78"/>
      <c r="AZ658" s="78"/>
      <c r="BA658" s="78"/>
      <c r="BB658" s="78"/>
      <c r="BC658" s="78"/>
    </row>
    <row r="659" customFormat="false" ht="15" hidden="false" customHeight="false" outlineLevel="0" collapsed="false">
      <c r="A659" s="78"/>
      <c r="B659" s="78"/>
      <c r="C659" s="79"/>
      <c r="D659" s="78"/>
      <c r="E659" s="78"/>
      <c r="F659" s="82"/>
      <c r="G659" s="82"/>
      <c r="H659" s="82"/>
      <c r="I659" s="78"/>
      <c r="J659" s="83"/>
      <c r="K659" s="78"/>
      <c r="L659" s="82"/>
      <c r="M659" s="82"/>
      <c r="N659" s="82"/>
      <c r="O659" s="82"/>
      <c r="P659" s="83"/>
      <c r="Q659" s="78"/>
      <c r="R659" s="83"/>
      <c r="S659" s="78"/>
      <c r="T659" s="78"/>
      <c r="U659" s="78"/>
      <c r="V659" s="78"/>
      <c r="W659" s="78"/>
      <c r="X659" s="78"/>
      <c r="Y659" s="78"/>
      <c r="Z659" s="86"/>
      <c r="AA659" s="83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78"/>
      <c r="AS659" s="78"/>
      <c r="AT659" s="78"/>
      <c r="AU659" s="78"/>
      <c r="AV659" s="78"/>
      <c r="AW659" s="78"/>
      <c r="AX659" s="78"/>
      <c r="AY659" s="78"/>
      <c r="AZ659" s="78"/>
      <c r="BA659" s="78"/>
      <c r="BB659" s="78"/>
      <c r="BC659" s="78"/>
    </row>
    <row r="660" customFormat="false" ht="15" hidden="false" customHeight="false" outlineLevel="0" collapsed="false">
      <c r="A660" s="78"/>
      <c r="B660" s="78"/>
      <c r="C660" s="79"/>
      <c r="D660" s="78"/>
      <c r="E660" s="78"/>
      <c r="F660" s="82"/>
      <c r="G660" s="82"/>
      <c r="H660" s="82"/>
      <c r="I660" s="78"/>
      <c r="J660" s="83"/>
      <c r="K660" s="78"/>
      <c r="L660" s="82"/>
      <c r="M660" s="82"/>
      <c r="N660" s="82"/>
      <c r="O660" s="82"/>
      <c r="P660" s="83"/>
      <c r="Q660" s="78"/>
      <c r="R660" s="83"/>
      <c r="S660" s="78"/>
      <c r="T660" s="78"/>
      <c r="U660" s="78"/>
      <c r="V660" s="78"/>
      <c r="W660" s="78"/>
      <c r="X660" s="78"/>
      <c r="Y660" s="78"/>
      <c r="Z660" s="86"/>
      <c r="AA660" s="83"/>
      <c r="AB660" s="78"/>
      <c r="AC660" s="78"/>
      <c r="AD660" s="78"/>
      <c r="AE660" s="78"/>
      <c r="AF660" s="78"/>
      <c r="AG660" s="78"/>
      <c r="AH660" s="78"/>
      <c r="AI660" s="78"/>
      <c r="AJ660" s="78"/>
      <c r="AK660" s="78"/>
      <c r="AL660" s="78"/>
      <c r="AM660" s="78"/>
      <c r="AN660" s="78"/>
      <c r="AO660" s="78"/>
      <c r="AP660" s="78"/>
      <c r="AQ660" s="78"/>
      <c r="AR660" s="78"/>
      <c r="AS660" s="78"/>
      <c r="AT660" s="78"/>
      <c r="AU660" s="78"/>
      <c r="AV660" s="78"/>
      <c r="AW660" s="78"/>
      <c r="AX660" s="78"/>
      <c r="AY660" s="78"/>
      <c r="AZ660" s="78"/>
      <c r="BA660" s="78"/>
      <c r="BB660" s="78"/>
      <c r="BC660" s="78"/>
    </row>
    <row r="661" customFormat="false" ht="15" hidden="false" customHeight="false" outlineLevel="0" collapsed="false">
      <c r="A661" s="78"/>
      <c r="B661" s="78"/>
      <c r="C661" s="79"/>
      <c r="D661" s="78"/>
      <c r="E661" s="78"/>
      <c r="F661" s="82"/>
      <c r="G661" s="82"/>
      <c r="H661" s="82"/>
      <c r="I661" s="78"/>
      <c r="J661" s="83"/>
      <c r="K661" s="78"/>
      <c r="L661" s="82"/>
      <c r="M661" s="82"/>
      <c r="N661" s="82"/>
      <c r="O661" s="82"/>
      <c r="P661" s="83"/>
      <c r="Q661" s="78"/>
      <c r="R661" s="83"/>
      <c r="S661" s="78"/>
      <c r="T661" s="78"/>
      <c r="U661" s="78"/>
      <c r="V661" s="78"/>
      <c r="W661" s="78"/>
      <c r="X661" s="78"/>
      <c r="Y661" s="78"/>
      <c r="Z661" s="86"/>
      <c r="AA661" s="83"/>
      <c r="AB661" s="78"/>
      <c r="AC661" s="78"/>
      <c r="AD661" s="78"/>
      <c r="AE661" s="78"/>
      <c r="AF661" s="78"/>
      <c r="AG661" s="78"/>
      <c r="AH661" s="78"/>
      <c r="AI661" s="78"/>
      <c r="AJ661" s="78"/>
      <c r="AK661" s="78"/>
      <c r="AL661" s="78"/>
      <c r="AM661" s="78"/>
      <c r="AN661" s="78"/>
      <c r="AO661" s="78"/>
      <c r="AP661" s="78"/>
      <c r="AQ661" s="78"/>
      <c r="AR661" s="78"/>
      <c r="AS661" s="78"/>
      <c r="AT661" s="78"/>
      <c r="AU661" s="78"/>
      <c r="AV661" s="78"/>
      <c r="AW661" s="78"/>
      <c r="AX661" s="78"/>
      <c r="AY661" s="78"/>
      <c r="AZ661" s="78"/>
      <c r="BA661" s="78"/>
      <c r="BB661" s="78"/>
      <c r="BC661" s="78"/>
    </row>
    <row r="662" customFormat="false" ht="15" hidden="false" customHeight="false" outlineLevel="0" collapsed="false">
      <c r="A662" s="78"/>
      <c r="B662" s="78"/>
      <c r="C662" s="79"/>
      <c r="D662" s="78"/>
      <c r="E662" s="78"/>
      <c r="F662" s="82"/>
      <c r="G662" s="82"/>
      <c r="H662" s="82"/>
      <c r="I662" s="78"/>
      <c r="J662" s="83"/>
      <c r="K662" s="78"/>
      <c r="L662" s="82"/>
      <c r="M662" s="82"/>
      <c r="N662" s="82"/>
      <c r="O662" s="82"/>
      <c r="P662" s="83"/>
      <c r="Q662" s="78"/>
      <c r="R662" s="83"/>
      <c r="S662" s="78"/>
      <c r="T662" s="78"/>
      <c r="U662" s="78"/>
      <c r="V662" s="78"/>
      <c r="W662" s="78"/>
      <c r="X662" s="78"/>
      <c r="Y662" s="78"/>
      <c r="Z662" s="86"/>
      <c r="AA662" s="83"/>
      <c r="AB662" s="78"/>
      <c r="AC662" s="78"/>
      <c r="AD662" s="78"/>
      <c r="AE662" s="78"/>
      <c r="AF662" s="78"/>
      <c r="AG662" s="78"/>
      <c r="AH662" s="78"/>
      <c r="AI662" s="78"/>
      <c r="AJ662" s="78"/>
      <c r="AK662" s="78"/>
      <c r="AL662" s="78"/>
      <c r="AM662" s="78"/>
      <c r="AN662" s="78"/>
      <c r="AO662" s="78"/>
      <c r="AP662" s="78"/>
      <c r="AQ662" s="78"/>
      <c r="AR662" s="78"/>
      <c r="AS662" s="78"/>
      <c r="AT662" s="78"/>
      <c r="AU662" s="78"/>
      <c r="AV662" s="78"/>
      <c r="AW662" s="78"/>
      <c r="AX662" s="78"/>
      <c r="AY662" s="78"/>
      <c r="AZ662" s="78"/>
      <c r="BA662" s="78"/>
      <c r="BB662" s="78"/>
      <c r="BC662" s="78"/>
    </row>
    <row r="663" customFormat="false" ht="15" hidden="false" customHeight="false" outlineLevel="0" collapsed="false">
      <c r="A663" s="78"/>
      <c r="B663" s="78"/>
      <c r="C663" s="79"/>
      <c r="D663" s="78"/>
      <c r="E663" s="78"/>
      <c r="F663" s="82"/>
      <c r="G663" s="82"/>
      <c r="H663" s="82"/>
      <c r="I663" s="78"/>
      <c r="J663" s="83"/>
      <c r="K663" s="78"/>
      <c r="L663" s="82"/>
      <c r="M663" s="82"/>
      <c r="N663" s="82"/>
      <c r="O663" s="82"/>
      <c r="P663" s="83"/>
      <c r="Q663" s="78"/>
      <c r="R663" s="83"/>
      <c r="S663" s="78"/>
      <c r="T663" s="78"/>
      <c r="U663" s="78"/>
      <c r="V663" s="78"/>
      <c r="W663" s="78"/>
      <c r="X663" s="78"/>
      <c r="Y663" s="78"/>
      <c r="Z663" s="86"/>
      <c r="AA663" s="83"/>
      <c r="AB663" s="78"/>
      <c r="AC663" s="78"/>
      <c r="AD663" s="78"/>
      <c r="AE663" s="78"/>
      <c r="AF663" s="78"/>
      <c r="AG663" s="78"/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78"/>
      <c r="AS663" s="78"/>
      <c r="AT663" s="78"/>
      <c r="AU663" s="78"/>
      <c r="AV663" s="78"/>
      <c r="AW663" s="78"/>
      <c r="AX663" s="78"/>
      <c r="AY663" s="78"/>
      <c r="AZ663" s="78"/>
      <c r="BA663" s="78"/>
      <c r="BB663" s="78"/>
      <c r="BC663" s="78"/>
    </row>
    <row r="664" customFormat="false" ht="15" hidden="false" customHeight="false" outlineLevel="0" collapsed="false">
      <c r="A664" s="78"/>
      <c r="B664" s="78"/>
      <c r="C664" s="79"/>
      <c r="D664" s="78"/>
      <c r="E664" s="78"/>
      <c r="F664" s="82"/>
      <c r="G664" s="82"/>
      <c r="H664" s="82"/>
      <c r="I664" s="78"/>
      <c r="J664" s="83"/>
      <c r="K664" s="78"/>
      <c r="L664" s="82"/>
      <c r="M664" s="82"/>
      <c r="N664" s="82"/>
      <c r="O664" s="82"/>
      <c r="P664" s="83"/>
      <c r="Q664" s="78"/>
      <c r="R664" s="83"/>
      <c r="S664" s="78"/>
      <c r="T664" s="78"/>
      <c r="U664" s="78"/>
      <c r="V664" s="78"/>
      <c r="W664" s="78"/>
      <c r="X664" s="78"/>
      <c r="Y664" s="78"/>
      <c r="Z664" s="86"/>
      <c r="AA664" s="83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78"/>
      <c r="AS664" s="78"/>
      <c r="AT664" s="78"/>
      <c r="AU664" s="78"/>
      <c r="AV664" s="78"/>
      <c r="AW664" s="78"/>
      <c r="AX664" s="78"/>
      <c r="AY664" s="78"/>
      <c r="AZ664" s="78"/>
      <c r="BA664" s="78"/>
      <c r="BB664" s="78"/>
      <c r="BC664" s="78"/>
    </row>
    <row r="665" customFormat="false" ht="15" hidden="false" customHeight="false" outlineLevel="0" collapsed="false">
      <c r="A665" s="78"/>
      <c r="B665" s="78"/>
      <c r="C665" s="79"/>
      <c r="D665" s="78"/>
      <c r="E665" s="78"/>
      <c r="F665" s="82"/>
      <c r="G665" s="82"/>
      <c r="H665" s="82"/>
      <c r="I665" s="78"/>
      <c r="J665" s="83"/>
      <c r="K665" s="78"/>
      <c r="L665" s="82"/>
      <c r="M665" s="82"/>
      <c r="N665" s="82"/>
      <c r="O665" s="82"/>
      <c r="P665" s="83"/>
      <c r="Q665" s="78"/>
      <c r="R665" s="83"/>
      <c r="S665" s="78"/>
      <c r="T665" s="78"/>
      <c r="U665" s="78"/>
      <c r="V665" s="78"/>
      <c r="W665" s="78"/>
      <c r="X665" s="78"/>
      <c r="Y665" s="78"/>
      <c r="Z665" s="86"/>
      <c r="AA665" s="83"/>
      <c r="AB665" s="78"/>
      <c r="AC665" s="78"/>
      <c r="AD665" s="78"/>
      <c r="AE665" s="78"/>
      <c r="AF665" s="78"/>
      <c r="AG665" s="78"/>
      <c r="AH665" s="78"/>
      <c r="AI665" s="78"/>
      <c r="AJ665" s="78"/>
      <c r="AK665" s="78"/>
      <c r="AL665" s="78"/>
      <c r="AM665" s="78"/>
      <c r="AN665" s="78"/>
      <c r="AO665" s="78"/>
      <c r="AP665" s="78"/>
      <c r="AQ665" s="78"/>
      <c r="AR665" s="78"/>
      <c r="AS665" s="78"/>
      <c r="AT665" s="78"/>
      <c r="AU665" s="78"/>
      <c r="AV665" s="78"/>
      <c r="AW665" s="78"/>
      <c r="AX665" s="78"/>
      <c r="AY665" s="78"/>
      <c r="AZ665" s="78"/>
      <c r="BA665" s="78"/>
      <c r="BB665" s="78"/>
      <c r="BC665" s="78"/>
    </row>
    <row r="666" customFormat="false" ht="15" hidden="false" customHeight="false" outlineLevel="0" collapsed="false">
      <c r="A666" s="78"/>
      <c r="B666" s="78"/>
      <c r="C666" s="79"/>
      <c r="D666" s="78"/>
      <c r="E666" s="78"/>
      <c r="F666" s="82"/>
      <c r="G666" s="82"/>
      <c r="H666" s="82"/>
      <c r="I666" s="78"/>
      <c r="J666" s="83"/>
      <c r="K666" s="78"/>
      <c r="L666" s="82"/>
      <c r="M666" s="82"/>
      <c r="N666" s="82"/>
      <c r="O666" s="82"/>
      <c r="P666" s="83"/>
      <c r="Q666" s="78"/>
      <c r="R666" s="83"/>
      <c r="S666" s="78"/>
      <c r="T666" s="78"/>
      <c r="U666" s="78"/>
      <c r="V666" s="78"/>
      <c r="W666" s="78"/>
      <c r="X666" s="78"/>
      <c r="Y666" s="78"/>
      <c r="Z666" s="86"/>
      <c r="AA666" s="83"/>
      <c r="AB666" s="78"/>
      <c r="AC666" s="78"/>
      <c r="AD666" s="78"/>
      <c r="AE666" s="78"/>
      <c r="AF666" s="78"/>
      <c r="AG666" s="78"/>
      <c r="AH666" s="78"/>
      <c r="AI666" s="78"/>
      <c r="AJ666" s="78"/>
      <c r="AK666" s="78"/>
      <c r="AL666" s="78"/>
      <c r="AM666" s="78"/>
      <c r="AN666" s="78"/>
      <c r="AO666" s="78"/>
      <c r="AP666" s="78"/>
      <c r="AQ666" s="78"/>
      <c r="AR666" s="78"/>
      <c r="AS666" s="78"/>
      <c r="AT666" s="78"/>
      <c r="AU666" s="78"/>
      <c r="AV666" s="78"/>
      <c r="AW666" s="78"/>
      <c r="AX666" s="78"/>
      <c r="AY666" s="78"/>
      <c r="AZ666" s="78"/>
      <c r="BA666" s="78"/>
      <c r="BB666" s="78"/>
      <c r="BC666" s="78"/>
    </row>
    <row r="667" customFormat="false" ht="15" hidden="false" customHeight="false" outlineLevel="0" collapsed="false">
      <c r="A667" s="78"/>
      <c r="B667" s="78"/>
      <c r="C667" s="79"/>
      <c r="D667" s="78"/>
      <c r="E667" s="78"/>
      <c r="F667" s="82"/>
      <c r="G667" s="82"/>
      <c r="H667" s="82"/>
      <c r="I667" s="78"/>
      <c r="J667" s="83"/>
      <c r="K667" s="78"/>
      <c r="L667" s="82"/>
      <c r="M667" s="82"/>
      <c r="N667" s="82"/>
      <c r="O667" s="82"/>
      <c r="P667" s="83"/>
      <c r="Q667" s="78"/>
      <c r="R667" s="83"/>
      <c r="S667" s="78"/>
      <c r="T667" s="78"/>
      <c r="U667" s="78"/>
      <c r="V667" s="78"/>
      <c r="W667" s="78"/>
      <c r="X667" s="78"/>
      <c r="Y667" s="78"/>
      <c r="Z667" s="86"/>
      <c r="AA667" s="83"/>
      <c r="AB667" s="78"/>
      <c r="AC667" s="78"/>
      <c r="AD667" s="78"/>
      <c r="AE667" s="78"/>
      <c r="AF667" s="78"/>
      <c r="AG667" s="78"/>
      <c r="AH667" s="78"/>
      <c r="AI667" s="78"/>
      <c r="AJ667" s="78"/>
      <c r="AK667" s="78"/>
      <c r="AL667" s="78"/>
      <c r="AM667" s="78"/>
      <c r="AN667" s="78"/>
      <c r="AO667" s="78"/>
      <c r="AP667" s="78"/>
      <c r="AQ667" s="78"/>
      <c r="AR667" s="78"/>
      <c r="AS667" s="78"/>
      <c r="AT667" s="78"/>
      <c r="AU667" s="78"/>
      <c r="AV667" s="78"/>
      <c r="AW667" s="78"/>
      <c r="AX667" s="78"/>
      <c r="AY667" s="78"/>
      <c r="AZ667" s="78"/>
      <c r="BA667" s="78"/>
      <c r="BB667" s="78"/>
      <c r="BC667" s="78"/>
    </row>
    <row r="668" customFormat="false" ht="15" hidden="false" customHeight="false" outlineLevel="0" collapsed="false">
      <c r="A668" s="78"/>
      <c r="B668" s="78"/>
      <c r="C668" s="79"/>
      <c r="D668" s="78"/>
      <c r="E668" s="78"/>
      <c r="F668" s="82"/>
      <c r="G668" s="82"/>
      <c r="H668" s="82"/>
      <c r="I668" s="78"/>
      <c r="J668" s="83"/>
      <c r="K668" s="78"/>
      <c r="L668" s="82"/>
      <c r="M668" s="82"/>
      <c r="N668" s="82"/>
      <c r="O668" s="82"/>
      <c r="P668" s="83"/>
      <c r="Q668" s="78"/>
      <c r="R668" s="83"/>
      <c r="S668" s="78"/>
      <c r="T668" s="78"/>
      <c r="U668" s="78"/>
      <c r="V668" s="78"/>
      <c r="W668" s="78"/>
      <c r="X668" s="78"/>
      <c r="Y668" s="78"/>
      <c r="Z668" s="86"/>
      <c r="AA668" s="83"/>
      <c r="AB668" s="78"/>
      <c r="AC668" s="78"/>
      <c r="AD668" s="78"/>
      <c r="AE668" s="78"/>
      <c r="AF668" s="78"/>
      <c r="AG668" s="78"/>
      <c r="AH668" s="78"/>
      <c r="AI668" s="78"/>
      <c r="AJ668" s="78"/>
      <c r="AK668" s="78"/>
      <c r="AL668" s="78"/>
      <c r="AM668" s="78"/>
      <c r="AN668" s="78"/>
      <c r="AO668" s="78"/>
      <c r="AP668" s="78"/>
      <c r="AQ668" s="78"/>
      <c r="AR668" s="78"/>
      <c r="AS668" s="78"/>
      <c r="AT668" s="78"/>
      <c r="AU668" s="78"/>
      <c r="AV668" s="78"/>
      <c r="AW668" s="78"/>
      <c r="AX668" s="78"/>
      <c r="AY668" s="78"/>
      <c r="AZ668" s="78"/>
      <c r="BA668" s="78"/>
      <c r="BB668" s="78"/>
      <c r="BC668" s="78"/>
    </row>
    <row r="669" customFormat="false" ht="15" hidden="false" customHeight="false" outlineLevel="0" collapsed="false">
      <c r="A669" s="78"/>
      <c r="B669" s="78"/>
      <c r="C669" s="79"/>
      <c r="D669" s="78"/>
      <c r="E669" s="78"/>
      <c r="F669" s="82"/>
      <c r="G669" s="82"/>
      <c r="H669" s="82"/>
      <c r="I669" s="78"/>
      <c r="J669" s="83"/>
      <c r="K669" s="78"/>
      <c r="L669" s="82"/>
      <c r="M669" s="82"/>
      <c r="N669" s="82"/>
      <c r="O669" s="82"/>
      <c r="P669" s="83"/>
      <c r="Q669" s="78"/>
      <c r="R669" s="83"/>
      <c r="S669" s="78"/>
      <c r="T669" s="78"/>
      <c r="U669" s="78"/>
      <c r="V669" s="78"/>
      <c r="W669" s="78"/>
      <c r="X669" s="78"/>
      <c r="Y669" s="78"/>
      <c r="Z669" s="86"/>
      <c r="AA669" s="83"/>
      <c r="AB669" s="78"/>
      <c r="AC669" s="78"/>
      <c r="AD669" s="78"/>
      <c r="AE669" s="78"/>
      <c r="AF669" s="78"/>
      <c r="AG669" s="78"/>
      <c r="AH669" s="78"/>
      <c r="AI669" s="78"/>
      <c r="AJ669" s="78"/>
      <c r="AK669" s="78"/>
      <c r="AL669" s="78"/>
      <c r="AM669" s="78"/>
      <c r="AN669" s="78"/>
      <c r="AO669" s="78"/>
      <c r="AP669" s="78"/>
      <c r="AQ669" s="78"/>
      <c r="AR669" s="78"/>
      <c r="AS669" s="78"/>
      <c r="AT669" s="78"/>
      <c r="AU669" s="78"/>
      <c r="AV669" s="78"/>
      <c r="AW669" s="78"/>
      <c r="AX669" s="78"/>
      <c r="AY669" s="78"/>
      <c r="AZ669" s="78"/>
      <c r="BA669" s="78"/>
      <c r="BB669" s="78"/>
      <c r="BC669" s="78"/>
    </row>
    <row r="670" customFormat="false" ht="15" hidden="false" customHeight="false" outlineLevel="0" collapsed="false">
      <c r="A670" s="78"/>
      <c r="B670" s="78"/>
      <c r="C670" s="79"/>
      <c r="D670" s="78"/>
      <c r="E670" s="78"/>
      <c r="F670" s="82"/>
      <c r="G670" s="82"/>
      <c r="H670" s="82"/>
      <c r="I670" s="78"/>
      <c r="J670" s="83"/>
      <c r="K670" s="78"/>
      <c r="L670" s="82"/>
      <c r="M670" s="82"/>
      <c r="N670" s="82"/>
      <c r="O670" s="82"/>
      <c r="P670" s="83"/>
      <c r="Q670" s="78"/>
      <c r="R670" s="83"/>
      <c r="S670" s="78"/>
      <c r="T670" s="78"/>
      <c r="U670" s="78"/>
      <c r="V670" s="78"/>
      <c r="W670" s="78"/>
      <c r="X670" s="78"/>
      <c r="Y670" s="78"/>
      <c r="Z670" s="86"/>
      <c r="AA670" s="83"/>
      <c r="AB670" s="78"/>
      <c r="AC670" s="78"/>
      <c r="AD670" s="78"/>
      <c r="AE670" s="78"/>
      <c r="AF670" s="78"/>
      <c r="AG670" s="78"/>
      <c r="AH670" s="78"/>
      <c r="AI670" s="78"/>
      <c r="AJ670" s="78"/>
      <c r="AK670" s="78"/>
      <c r="AL670" s="78"/>
      <c r="AM670" s="78"/>
      <c r="AN670" s="78"/>
      <c r="AO670" s="78"/>
      <c r="AP670" s="78"/>
      <c r="AQ670" s="78"/>
      <c r="AR670" s="78"/>
      <c r="AS670" s="78"/>
      <c r="AT670" s="78"/>
      <c r="AU670" s="78"/>
      <c r="AV670" s="78"/>
      <c r="AW670" s="78"/>
      <c r="AX670" s="78"/>
      <c r="AY670" s="78"/>
      <c r="AZ670" s="78"/>
      <c r="BA670" s="78"/>
      <c r="BB670" s="78"/>
      <c r="BC670" s="78"/>
    </row>
    <row r="671" customFormat="false" ht="15" hidden="false" customHeight="false" outlineLevel="0" collapsed="false">
      <c r="A671" s="78"/>
      <c r="B671" s="78"/>
      <c r="C671" s="79"/>
      <c r="D671" s="78"/>
      <c r="E671" s="78"/>
      <c r="F671" s="82"/>
      <c r="G671" s="82"/>
      <c r="H671" s="82"/>
      <c r="I671" s="78"/>
      <c r="J671" s="83"/>
      <c r="K671" s="78"/>
      <c r="L671" s="82"/>
      <c r="M671" s="82"/>
      <c r="N671" s="82"/>
      <c r="O671" s="82"/>
      <c r="P671" s="83"/>
      <c r="Q671" s="78"/>
      <c r="R671" s="83"/>
      <c r="S671" s="78"/>
      <c r="T671" s="78"/>
      <c r="U671" s="78"/>
      <c r="V671" s="78"/>
      <c r="W671" s="78"/>
      <c r="X671" s="78"/>
      <c r="Y671" s="78"/>
      <c r="Z671" s="86"/>
      <c r="AA671" s="83"/>
      <c r="AB671" s="78"/>
      <c r="AC671" s="78"/>
      <c r="AD671" s="78"/>
      <c r="AE671" s="78"/>
      <c r="AF671" s="78"/>
      <c r="AG671" s="78"/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78"/>
      <c r="AS671" s="78"/>
      <c r="AT671" s="78"/>
      <c r="AU671" s="78"/>
      <c r="AV671" s="78"/>
      <c r="AW671" s="78"/>
      <c r="AX671" s="78"/>
      <c r="AY671" s="78"/>
      <c r="AZ671" s="78"/>
      <c r="BA671" s="78"/>
      <c r="BB671" s="78"/>
      <c r="BC671" s="78"/>
    </row>
    <row r="672" customFormat="false" ht="15" hidden="false" customHeight="false" outlineLevel="0" collapsed="false">
      <c r="A672" s="78"/>
      <c r="B672" s="78"/>
      <c r="C672" s="79"/>
      <c r="D672" s="78"/>
      <c r="E672" s="78"/>
      <c r="F672" s="82"/>
      <c r="G672" s="82"/>
      <c r="H672" s="82"/>
      <c r="I672" s="78"/>
      <c r="J672" s="83"/>
      <c r="K672" s="78"/>
      <c r="L672" s="82"/>
      <c r="M672" s="82"/>
      <c r="N672" s="82"/>
      <c r="O672" s="82"/>
      <c r="P672" s="83"/>
      <c r="Q672" s="78"/>
      <c r="R672" s="83"/>
      <c r="S672" s="78"/>
      <c r="T672" s="78"/>
      <c r="U672" s="78"/>
      <c r="V672" s="78"/>
      <c r="W672" s="78"/>
      <c r="X672" s="78"/>
      <c r="Y672" s="78"/>
      <c r="Z672" s="86"/>
      <c r="AA672" s="83"/>
      <c r="AB672" s="78"/>
      <c r="AC672" s="78"/>
      <c r="AD672" s="78"/>
      <c r="AE672" s="78"/>
      <c r="AF672" s="78"/>
      <c r="AG672" s="78"/>
      <c r="AH672" s="78"/>
      <c r="AI672" s="78"/>
      <c r="AJ672" s="78"/>
      <c r="AK672" s="78"/>
      <c r="AL672" s="78"/>
      <c r="AM672" s="78"/>
      <c r="AN672" s="78"/>
      <c r="AO672" s="78"/>
      <c r="AP672" s="78"/>
      <c r="AQ672" s="78"/>
      <c r="AR672" s="78"/>
      <c r="AS672" s="78"/>
      <c r="AT672" s="78"/>
      <c r="AU672" s="78"/>
      <c r="AV672" s="78"/>
      <c r="AW672" s="78"/>
      <c r="AX672" s="78"/>
      <c r="AY672" s="78"/>
      <c r="AZ672" s="78"/>
      <c r="BA672" s="78"/>
      <c r="BB672" s="78"/>
      <c r="BC672" s="78"/>
    </row>
    <row r="673" customFormat="false" ht="15" hidden="false" customHeight="false" outlineLevel="0" collapsed="false">
      <c r="A673" s="78"/>
      <c r="B673" s="78"/>
      <c r="C673" s="79"/>
      <c r="D673" s="78"/>
      <c r="E673" s="78"/>
      <c r="F673" s="82"/>
      <c r="G673" s="82"/>
      <c r="H673" s="82"/>
      <c r="I673" s="78"/>
      <c r="J673" s="83"/>
      <c r="K673" s="78"/>
      <c r="L673" s="82"/>
      <c r="M673" s="82"/>
      <c r="N673" s="82"/>
      <c r="O673" s="82"/>
      <c r="P673" s="83"/>
      <c r="Q673" s="78"/>
      <c r="R673" s="83"/>
      <c r="S673" s="78"/>
      <c r="T673" s="78"/>
      <c r="U673" s="78"/>
      <c r="V673" s="78"/>
      <c r="W673" s="78"/>
      <c r="X673" s="78"/>
      <c r="Y673" s="78"/>
      <c r="Z673" s="86"/>
      <c r="AA673" s="83"/>
      <c r="AB673" s="78"/>
      <c r="AC673" s="78"/>
      <c r="AD673" s="78"/>
      <c r="AE673" s="78"/>
      <c r="AF673" s="78"/>
      <c r="AG673" s="78"/>
      <c r="AH673" s="78"/>
      <c r="AI673" s="78"/>
      <c r="AJ673" s="78"/>
      <c r="AK673" s="78"/>
      <c r="AL673" s="78"/>
      <c r="AM673" s="78"/>
      <c r="AN673" s="78"/>
      <c r="AO673" s="78"/>
      <c r="AP673" s="78"/>
      <c r="AQ673" s="78"/>
      <c r="AR673" s="78"/>
      <c r="AS673" s="78"/>
      <c r="AT673" s="78"/>
      <c r="AU673" s="78"/>
      <c r="AV673" s="78"/>
      <c r="AW673" s="78"/>
      <c r="AX673" s="78"/>
      <c r="AY673" s="78"/>
      <c r="AZ673" s="78"/>
      <c r="BA673" s="78"/>
      <c r="BB673" s="78"/>
      <c r="BC673" s="78"/>
    </row>
    <row r="674" customFormat="false" ht="15" hidden="false" customHeight="false" outlineLevel="0" collapsed="false">
      <c r="A674" s="78"/>
      <c r="B674" s="78"/>
      <c r="C674" s="79"/>
      <c r="D674" s="78"/>
      <c r="E674" s="78"/>
      <c r="F674" s="82"/>
      <c r="G674" s="82"/>
      <c r="H674" s="82"/>
      <c r="I674" s="78"/>
      <c r="J674" s="83"/>
      <c r="K674" s="78"/>
      <c r="L674" s="82"/>
      <c r="M674" s="82"/>
      <c r="N674" s="82"/>
      <c r="O674" s="82"/>
      <c r="P674" s="83"/>
      <c r="Q674" s="78"/>
      <c r="R674" s="83"/>
      <c r="S674" s="78"/>
      <c r="T674" s="78"/>
      <c r="U674" s="78"/>
      <c r="V674" s="78"/>
      <c r="W674" s="78"/>
      <c r="X674" s="78"/>
      <c r="Y674" s="78"/>
      <c r="Z674" s="86"/>
      <c r="AA674" s="83"/>
      <c r="AB674" s="78"/>
      <c r="AC674" s="78"/>
      <c r="AD674" s="78"/>
      <c r="AE674" s="78"/>
      <c r="AF674" s="78"/>
      <c r="AG674" s="78"/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78"/>
      <c r="AS674" s="78"/>
      <c r="AT674" s="78"/>
      <c r="AU674" s="78"/>
      <c r="AV674" s="78"/>
      <c r="AW674" s="78"/>
      <c r="AX674" s="78"/>
      <c r="AY674" s="78"/>
      <c r="AZ674" s="78"/>
      <c r="BA674" s="78"/>
      <c r="BB674" s="78"/>
      <c r="BC674" s="78"/>
    </row>
    <row r="675" customFormat="false" ht="15" hidden="false" customHeight="false" outlineLevel="0" collapsed="false">
      <c r="A675" s="78"/>
      <c r="B675" s="78"/>
      <c r="C675" s="79"/>
      <c r="D675" s="78"/>
      <c r="E675" s="78"/>
      <c r="F675" s="82"/>
      <c r="G675" s="82"/>
      <c r="H675" s="82"/>
      <c r="I675" s="78"/>
      <c r="J675" s="83"/>
      <c r="K675" s="78"/>
      <c r="L675" s="82"/>
      <c r="M675" s="82"/>
      <c r="N675" s="82"/>
      <c r="O675" s="82"/>
      <c r="P675" s="83"/>
      <c r="Q675" s="78"/>
      <c r="R675" s="83"/>
      <c r="S675" s="78"/>
      <c r="T675" s="78"/>
      <c r="U675" s="78"/>
      <c r="V675" s="78"/>
      <c r="W675" s="78"/>
      <c r="X675" s="78"/>
      <c r="Y675" s="78"/>
      <c r="Z675" s="86"/>
      <c r="AA675" s="83"/>
      <c r="AB675" s="78"/>
      <c r="AC675" s="78"/>
      <c r="AD675" s="78"/>
      <c r="AE675" s="78"/>
      <c r="AF675" s="78"/>
      <c r="AG675" s="78"/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78"/>
      <c r="AS675" s="78"/>
      <c r="AT675" s="78"/>
      <c r="AU675" s="78"/>
      <c r="AV675" s="78"/>
      <c r="AW675" s="78"/>
      <c r="AX675" s="78"/>
      <c r="AY675" s="78"/>
      <c r="AZ675" s="78"/>
      <c r="BA675" s="78"/>
      <c r="BB675" s="78"/>
      <c r="BC675" s="78"/>
    </row>
    <row r="676" customFormat="false" ht="15" hidden="false" customHeight="false" outlineLevel="0" collapsed="false">
      <c r="A676" s="78"/>
      <c r="B676" s="78"/>
      <c r="C676" s="79"/>
      <c r="D676" s="78"/>
      <c r="E676" s="78"/>
      <c r="F676" s="82"/>
      <c r="G676" s="82"/>
      <c r="H676" s="82"/>
      <c r="I676" s="78"/>
      <c r="J676" s="83"/>
      <c r="K676" s="78"/>
      <c r="L676" s="82"/>
      <c r="M676" s="82"/>
      <c r="N676" s="82"/>
      <c r="O676" s="82"/>
      <c r="P676" s="83"/>
      <c r="Q676" s="78"/>
      <c r="R676" s="83"/>
      <c r="S676" s="78"/>
      <c r="T676" s="78"/>
      <c r="U676" s="78"/>
      <c r="V676" s="78"/>
      <c r="W676" s="78"/>
      <c r="X676" s="78"/>
      <c r="Y676" s="78"/>
      <c r="Z676" s="86"/>
      <c r="AA676" s="83"/>
      <c r="AB676" s="78"/>
      <c r="AC676" s="78"/>
      <c r="AD676" s="78"/>
      <c r="AE676" s="78"/>
      <c r="AF676" s="78"/>
      <c r="AG676" s="78"/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78"/>
      <c r="AS676" s="78"/>
      <c r="AT676" s="78"/>
      <c r="AU676" s="78"/>
      <c r="AV676" s="78"/>
      <c r="AW676" s="78"/>
      <c r="AX676" s="78"/>
      <c r="AY676" s="78"/>
      <c r="AZ676" s="78"/>
      <c r="BA676" s="78"/>
      <c r="BB676" s="78"/>
      <c r="BC676" s="78"/>
    </row>
    <row r="677" customFormat="false" ht="15" hidden="false" customHeight="false" outlineLevel="0" collapsed="false">
      <c r="A677" s="78"/>
      <c r="B677" s="78"/>
      <c r="C677" s="79"/>
      <c r="D677" s="78"/>
      <c r="E677" s="78"/>
      <c r="F677" s="82"/>
      <c r="G677" s="82"/>
      <c r="H677" s="82"/>
      <c r="I677" s="78"/>
      <c r="J677" s="83"/>
      <c r="K677" s="78"/>
      <c r="L677" s="82"/>
      <c r="M677" s="82"/>
      <c r="N677" s="82"/>
      <c r="O677" s="82"/>
      <c r="P677" s="83"/>
      <c r="Q677" s="78"/>
      <c r="R677" s="83"/>
      <c r="S677" s="78"/>
      <c r="T677" s="78"/>
      <c r="U677" s="78"/>
      <c r="V677" s="78"/>
      <c r="W677" s="78"/>
      <c r="X677" s="78"/>
      <c r="Y677" s="78"/>
      <c r="Z677" s="86"/>
      <c r="AA677" s="83"/>
      <c r="AB677" s="78"/>
      <c r="AC677" s="78"/>
      <c r="AD677" s="78"/>
      <c r="AE677" s="78"/>
      <c r="AF677" s="78"/>
      <c r="AG677" s="78"/>
      <c r="AH677" s="78"/>
      <c r="AI677" s="78"/>
      <c r="AJ677" s="78"/>
      <c r="AK677" s="78"/>
      <c r="AL677" s="78"/>
      <c r="AM677" s="78"/>
      <c r="AN677" s="78"/>
      <c r="AO677" s="78"/>
      <c r="AP677" s="78"/>
      <c r="AQ677" s="78"/>
      <c r="AR677" s="78"/>
      <c r="AS677" s="78"/>
      <c r="AT677" s="78"/>
      <c r="AU677" s="78"/>
      <c r="AV677" s="78"/>
      <c r="AW677" s="78"/>
      <c r="AX677" s="78"/>
      <c r="AY677" s="78"/>
      <c r="AZ677" s="78"/>
      <c r="BA677" s="78"/>
      <c r="BB677" s="78"/>
      <c r="BC677" s="78"/>
    </row>
    <row r="678" customFormat="false" ht="15" hidden="false" customHeight="false" outlineLevel="0" collapsed="false">
      <c r="A678" s="78"/>
      <c r="B678" s="78"/>
      <c r="C678" s="79"/>
      <c r="D678" s="78"/>
      <c r="E678" s="78"/>
      <c r="F678" s="82"/>
      <c r="G678" s="82"/>
      <c r="H678" s="82"/>
      <c r="I678" s="78"/>
      <c r="J678" s="83"/>
      <c r="K678" s="78"/>
      <c r="L678" s="82"/>
      <c r="M678" s="82"/>
      <c r="N678" s="82"/>
      <c r="O678" s="82"/>
      <c r="P678" s="83"/>
      <c r="Q678" s="78"/>
      <c r="R678" s="83"/>
      <c r="S678" s="78"/>
      <c r="T678" s="78"/>
      <c r="U678" s="78"/>
      <c r="V678" s="78"/>
      <c r="W678" s="78"/>
      <c r="X678" s="78"/>
      <c r="Y678" s="78"/>
      <c r="Z678" s="86"/>
      <c r="AA678" s="83"/>
      <c r="AB678" s="78"/>
      <c r="AC678" s="78"/>
      <c r="AD678" s="78"/>
      <c r="AE678" s="78"/>
      <c r="AF678" s="78"/>
      <c r="AG678" s="78"/>
      <c r="AH678" s="78"/>
      <c r="AI678" s="78"/>
      <c r="AJ678" s="78"/>
      <c r="AK678" s="78"/>
      <c r="AL678" s="78"/>
      <c r="AM678" s="78"/>
      <c r="AN678" s="78"/>
      <c r="AO678" s="78"/>
      <c r="AP678" s="78"/>
      <c r="AQ678" s="78"/>
      <c r="AR678" s="78"/>
      <c r="AS678" s="78"/>
      <c r="AT678" s="78"/>
      <c r="AU678" s="78"/>
      <c r="AV678" s="78"/>
      <c r="AW678" s="78"/>
      <c r="AX678" s="78"/>
      <c r="AY678" s="78"/>
      <c r="AZ678" s="78"/>
      <c r="BA678" s="78"/>
      <c r="BB678" s="78"/>
      <c r="BC678" s="78"/>
    </row>
    <row r="679" customFormat="false" ht="15" hidden="false" customHeight="false" outlineLevel="0" collapsed="false">
      <c r="A679" s="78"/>
      <c r="B679" s="78"/>
      <c r="C679" s="79"/>
      <c r="D679" s="78"/>
      <c r="E679" s="78"/>
      <c r="F679" s="82"/>
      <c r="G679" s="82"/>
      <c r="H679" s="82"/>
      <c r="I679" s="78"/>
      <c r="J679" s="83"/>
      <c r="K679" s="78"/>
      <c r="L679" s="82"/>
      <c r="M679" s="82"/>
      <c r="N679" s="82"/>
      <c r="O679" s="82"/>
      <c r="P679" s="83"/>
      <c r="Q679" s="78"/>
      <c r="R679" s="83"/>
      <c r="S679" s="78"/>
      <c r="T679" s="78"/>
      <c r="U679" s="78"/>
      <c r="V679" s="78"/>
      <c r="W679" s="78"/>
      <c r="X679" s="78"/>
      <c r="Y679" s="78"/>
      <c r="Z679" s="86"/>
      <c r="AA679" s="83"/>
      <c r="AB679" s="78"/>
      <c r="AC679" s="78"/>
      <c r="AD679" s="78"/>
      <c r="AE679" s="78"/>
      <c r="AF679" s="78"/>
      <c r="AG679" s="78"/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78"/>
      <c r="AS679" s="78"/>
      <c r="AT679" s="78"/>
      <c r="AU679" s="78"/>
      <c r="AV679" s="78"/>
      <c r="AW679" s="78"/>
      <c r="AX679" s="78"/>
      <c r="AY679" s="78"/>
      <c r="AZ679" s="78"/>
      <c r="BA679" s="78"/>
      <c r="BB679" s="78"/>
      <c r="BC679" s="78"/>
    </row>
    <row r="680" customFormat="false" ht="15" hidden="false" customHeight="false" outlineLevel="0" collapsed="false">
      <c r="A680" s="78"/>
      <c r="B680" s="78"/>
      <c r="C680" s="79"/>
      <c r="D680" s="78"/>
      <c r="E680" s="78"/>
      <c r="F680" s="82"/>
      <c r="G680" s="82"/>
      <c r="H680" s="82"/>
      <c r="I680" s="78"/>
      <c r="J680" s="83"/>
      <c r="K680" s="78"/>
      <c r="L680" s="82"/>
      <c r="M680" s="82"/>
      <c r="N680" s="82"/>
      <c r="O680" s="82"/>
      <c r="P680" s="83"/>
      <c r="Q680" s="78"/>
      <c r="R680" s="83"/>
      <c r="S680" s="78"/>
      <c r="T680" s="78"/>
      <c r="U680" s="78"/>
      <c r="V680" s="78"/>
      <c r="W680" s="78"/>
      <c r="X680" s="78"/>
      <c r="Y680" s="78"/>
      <c r="Z680" s="86"/>
      <c r="AA680" s="83"/>
      <c r="AB680" s="78"/>
      <c r="AC680" s="78"/>
      <c r="AD680" s="78"/>
      <c r="AE680" s="78"/>
      <c r="AF680" s="78"/>
      <c r="AG680" s="78"/>
      <c r="AH680" s="78"/>
      <c r="AI680" s="78"/>
      <c r="AJ680" s="78"/>
      <c r="AK680" s="78"/>
      <c r="AL680" s="78"/>
      <c r="AM680" s="78"/>
      <c r="AN680" s="78"/>
      <c r="AO680" s="78"/>
      <c r="AP680" s="78"/>
      <c r="AQ680" s="78"/>
      <c r="AR680" s="78"/>
      <c r="AS680" s="78"/>
      <c r="AT680" s="78"/>
      <c r="AU680" s="78"/>
      <c r="AV680" s="78"/>
      <c r="AW680" s="78"/>
      <c r="AX680" s="78"/>
      <c r="AY680" s="78"/>
      <c r="AZ680" s="78"/>
      <c r="BA680" s="78"/>
      <c r="BB680" s="78"/>
      <c r="BC680" s="78"/>
    </row>
    <row r="681" customFormat="false" ht="15" hidden="false" customHeight="false" outlineLevel="0" collapsed="false">
      <c r="A681" s="78"/>
      <c r="B681" s="78"/>
      <c r="C681" s="79"/>
      <c r="D681" s="78"/>
      <c r="E681" s="78"/>
      <c r="F681" s="82"/>
      <c r="G681" s="82"/>
      <c r="H681" s="82"/>
      <c r="I681" s="78"/>
      <c r="J681" s="83"/>
      <c r="K681" s="78"/>
      <c r="L681" s="82"/>
      <c r="M681" s="82"/>
      <c r="N681" s="82"/>
      <c r="O681" s="82"/>
      <c r="P681" s="83"/>
      <c r="Q681" s="78"/>
      <c r="R681" s="83"/>
      <c r="S681" s="78"/>
      <c r="T681" s="78"/>
      <c r="U681" s="78"/>
      <c r="V681" s="78"/>
      <c r="W681" s="78"/>
      <c r="X681" s="78"/>
      <c r="Y681" s="78"/>
      <c r="Z681" s="86"/>
      <c r="AA681" s="83"/>
      <c r="AB681" s="78"/>
      <c r="AC681" s="78"/>
      <c r="AD681" s="78"/>
      <c r="AE681" s="78"/>
      <c r="AF681" s="78"/>
      <c r="AG681" s="78"/>
      <c r="AH681" s="78"/>
      <c r="AI681" s="78"/>
      <c r="AJ681" s="78"/>
      <c r="AK681" s="78"/>
      <c r="AL681" s="78"/>
      <c r="AM681" s="78"/>
      <c r="AN681" s="78"/>
      <c r="AO681" s="78"/>
      <c r="AP681" s="78"/>
      <c r="AQ681" s="78"/>
      <c r="AR681" s="78"/>
      <c r="AS681" s="78"/>
      <c r="AT681" s="78"/>
      <c r="AU681" s="78"/>
      <c r="AV681" s="78"/>
      <c r="AW681" s="78"/>
      <c r="AX681" s="78"/>
      <c r="AY681" s="78"/>
      <c r="AZ681" s="78"/>
      <c r="BA681" s="78"/>
      <c r="BB681" s="78"/>
      <c r="BC681" s="78"/>
    </row>
    <row r="682" customFormat="false" ht="15" hidden="false" customHeight="false" outlineLevel="0" collapsed="false">
      <c r="A682" s="78"/>
      <c r="B682" s="78"/>
      <c r="C682" s="79"/>
      <c r="D682" s="78"/>
      <c r="E682" s="78"/>
      <c r="F682" s="82"/>
      <c r="G682" s="82"/>
      <c r="H682" s="82"/>
      <c r="I682" s="78"/>
      <c r="J682" s="83"/>
      <c r="K682" s="78"/>
      <c r="L682" s="82"/>
      <c r="M682" s="82"/>
      <c r="N682" s="82"/>
      <c r="O682" s="82"/>
      <c r="P682" s="83"/>
      <c r="Q682" s="78"/>
      <c r="R682" s="83"/>
      <c r="S682" s="78"/>
      <c r="T682" s="78"/>
      <c r="U682" s="78"/>
      <c r="V682" s="78"/>
      <c r="W682" s="78"/>
      <c r="X682" s="78"/>
      <c r="Y682" s="78"/>
      <c r="Z682" s="86"/>
      <c r="AA682" s="83"/>
      <c r="AB682" s="78"/>
      <c r="AC682" s="78"/>
      <c r="AD682" s="78"/>
      <c r="AE682" s="78"/>
      <c r="AF682" s="78"/>
      <c r="AG682" s="78"/>
      <c r="AH682" s="78"/>
      <c r="AI682" s="78"/>
      <c r="AJ682" s="78"/>
      <c r="AK682" s="78"/>
      <c r="AL682" s="78"/>
      <c r="AM682" s="78"/>
      <c r="AN682" s="78"/>
      <c r="AO682" s="78"/>
      <c r="AP682" s="78"/>
      <c r="AQ682" s="78"/>
      <c r="AR682" s="78"/>
      <c r="AS682" s="78"/>
      <c r="AT682" s="78"/>
      <c r="AU682" s="78"/>
      <c r="AV682" s="78"/>
      <c r="AW682" s="78"/>
      <c r="AX682" s="78"/>
      <c r="AY682" s="78"/>
      <c r="AZ682" s="78"/>
      <c r="BA682" s="78"/>
      <c r="BB682" s="78"/>
      <c r="BC682" s="78"/>
    </row>
    <row r="683" customFormat="false" ht="15" hidden="false" customHeight="false" outlineLevel="0" collapsed="false">
      <c r="A683" s="78"/>
      <c r="B683" s="78"/>
      <c r="C683" s="79"/>
      <c r="D683" s="78"/>
      <c r="E683" s="78"/>
      <c r="F683" s="82"/>
      <c r="G683" s="82"/>
      <c r="H683" s="82"/>
      <c r="I683" s="78"/>
      <c r="J683" s="83"/>
      <c r="K683" s="78"/>
      <c r="L683" s="82"/>
      <c r="M683" s="82"/>
      <c r="N683" s="82"/>
      <c r="O683" s="82"/>
      <c r="P683" s="83"/>
      <c r="Q683" s="78"/>
      <c r="R683" s="83"/>
      <c r="S683" s="78"/>
      <c r="T683" s="78"/>
      <c r="U683" s="78"/>
      <c r="V683" s="78"/>
      <c r="W683" s="78"/>
      <c r="X683" s="78"/>
      <c r="Y683" s="78"/>
      <c r="Z683" s="86"/>
      <c r="AA683" s="83"/>
      <c r="AB683" s="78"/>
      <c r="AC683" s="78"/>
      <c r="AD683" s="78"/>
      <c r="AE683" s="78"/>
      <c r="AF683" s="78"/>
      <c r="AG683" s="78"/>
      <c r="AH683" s="78"/>
      <c r="AI683" s="78"/>
      <c r="AJ683" s="78"/>
      <c r="AK683" s="78"/>
      <c r="AL683" s="78"/>
      <c r="AM683" s="78"/>
      <c r="AN683" s="78"/>
      <c r="AO683" s="78"/>
      <c r="AP683" s="78"/>
      <c r="AQ683" s="78"/>
      <c r="AR683" s="78"/>
      <c r="AS683" s="78"/>
      <c r="AT683" s="78"/>
      <c r="AU683" s="78"/>
      <c r="AV683" s="78"/>
      <c r="AW683" s="78"/>
      <c r="AX683" s="78"/>
      <c r="AY683" s="78"/>
      <c r="AZ683" s="78"/>
      <c r="BA683" s="78"/>
      <c r="BB683" s="78"/>
      <c r="BC683" s="78"/>
    </row>
    <row r="684" customFormat="false" ht="15" hidden="false" customHeight="false" outlineLevel="0" collapsed="false">
      <c r="A684" s="78"/>
      <c r="B684" s="78"/>
      <c r="C684" s="79"/>
      <c r="D684" s="78"/>
      <c r="E684" s="78"/>
      <c r="F684" s="82"/>
      <c r="G684" s="82"/>
      <c r="H684" s="82"/>
      <c r="I684" s="78"/>
      <c r="J684" s="83"/>
      <c r="K684" s="78"/>
      <c r="L684" s="82"/>
      <c r="M684" s="82"/>
      <c r="N684" s="82"/>
      <c r="O684" s="82"/>
      <c r="P684" s="83"/>
      <c r="Q684" s="78"/>
      <c r="R684" s="83"/>
      <c r="S684" s="78"/>
      <c r="T684" s="78"/>
      <c r="U684" s="78"/>
      <c r="V684" s="78"/>
      <c r="W684" s="78"/>
      <c r="X684" s="78"/>
      <c r="Y684" s="78"/>
      <c r="Z684" s="86"/>
      <c r="AA684" s="83"/>
      <c r="AB684" s="78"/>
      <c r="AC684" s="78"/>
      <c r="AD684" s="78"/>
      <c r="AE684" s="78"/>
      <c r="AF684" s="78"/>
      <c r="AG684" s="78"/>
      <c r="AH684" s="78"/>
      <c r="AI684" s="78"/>
      <c r="AJ684" s="78"/>
      <c r="AK684" s="78"/>
      <c r="AL684" s="78"/>
      <c r="AM684" s="78"/>
      <c r="AN684" s="78"/>
      <c r="AO684" s="78"/>
      <c r="AP684" s="78"/>
      <c r="AQ684" s="78"/>
      <c r="AR684" s="78"/>
      <c r="AS684" s="78"/>
      <c r="AT684" s="78"/>
      <c r="AU684" s="78"/>
      <c r="AV684" s="78"/>
      <c r="AW684" s="78"/>
      <c r="AX684" s="78"/>
      <c r="AY684" s="78"/>
      <c r="AZ684" s="78"/>
      <c r="BA684" s="78"/>
      <c r="BB684" s="78"/>
      <c r="BC684" s="78"/>
    </row>
    <row r="685" customFormat="false" ht="15" hidden="false" customHeight="false" outlineLevel="0" collapsed="false">
      <c r="A685" s="78"/>
      <c r="B685" s="78"/>
      <c r="C685" s="79"/>
      <c r="D685" s="78"/>
      <c r="E685" s="78"/>
      <c r="F685" s="82"/>
      <c r="G685" s="82"/>
      <c r="H685" s="82"/>
      <c r="I685" s="78"/>
      <c r="J685" s="83"/>
      <c r="K685" s="78"/>
      <c r="L685" s="82"/>
      <c r="M685" s="82"/>
      <c r="N685" s="82"/>
      <c r="O685" s="82"/>
      <c r="P685" s="83"/>
      <c r="Q685" s="78"/>
      <c r="R685" s="83"/>
      <c r="S685" s="78"/>
      <c r="T685" s="78"/>
      <c r="U685" s="78"/>
      <c r="V685" s="78"/>
      <c r="W685" s="78"/>
      <c r="X685" s="78"/>
      <c r="Y685" s="78"/>
      <c r="Z685" s="86"/>
      <c r="AA685" s="83"/>
      <c r="AB685" s="78"/>
      <c r="AC685" s="78"/>
      <c r="AD685" s="78"/>
      <c r="AE685" s="78"/>
      <c r="AF685" s="78"/>
      <c r="AG685" s="78"/>
      <c r="AH685" s="78"/>
      <c r="AI685" s="78"/>
      <c r="AJ685" s="78"/>
      <c r="AK685" s="78"/>
      <c r="AL685" s="78"/>
      <c r="AM685" s="78"/>
      <c r="AN685" s="78"/>
      <c r="AO685" s="78"/>
      <c r="AP685" s="78"/>
      <c r="AQ685" s="78"/>
      <c r="AR685" s="78"/>
      <c r="AS685" s="78"/>
      <c r="AT685" s="78"/>
      <c r="AU685" s="78"/>
      <c r="AV685" s="78"/>
      <c r="AW685" s="78"/>
      <c r="AX685" s="78"/>
      <c r="AY685" s="78"/>
      <c r="AZ685" s="78"/>
      <c r="BA685" s="78"/>
      <c r="BB685" s="78"/>
      <c r="BC685" s="78"/>
    </row>
    <row r="686" customFormat="false" ht="15" hidden="false" customHeight="false" outlineLevel="0" collapsed="false">
      <c r="A686" s="78"/>
      <c r="B686" s="78"/>
      <c r="C686" s="79"/>
      <c r="D686" s="78"/>
      <c r="E686" s="78"/>
      <c r="F686" s="82"/>
      <c r="G686" s="82"/>
      <c r="H686" s="82"/>
      <c r="I686" s="78"/>
      <c r="J686" s="83"/>
      <c r="K686" s="78"/>
      <c r="L686" s="82"/>
      <c r="M686" s="82"/>
      <c r="N686" s="82"/>
      <c r="O686" s="82"/>
      <c r="P686" s="83"/>
      <c r="Q686" s="78"/>
      <c r="R686" s="83"/>
      <c r="S686" s="78"/>
      <c r="T686" s="78"/>
      <c r="U686" s="78"/>
      <c r="V686" s="78"/>
      <c r="W686" s="78"/>
      <c r="X686" s="78"/>
      <c r="Y686" s="78"/>
      <c r="Z686" s="86"/>
      <c r="AA686" s="83"/>
      <c r="AB686" s="78"/>
      <c r="AC686" s="78"/>
      <c r="AD686" s="78"/>
      <c r="AE686" s="78"/>
      <c r="AF686" s="78"/>
      <c r="AG686" s="78"/>
      <c r="AH686" s="78"/>
      <c r="AI686" s="78"/>
      <c r="AJ686" s="78"/>
      <c r="AK686" s="78"/>
      <c r="AL686" s="78"/>
      <c r="AM686" s="78"/>
      <c r="AN686" s="78"/>
      <c r="AO686" s="78"/>
      <c r="AP686" s="78"/>
      <c r="AQ686" s="78"/>
      <c r="AR686" s="78"/>
      <c r="AS686" s="78"/>
      <c r="AT686" s="78"/>
      <c r="AU686" s="78"/>
      <c r="AV686" s="78"/>
      <c r="AW686" s="78"/>
      <c r="AX686" s="78"/>
      <c r="AY686" s="78"/>
      <c r="AZ686" s="78"/>
      <c r="BA686" s="78"/>
      <c r="BB686" s="78"/>
      <c r="BC686" s="78"/>
    </row>
    <row r="687" customFormat="false" ht="15" hidden="false" customHeight="false" outlineLevel="0" collapsed="false">
      <c r="A687" s="78"/>
      <c r="B687" s="78"/>
      <c r="C687" s="79"/>
      <c r="D687" s="78"/>
      <c r="E687" s="78"/>
      <c r="F687" s="82"/>
      <c r="G687" s="82"/>
      <c r="H687" s="82"/>
      <c r="I687" s="78"/>
      <c r="J687" s="83"/>
      <c r="K687" s="78"/>
      <c r="L687" s="82"/>
      <c r="M687" s="82"/>
      <c r="N687" s="82"/>
      <c r="O687" s="82"/>
      <c r="P687" s="83"/>
      <c r="Q687" s="78"/>
      <c r="R687" s="83"/>
      <c r="S687" s="78"/>
      <c r="T687" s="78"/>
      <c r="U687" s="78"/>
      <c r="V687" s="78"/>
      <c r="W687" s="78"/>
      <c r="X687" s="78"/>
      <c r="Y687" s="78"/>
      <c r="Z687" s="86"/>
      <c r="AA687" s="83"/>
      <c r="AB687" s="78"/>
      <c r="AC687" s="78"/>
      <c r="AD687" s="78"/>
      <c r="AE687" s="78"/>
      <c r="AF687" s="78"/>
      <c r="AG687" s="78"/>
      <c r="AH687" s="78"/>
      <c r="AI687" s="78"/>
      <c r="AJ687" s="78"/>
      <c r="AK687" s="78"/>
      <c r="AL687" s="78"/>
      <c r="AM687" s="78"/>
      <c r="AN687" s="78"/>
      <c r="AO687" s="78"/>
      <c r="AP687" s="78"/>
      <c r="AQ687" s="78"/>
      <c r="AR687" s="78"/>
      <c r="AS687" s="78"/>
      <c r="AT687" s="78"/>
      <c r="AU687" s="78"/>
      <c r="AV687" s="78"/>
      <c r="AW687" s="78"/>
      <c r="AX687" s="78"/>
      <c r="AY687" s="78"/>
      <c r="AZ687" s="78"/>
      <c r="BA687" s="78"/>
      <c r="BB687" s="78"/>
      <c r="BC687" s="78"/>
    </row>
    <row r="688" customFormat="false" ht="15" hidden="false" customHeight="false" outlineLevel="0" collapsed="false">
      <c r="A688" s="78"/>
      <c r="B688" s="78"/>
      <c r="C688" s="79"/>
      <c r="D688" s="78"/>
      <c r="E688" s="78"/>
      <c r="F688" s="82"/>
      <c r="G688" s="82"/>
      <c r="H688" s="82"/>
      <c r="I688" s="78"/>
      <c r="J688" s="83"/>
      <c r="K688" s="78"/>
      <c r="L688" s="82"/>
      <c r="M688" s="82"/>
      <c r="N688" s="82"/>
      <c r="O688" s="82"/>
      <c r="P688" s="83"/>
      <c r="Q688" s="78"/>
      <c r="R688" s="83"/>
      <c r="S688" s="78"/>
      <c r="T688" s="78"/>
      <c r="U688" s="78"/>
      <c r="V688" s="78"/>
      <c r="W688" s="78"/>
      <c r="X688" s="78"/>
      <c r="Y688" s="78"/>
      <c r="Z688" s="86"/>
      <c r="AA688" s="83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78"/>
      <c r="AS688" s="78"/>
      <c r="AT688" s="78"/>
      <c r="AU688" s="78"/>
      <c r="AV688" s="78"/>
      <c r="AW688" s="78"/>
      <c r="AX688" s="78"/>
      <c r="AY688" s="78"/>
      <c r="AZ688" s="78"/>
      <c r="BA688" s="78"/>
      <c r="BB688" s="78"/>
      <c r="BC688" s="78"/>
    </row>
    <row r="689" customFormat="false" ht="15" hidden="false" customHeight="false" outlineLevel="0" collapsed="false">
      <c r="A689" s="78"/>
      <c r="B689" s="78"/>
      <c r="C689" s="79"/>
      <c r="D689" s="78"/>
      <c r="E689" s="78"/>
      <c r="F689" s="82"/>
      <c r="G689" s="82"/>
      <c r="H689" s="82"/>
      <c r="I689" s="78"/>
      <c r="J689" s="83"/>
      <c r="K689" s="78"/>
      <c r="L689" s="82"/>
      <c r="M689" s="82"/>
      <c r="N689" s="82"/>
      <c r="O689" s="82"/>
      <c r="P689" s="83"/>
      <c r="Q689" s="78"/>
      <c r="R689" s="83"/>
      <c r="S689" s="78"/>
      <c r="T689" s="78"/>
      <c r="U689" s="78"/>
      <c r="V689" s="78"/>
      <c r="W689" s="78"/>
      <c r="X689" s="78"/>
      <c r="Y689" s="78"/>
      <c r="Z689" s="86"/>
      <c r="AA689" s="83"/>
      <c r="AB689" s="78"/>
      <c r="AC689" s="78"/>
      <c r="AD689" s="78"/>
      <c r="AE689" s="78"/>
      <c r="AF689" s="78"/>
      <c r="AG689" s="78"/>
      <c r="AH689" s="78"/>
      <c r="AI689" s="78"/>
      <c r="AJ689" s="78"/>
      <c r="AK689" s="78"/>
      <c r="AL689" s="78"/>
      <c r="AM689" s="78"/>
      <c r="AN689" s="78"/>
      <c r="AO689" s="78"/>
      <c r="AP689" s="78"/>
      <c r="AQ689" s="78"/>
      <c r="AR689" s="78"/>
      <c r="AS689" s="78"/>
      <c r="AT689" s="78"/>
      <c r="AU689" s="78"/>
      <c r="AV689" s="78"/>
      <c r="AW689" s="78"/>
      <c r="AX689" s="78"/>
      <c r="AY689" s="78"/>
      <c r="AZ689" s="78"/>
      <c r="BA689" s="78"/>
      <c r="BB689" s="78"/>
      <c r="BC689" s="78"/>
    </row>
    <row r="690" customFormat="false" ht="15" hidden="false" customHeight="false" outlineLevel="0" collapsed="false">
      <c r="A690" s="78"/>
      <c r="B690" s="78"/>
      <c r="C690" s="79"/>
      <c r="D690" s="78"/>
      <c r="E690" s="78"/>
      <c r="F690" s="82"/>
      <c r="G690" s="82"/>
      <c r="H690" s="82"/>
      <c r="I690" s="78"/>
      <c r="J690" s="83"/>
      <c r="K690" s="78"/>
      <c r="L690" s="82"/>
      <c r="M690" s="82"/>
      <c r="N690" s="82"/>
      <c r="O690" s="82"/>
      <c r="P690" s="83"/>
      <c r="Q690" s="78"/>
      <c r="R690" s="83"/>
      <c r="S690" s="78"/>
      <c r="T690" s="78"/>
      <c r="U690" s="78"/>
      <c r="V690" s="78"/>
      <c r="W690" s="78"/>
      <c r="X690" s="78"/>
      <c r="Y690" s="78"/>
      <c r="Z690" s="86"/>
      <c r="AA690" s="83"/>
      <c r="AB690" s="78"/>
      <c r="AC690" s="78"/>
      <c r="AD690" s="78"/>
      <c r="AE690" s="78"/>
      <c r="AF690" s="78"/>
      <c r="AG690" s="78"/>
      <c r="AH690" s="78"/>
      <c r="AI690" s="78"/>
      <c r="AJ690" s="78"/>
      <c r="AK690" s="78"/>
      <c r="AL690" s="78"/>
      <c r="AM690" s="78"/>
      <c r="AN690" s="78"/>
      <c r="AO690" s="78"/>
      <c r="AP690" s="78"/>
      <c r="AQ690" s="78"/>
      <c r="AR690" s="78"/>
      <c r="AS690" s="78"/>
      <c r="AT690" s="78"/>
      <c r="AU690" s="78"/>
      <c r="AV690" s="78"/>
      <c r="AW690" s="78"/>
      <c r="AX690" s="78"/>
      <c r="AY690" s="78"/>
      <c r="AZ690" s="78"/>
      <c r="BA690" s="78"/>
      <c r="BB690" s="78"/>
      <c r="BC690" s="78"/>
    </row>
    <row r="691" customFormat="false" ht="15" hidden="false" customHeight="false" outlineLevel="0" collapsed="false">
      <c r="A691" s="78"/>
      <c r="B691" s="78"/>
      <c r="C691" s="79"/>
      <c r="D691" s="78"/>
      <c r="E691" s="78"/>
      <c r="F691" s="82"/>
      <c r="G691" s="82"/>
      <c r="H691" s="82"/>
      <c r="I691" s="78"/>
      <c r="J691" s="83"/>
      <c r="K691" s="78"/>
      <c r="L691" s="82"/>
      <c r="M691" s="82"/>
      <c r="N691" s="82"/>
      <c r="O691" s="82"/>
      <c r="P691" s="83"/>
      <c r="Q691" s="78"/>
      <c r="R691" s="83"/>
      <c r="S691" s="78"/>
      <c r="T691" s="78"/>
      <c r="U691" s="78"/>
      <c r="V691" s="78"/>
      <c r="W691" s="78"/>
      <c r="X691" s="78"/>
      <c r="Y691" s="78"/>
      <c r="Z691" s="86"/>
      <c r="AA691" s="83"/>
      <c r="AB691" s="78"/>
      <c r="AC691" s="78"/>
      <c r="AD691" s="78"/>
      <c r="AE691" s="78"/>
      <c r="AF691" s="78"/>
      <c r="AG691" s="78"/>
      <c r="AH691" s="78"/>
      <c r="AI691" s="78"/>
      <c r="AJ691" s="78"/>
      <c r="AK691" s="78"/>
      <c r="AL691" s="78"/>
      <c r="AM691" s="78"/>
      <c r="AN691" s="78"/>
      <c r="AO691" s="78"/>
      <c r="AP691" s="78"/>
      <c r="AQ691" s="78"/>
      <c r="AR691" s="78"/>
      <c r="AS691" s="78"/>
      <c r="AT691" s="78"/>
      <c r="AU691" s="78"/>
      <c r="AV691" s="78"/>
      <c r="AW691" s="78"/>
      <c r="AX691" s="78"/>
      <c r="AY691" s="78"/>
      <c r="AZ691" s="78"/>
      <c r="BA691" s="78"/>
      <c r="BB691" s="78"/>
      <c r="BC691" s="78"/>
    </row>
    <row r="692" customFormat="false" ht="15" hidden="false" customHeight="false" outlineLevel="0" collapsed="false">
      <c r="A692" s="78"/>
      <c r="B692" s="78"/>
      <c r="C692" s="79"/>
      <c r="D692" s="78"/>
      <c r="E692" s="78"/>
      <c r="F692" s="82"/>
      <c r="G692" s="82"/>
      <c r="H692" s="82"/>
      <c r="I692" s="78"/>
      <c r="J692" s="83"/>
      <c r="K692" s="78"/>
      <c r="L692" s="82"/>
      <c r="M692" s="82"/>
      <c r="N692" s="82"/>
      <c r="O692" s="82"/>
      <c r="P692" s="83"/>
      <c r="Q692" s="78"/>
      <c r="R692" s="83"/>
      <c r="S692" s="78"/>
      <c r="T692" s="78"/>
      <c r="U692" s="78"/>
      <c r="V692" s="78"/>
      <c r="W692" s="78"/>
      <c r="X692" s="78"/>
      <c r="Y692" s="78"/>
      <c r="Z692" s="86"/>
      <c r="AA692" s="83"/>
      <c r="AB692" s="78"/>
      <c r="AC692" s="78"/>
      <c r="AD692" s="78"/>
      <c r="AE692" s="78"/>
      <c r="AF692" s="78"/>
      <c r="AG692" s="78"/>
      <c r="AH692" s="78"/>
      <c r="AI692" s="78"/>
      <c r="AJ692" s="78"/>
      <c r="AK692" s="78"/>
      <c r="AL692" s="78"/>
      <c r="AM692" s="78"/>
      <c r="AN692" s="78"/>
      <c r="AO692" s="78"/>
      <c r="AP692" s="78"/>
      <c r="AQ692" s="78"/>
      <c r="AR692" s="78"/>
      <c r="AS692" s="78"/>
      <c r="AT692" s="78"/>
      <c r="AU692" s="78"/>
      <c r="AV692" s="78"/>
      <c r="AW692" s="78"/>
      <c r="AX692" s="78"/>
      <c r="AY692" s="78"/>
      <c r="AZ692" s="78"/>
      <c r="BA692" s="78"/>
      <c r="BB692" s="78"/>
      <c r="BC692" s="78"/>
    </row>
    <row r="693" customFormat="false" ht="15" hidden="false" customHeight="false" outlineLevel="0" collapsed="false">
      <c r="A693" s="78"/>
      <c r="B693" s="78"/>
      <c r="C693" s="79"/>
      <c r="D693" s="78"/>
      <c r="E693" s="78"/>
      <c r="F693" s="82"/>
      <c r="G693" s="82"/>
      <c r="H693" s="82"/>
      <c r="I693" s="78"/>
      <c r="J693" s="83"/>
      <c r="K693" s="78"/>
      <c r="L693" s="82"/>
      <c r="M693" s="82"/>
      <c r="N693" s="82"/>
      <c r="O693" s="82"/>
      <c r="P693" s="83"/>
      <c r="Q693" s="78"/>
      <c r="R693" s="83"/>
      <c r="S693" s="78"/>
      <c r="T693" s="78"/>
      <c r="U693" s="78"/>
      <c r="V693" s="78"/>
      <c r="W693" s="78"/>
      <c r="X693" s="78"/>
      <c r="Y693" s="78"/>
      <c r="Z693" s="86"/>
      <c r="AA693" s="83"/>
      <c r="AB693" s="78"/>
      <c r="AC693" s="78"/>
      <c r="AD693" s="78"/>
      <c r="AE693" s="78"/>
      <c r="AF693" s="78"/>
      <c r="AG693" s="78"/>
      <c r="AH693" s="78"/>
      <c r="AI693" s="78"/>
      <c r="AJ693" s="78"/>
      <c r="AK693" s="78"/>
      <c r="AL693" s="78"/>
      <c r="AM693" s="78"/>
      <c r="AN693" s="78"/>
      <c r="AO693" s="78"/>
      <c r="AP693" s="78"/>
      <c r="AQ693" s="78"/>
      <c r="AR693" s="78"/>
      <c r="AS693" s="78"/>
      <c r="AT693" s="78"/>
      <c r="AU693" s="78"/>
      <c r="AV693" s="78"/>
      <c r="AW693" s="78"/>
      <c r="AX693" s="78"/>
      <c r="AY693" s="78"/>
      <c r="AZ693" s="78"/>
      <c r="BA693" s="78"/>
      <c r="BB693" s="78"/>
      <c r="BC693" s="78"/>
    </row>
    <row r="694" customFormat="false" ht="15" hidden="false" customHeight="false" outlineLevel="0" collapsed="false">
      <c r="A694" s="78"/>
      <c r="B694" s="78"/>
      <c r="C694" s="79"/>
      <c r="D694" s="78"/>
      <c r="E694" s="78"/>
      <c r="F694" s="82"/>
      <c r="G694" s="82"/>
      <c r="H694" s="82"/>
      <c r="I694" s="78"/>
      <c r="J694" s="83"/>
      <c r="K694" s="78"/>
      <c r="L694" s="82"/>
      <c r="M694" s="82"/>
      <c r="N694" s="82"/>
      <c r="O694" s="82"/>
      <c r="P694" s="83"/>
      <c r="Q694" s="78"/>
      <c r="R694" s="83"/>
      <c r="S694" s="78"/>
      <c r="T694" s="78"/>
      <c r="U694" s="78"/>
      <c r="V694" s="78"/>
      <c r="W694" s="78"/>
      <c r="X694" s="78"/>
      <c r="Y694" s="78"/>
      <c r="Z694" s="86"/>
      <c r="AA694" s="83"/>
      <c r="AB694" s="78"/>
      <c r="AC694" s="78"/>
      <c r="AD694" s="78"/>
      <c r="AE694" s="78"/>
      <c r="AF694" s="78"/>
      <c r="AG694" s="78"/>
      <c r="AH694" s="78"/>
      <c r="AI694" s="78"/>
      <c r="AJ694" s="78"/>
      <c r="AK694" s="78"/>
      <c r="AL694" s="78"/>
      <c r="AM694" s="78"/>
      <c r="AN694" s="78"/>
      <c r="AO694" s="78"/>
      <c r="AP694" s="78"/>
      <c r="AQ694" s="78"/>
      <c r="AR694" s="78"/>
      <c r="AS694" s="78"/>
      <c r="AT694" s="78"/>
      <c r="AU694" s="78"/>
      <c r="AV694" s="78"/>
      <c r="AW694" s="78"/>
      <c r="AX694" s="78"/>
      <c r="AY694" s="78"/>
      <c r="AZ694" s="78"/>
      <c r="BA694" s="78"/>
      <c r="BB694" s="78"/>
      <c r="BC694" s="78"/>
    </row>
    <row r="695" customFormat="false" ht="15" hidden="false" customHeight="false" outlineLevel="0" collapsed="false">
      <c r="A695" s="78"/>
      <c r="B695" s="78"/>
      <c r="C695" s="79"/>
      <c r="D695" s="78"/>
      <c r="E695" s="78"/>
      <c r="F695" s="82"/>
      <c r="G695" s="82"/>
      <c r="H695" s="82"/>
      <c r="I695" s="78"/>
      <c r="J695" s="83"/>
      <c r="K695" s="78"/>
      <c r="L695" s="82"/>
      <c r="M695" s="82"/>
      <c r="N695" s="82"/>
      <c r="O695" s="82"/>
      <c r="P695" s="83"/>
      <c r="Q695" s="78"/>
      <c r="R695" s="83"/>
      <c r="S695" s="78"/>
      <c r="T695" s="78"/>
      <c r="U695" s="78"/>
      <c r="V695" s="78"/>
      <c r="W695" s="78"/>
      <c r="X695" s="78"/>
      <c r="Y695" s="78"/>
      <c r="Z695" s="86"/>
      <c r="AA695" s="83"/>
      <c r="AB695" s="78"/>
      <c r="AC695" s="78"/>
      <c r="AD695" s="78"/>
      <c r="AE695" s="78"/>
      <c r="AF695" s="78"/>
      <c r="AG695" s="78"/>
      <c r="AH695" s="78"/>
      <c r="AI695" s="78"/>
      <c r="AJ695" s="78"/>
      <c r="AK695" s="78"/>
      <c r="AL695" s="78"/>
      <c r="AM695" s="78"/>
      <c r="AN695" s="78"/>
      <c r="AO695" s="78"/>
      <c r="AP695" s="78"/>
      <c r="AQ695" s="78"/>
      <c r="AR695" s="78"/>
      <c r="AS695" s="78"/>
      <c r="AT695" s="78"/>
      <c r="AU695" s="78"/>
      <c r="AV695" s="78"/>
      <c r="AW695" s="78"/>
      <c r="AX695" s="78"/>
      <c r="AY695" s="78"/>
      <c r="AZ695" s="78"/>
      <c r="BA695" s="78"/>
      <c r="BB695" s="78"/>
      <c r="BC695" s="78"/>
    </row>
    <row r="696" customFormat="false" ht="15" hidden="false" customHeight="false" outlineLevel="0" collapsed="false">
      <c r="A696" s="78"/>
      <c r="B696" s="78"/>
      <c r="C696" s="79"/>
      <c r="D696" s="78"/>
      <c r="E696" s="78"/>
      <c r="F696" s="82"/>
      <c r="G696" s="82"/>
      <c r="H696" s="82"/>
      <c r="I696" s="78"/>
      <c r="J696" s="83"/>
      <c r="K696" s="78"/>
      <c r="L696" s="82"/>
      <c r="M696" s="82"/>
      <c r="N696" s="82"/>
      <c r="O696" s="82"/>
      <c r="P696" s="83"/>
      <c r="Q696" s="78"/>
      <c r="R696" s="83"/>
      <c r="S696" s="78"/>
      <c r="T696" s="78"/>
      <c r="U696" s="78"/>
      <c r="V696" s="78"/>
      <c r="W696" s="78"/>
      <c r="X696" s="78"/>
      <c r="Y696" s="78"/>
      <c r="Z696" s="86"/>
      <c r="AA696" s="83"/>
      <c r="AB696" s="78"/>
      <c r="AC696" s="78"/>
      <c r="AD696" s="78"/>
      <c r="AE696" s="78"/>
      <c r="AF696" s="78"/>
      <c r="AG696" s="78"/>
      <c r="AH696" s="78"/>
      <c r="AI696" s="78"/>
      <c r="AJ696" s="78"/>
      <c r="AK696" s="78"/>
      <c r="AL696" s="78"/>
      <c r="AM696" s="78"/>
      <c r="AN696" s="78"/>
      <c r="AO696" s="78"/>
      <c r="AP696" s="78"/>
      <c r="AQ696" s="78"/>
      <c r="AR696" s="78"/>
      <c r="AS696" s="78"/>
      <c r="AT696" s="78"/>
      <c r="AU696" s="78"/>
      <c r="AV696" s="78"/>
      <c r="AW696" s="78"/>
      <c r="AX696" s="78"/>
      <c r="AY696" s="78"/>
      <c r="AZ696" s="78"/>
      <c r="BA696" s="78"/>
      <c r="BB696" s="78"/>
      <c r="BC696" s="78"/>
    </row>
    <row r="697" customFormat="false" ht="15" hidden="false" customHeight="false" outlineLevel="0" collapsed="false">
      <c r="A697" s="78"/>
      <c r="B697" s="78"/>
      <c r="C697" s="79"/>
      <c r="D697" s="78"/>
      <c r="E697" s="78"/>
      <c r="F697" s="82"/>
      <c r="G697" s="82"/>
      <c r="H697" s="82"/>
      <c r="I697" s="78"/>
      <c r="J697" s="83"/>
      <c r="K697" s="78"/>
      <c r="L697" s="82"/>
      <c r="M697" s="82"/>
      <c r="N697" s="82"/>
      <c r="O697" s="82"/>
      <c r="P697" s="83"/>
      <c r="Q697" s="78"/>
      <c r="R697" s="83"/>
      <c r="S697" s="78"/>
      <c r="T697" s="78"/>
      <c r="U697" s="78"/>
      <c r="V697" s="78"/>
      <c r="W697" s="78"/>
      <c r="X697" s="78"/>
      <c r="Y697" s="78"/>
      <c r="Z697" s="86"/>
      <c r="AA697" s="83"/>
      <c r="AB697" s="78"/>
      <c r="AC697" s="78"/>
      <c r="AD697" s="78"/>
      <c r="AE697" s="78"/>
      <c r="AF697" s="78"/>
      <c r="AG697" s="78"/>
      <c r="AH697" s="78"/>
      <c r="AI697" s="78"/>
      <c r="AJ697" s="78"/>
      <c r="AK697" s="78"/>
      <c r="AL697" s="78"/>
      <c r="AM697" s="78"/>
      <c r="AN697" s="78"/>
      <c r="AO697" s="78"/>
      <c r="AP697" s="78"/>
      <c r="AQ697" s="78"/>
      <c r="AR697" s="78"/>
      <c r="AS697" s="78"/>
      <c r="AT697" s="78"/>
      <c r="AU697" s="78"/>
      <c r="AV697" s="78"/>
      <c r="AW697" s="78"/>
      <c r="AX697" s="78"/>
      <c r="AY697" s="78"/>
      <c r="AZ697" s="78"/>
      <c r="BA697" s="78"/>
      <c r="BB697" s="78"/>
      <c r="BC697" s="78"/>
    </row>
    <row r="698" customFormat="false" ht="15" hidden="false" customHeight="false" outlineLevel="0" collapsed="false">
      <c r="A698" s="78"/>
      <c r="B698" s="78"/>
      <c r="C698" s="79"/>
      <c r="D698" s="78"/>
      <c r="E698" s="78"/>
      <c r="F698" s="82"/>
      <c r="G698" s="82"/>
      <c r="H698" s="82"/>
      <c r="I698" s="78"/>
      <c r="J698" s="83"/>
      <c r="K698" s="78"/>
      <c r="L698" s="82"/>
      <c r="M698" s="82"/>
      <c r="N698" s="82"/>
      <c r="O698" s="82"/>
      <c r="P698" s="83"/>
      <c r="Q698" s="78"/>
      <c r="R698" s="83"/>
      <c r="S698" s="78"/>
      <c r="T698" s="78"/>
      <c r="U698" s="78"/>
      <c r="V698" s="78"/>
      <c r="W698" s="78"/>
      <c r="X698" s="78"/>
      <c r="Y698" s="78"/>
      <c r="Z698" s="86"/>
      <c r="AA698" s="83"/>
      <c r="AB698" s="78"/>
      <c r="AC698" s="78"/>
      <c r="AD698" s="78"/>
      <c r="AE698" s="78"/>
      <c r="AF698" s="78"/>
      <c r="AG698" s="78"/>
      <c r="AH698" s="78"/>
      <c r="AI698" s="78"/>
      <c r="AJ698" s="78"/>
      <c r="AK698" s="78"/>
      <c r="AL698" s="78"/>
      <c r="AM698" s="78"/>
      <c r="AN698" s="78"/>
      <c r="AO698" s="78"/>
      <c r="AP698" s="78"/>
      <c r="AQ698" s="78"/>
      <c r="AR698" s="78"/>
      <c r="AS698" s="78"/>
      <c r="AT698" s="78"/>
      <c r="AU698" s="78"/>
      <c r="AV698" s="78"/>
      <c r="AW698" s="78"/>
      <c r="AX698" s="78"/>
      <c r="AY698" s="78"/>
      <c r="AZ698" s="78"/>
      <c r="BA698" s="78"/>
      <c r="BB698" s="78"/>
      <c r="BC698" s="78"/>
    </row>
    <row r="699" customFormat="false" ht="15" hidden="false" customHeight="false" outlineLevel="0" collapsed="false">
      <c r="A699" s="78"/>
      <c r="B699" s="78"/>
      <c r="C699" s="79"/>
      <c r="D699" s="78"/>
      <c r="E699" s="78"/>
      <c r="F699" s="82"/>
      <c r="G699" s="82"/>
      <c r="H699" s="82"/>
      <c r="I699" s="78"/>
      <c r="J699" s="83"/>
      <c r="K699" s="78"/>
      <c r="L699" s="82"/>
      <c r="M699" s="82"/>
      <c r="N699" s="82"/>
      <c r="O699" s="82"/>
      <c r="P699" s="83"/>
      <c r="Q699" s="78"/>
      <c r="R699" s="83"/>
      <c r="S699" s="78"/>
      <c r="T699" s="78"/>
      <c r="U699" s="78"/>
      <c r="V699" s="78"/>
      <c r="W699" s="78"/>
      <c r="X699" s="78"/>
      <c r="Y699" s="78"/>
      <c r="Z699" s="86"/>
      <c r="AA699" s="83"/>
      <c r="AB699" s="78"/>
      <c r="AC699" s="78"/>
      <c r="AD699" s="78"/>
      <c r="AE699" s="78"/>
      <c r="AF699" s="78"/>
      <c r="AG699" s="78"/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78"/>
      <c r="AS699" s="78"/>
      <c r="AT699" s="78"/>
      <c r="AU699" s="78"/>
      <c r="AV699" s="78"/>
      <c r="AW699" s="78"/>
      <c r="AX699" s="78"/>
      <c r="AY699" s="78"/>
      <c r="AZ699" s="78"/>
      <c r="BA699" s="78"/>
      <c r="BB699" s="78"/>
      <c r="BC699" s="78"/>
    </row>
    <row r="700" customFormat="false" ht="15" hidden="false" customHeight="false" outlineLevel="0" collapsed="false">
      <c r="A700" s="78"/>
      <c r="B700" s="78"/>
      <c r="C700" s="79"/>
      <c r="D700" s="78"/>
      <c r="E700" s="78"/>
      <c r="F700" s="82"/>
      <c r="G700" s="82"/>
      <c r="H700" s="82"/>
      <c r="I700" s="78"/>
      <c r="J700" s="83"/>
      <c r="K700" s="78"/>
      <c r="L700" s="82"/>
      <c r="M700" s="82"/>
      <c r="N700" s="82"/>
      <c r="O700" s="82"/>
      <c r="P700" s="83"/>
      <c r="Q700" s="78"/>
      <c r="R700" s="83"/>
      <c r="S700" s="78"/>
      <c r="T700" s="78"/>
      <c r="U700" s="78"/>
      <c r="V700" s="78"/>
      <c r="W700" s="78"/>
      <c r="X700" s="78"/>
      <c r="Y700" s="78"/>
      <c r="Z700" s="86"/>
      <c r="AA700" s="83"/>
      <c r="AB700" s="78"/>
      <c r="AC700" s="78"/>
      <c r="AD700" s="78"/>
      <c r="AE700" s="78"/>
      <c r="AF700" s="78"/>
      <c r="AG700" s="78"/>
      <c r="AH700" s="78"/>
      <c r="AI700" s="78"/>
      <c r="AJ700" s="78"/>
      <c r="AK700" s="78"/>
      <c r="AL700" s="78"/>
      <c r="AM700" s="78"/>
      <c r="AN700" s="78"/>
      <c r="AO700" s="78"/>
      <c r="AP700" s="78"/>
      <c r="AQ700" s="78"/>
      <c r="AR700" s="78"/>
      <c r="AS700" s="78"/>
      <c r="AT700" s="78"/>
      <c r="AU700" s="78"/>
      <c r="AV700" s="78"/>
      <c r="AW700" s="78"/>
      <c r="AX700" s="78"/>
      <c r="AY700" s="78"/>
      <c r="AZ700" s="78"/>
      <c r="BA700" s="78"/>
      <c r="BB700" s="78"/>
      <c r="BC700" s="78"/>
    </row>
    <row r="701" customFormat="false" ht="15" hidden="false" customHeight="false" outlineLevel="0" collapsed="false">
      <c r="A701" s="78"/>
      <c r="B701" s="78"/>
      <c r="C701" s="79"/>
      <c r="D701" s="78"/>
      <c r="E701" s="78"/>
      <c r="F701" s="82"/>
      <c r="G701" s="82"/>
      <c r="H701" s="82"/>
      <c r="I701" s="78"/>
      <c r="J701" s="83"/>
      <c r="K701" s="78"/>
      <c r="L701" s="82"/>
      <c r="M701" s="82"/>
      <c r="N701" s="82"/>
      <c r="O701" s="82"/>
      <c r="P701" s="83"/>
      <c r="Q701" s="78"/>
      <c r="R701" s="83"/>
      <c r="S701" s="78"/>
      <c r="T701" s="78"/>
      <c r="U701" s="78"/>
      <c r="V701" s="78"/>
      <c r="W701" s="78"/>
      <c r="X701" s="78"/>
      <c r="Y701" s="78"/>
      <c r="Z701" s="86"/>
      <c r="AA701" s="83"/>
      <c r="AB701" s="78"/>
      <c r="AC701" s="78"/>
      <c r="AD701" s="78"/>
      <c r="AE701" s="78"/>
      <c r="AF701" s="78"/>
      <c r="AG701" s="78"/>
      <c r="AH701" s="78"/>
      <c r="AI701" s="78"/>
      <c r="AJ701" s="78"/>
      <c r="AK701" s="78"/>
      <c r="AL701" s="78"/>
      <c r="AM701" s="78"/>
      <c r="AN701" s="78"/>
      <c r="AO701" s="78"/>
      <c r="AP701" s="78"/>
      <c r="AQ701" s="78"/>
      <c r="AR701" s="78"/>
      <c r="AS701" s="78"/>
      <c r="AT701" s="78"/>
      <c r="AU701" s="78"/>
      <c r="AV701" s="78"/>
      <c r="AW701" s="78"/>
      <c r="AX701" s="78"/>
      <c r="AY701" s="78"/>
      <c r="AZ701" s="78"/>
      <c r="BA701" s="78"/>
      <c r="BB701" s="78"/>
      <c r="BC701" s="78"/>
    </row>
    <row r="702" customFormat="false" ht="15" hidden="false" customHeight="false" outlineLevel="0" collapsed="false">
      <c r="A702" s="78"/>
      <c r="B702" s="78"/>
      <c r="C702" s="79"/>
      <c r="D702" s="78"/>
      <c r="E702" s="78"/>
      <c r="F702" s="82"/>
      <c r="G702" s="82"/>
      <c r="H702" s="82"/>
      <c r="I702" s="78"/>
      <c r="J702" s="83"/>
      <c r="K702" s="78"/>
      <c r="L702" s="82"/>
      <c r="M702" s="82"/>
      <c r="N702" s="82"/>
      <c r="O702" s="82"/>
      <c r="P702" s="83"/>
      <c r="Q702" s="78"/>
      <c r="R702" s="83"/>
      <c r="S702" s="78"/>
      <c r="T702" s="78"/>
      <c r="U702" s="78"/>
      <c r="V702" s="78"/>
      <c r="W702" s="78"/>
      <c r="X702" s="78"/>
      <c r="Y702" s="78"/>
      <c r="Z702" s="86"/>
      <c r="AA702" s="83"/>
      <c r="AB702" s="78"/>
      <c r="AC702" s="78"/>
      <c r="AD702" s="78"/>
      <c r="AE702" s="78"/>
      <c r="AF702" s="78"/>
      <c r="AG702" s="78"/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78"/>
      <c r="AS702" s="78"/>
      <c r="AT702" s="78"/>
      <c r="AU702" s="78"/>
      <c r="AV702" s="78"/>
      <c r="AW702" s="78"/>
      <c r="AX702" s="78"/>
      <c r="AY702" s="78"/>
      <c r="AZ702" s="78"/>
      <c r="BA702" s="78"/>
      <c r="BB702" s="78"/>
      <c r="BC702" s="78"/>
    </row>
    <row r="703" customFormat="false" ht="15" hidden="false" customHeight="false" outlineLevel="0" collapsed="false">
      <c r="A703" s="78"/>
      <c r="B703" s="78"/>
      <c r="C703" s="79"/>
      <c r="D703" s="78"/>
      <c r="E703" s="78"/>
      <c r="F703" s="82"/>
      <c r="G703" s="82"/>
      <c r="H703" s="82"/>
      <c r="I703" s="78"/>
      <c r="J703" s="83"/>
      <c r="K703" s="78"/>
      <c r="L703" s="82"/>
      <c r="M703" s="82"/>
      <c r="N703" s="82"/>
      <c r="O703" s="82"/>
      <c r="P703" s="83"/>
      <c r="Q703" s="78"/>
      <c r="R703" s="83"/>
      <c r="S703" s="78"/>
      <c r="T703" s="78"/>
      <c r="U703" s="78"/>
      <c r="V703" s="78"/>
      <c r="W703" s="78"/>
      <c r="X703" s="78"/>
      <c r="Y703" s="78"/>
      <c r="Z703" s="86"/>
      <c r="AA703" s="83"/>
      <c r="AB703" s="78"/>
      <c r="AC703" s="78"/>
      <c r="AD703" s="78"/>
      <c r="AE703" s="78"/>
      <c r="AF703" s="78"/>
      <c r="AG703" s="78"/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78"/>
      <c r="AS703" s="78"/>
      <c r="AT703" s="78"/>
      <c r="AU703" s="78"/>
      <c r="AV703" s="78"/>
      <c r="AW703" s="78"/>
      <c r="AX703" s="78"/>
      <c r="AY703" s="78"/>
      <c r="AZ703" s="78"/>
      <c r="BA703" s="78"/>
      <c r="BB703" s="78"/>
      <c r="BC703" s="78"/>
    </row>
    <row r="704" customFormat="false" ht="15" hidden="false" customHeight="false" outlineLevel="0" collapsed="false">
      <c r="A704" s="78"/>
      <c r="B704" s="78"/>
      <c r="C704" s="79"/>
      <c r="D704" s="78"/>
      <c r="E704" s="78"/>
      <c r="F704" s="82"/>
      <c r="G704" s="82"/>
      <c r="H704" s="82"/>
      <c r="I704" s="78"/>
      <c r="J704" s="83"/>
      <c r="K704" s="78"/>
      <c r="L704" s="82"/>
      <c r="M704" s="82"/>
      <c r="N704" s="82"/>
      <c r="O704" s="82"/>
      <c r="P704" s="83"/>
      <c r="Q704" s="78"/>
      <c r="R704" s="83"/>
      <c r="S704" s="78"/>
      <c r="T704" s="78"/>
      <c r="U704" s="78"/>
      <c r="V704" s="78"/>
      <c r="W704" s="78"/>
      <c r="X704" s="78"/>
      <c r="Y704" s="78"/>
      <c r="Z704" s="86"/>
      <c r="AA704" s="83"/>
      <c r="AB704" s="78"/>
      <c r="AC704" s="78"/>
      <c r="AD704" s="78"/>
      <c r="AE704" s="78"/>
      <c r="AF704" s="78"/>
      <c r="AG704" s="78"/>
      <c r="AH704" s="78"/>
      <c r="AI704" s="78"/>
      <c r="AJ704" s="78"/>
      <c r="AK704" s="78"/>
      <c r="AL704" s="78"/>
      <c r="AM704" s="78"/>
      <c r="AN704" s="78"/>
      <c r="AO704" s="78"/>
      <c r="AP704" s="78"/>
      <c r="AQ704" s="78"/>
      <c r="AR704" s="78"/>
      <c r="AS704" s="78"/>
      <c r="AT704" s="78"/>
      <c r="AU704" s="78"/>
      <c r="AV704" s="78"/>
      <c r="AW704" s="78"/>
      <c r="AX704" s="78"/>
      <c r="AY704" s="78"/>
      <c r="AZ704" s="78"/>
      <c r="BA704" s="78"/>
      <c r="BB704" s="78"/>
      <c r="BC704" s="78"/>
    </row>
    <row r="705" customFormat="false" ht="15" hidden="false" customHeight="false" outlineLevel="0" collapsed="false">
      <c r="A705" s="78"/>
      <c r="B705" s="78"/>
      <c r="C705" s="79"/>
      <c r="D705" s="78"/>
      <c r="E705" s="78"/>
      <c r="F705" s="82"/>
      <c r="G705" s="82"/>
      <c r="H705" s="82"/>
      <c r="I705" s="78"/>
      <c r="J705" s="83"/>
      <c r="K705" s="78"/>
      <c r="L705" s="82"/>
      <c r="M705" s="82"/>
      <c r="N705" s="82"/>
      <c r="O705" s="82"/>
      <c r="P705" s="83"/>
      <c r="Q705" s="78"/>
      <c r="R705" s="83"/>
      <c r="S705" s="78"/>
      <c r="T705" s="78"/>
      <c r="U705" s="78"/>
      <c r="V705" s="78"/>
      <c r="W705" s="78"/>
      <c r="X705" s="78"/>
      <c r="Y705" s="78"/>
      <c r="Z705" s="86"/>
      <c r="AA705" s="83"/>
      <c r="AB705" s="78"/>
      <c r="AC705" s="78"/>
      <c r="AD705" s="78"/>
      <c r="AE705" s="78"/>
      <c r="AF705" s="78"/>
      <c r="AG705" s="78"/>
      <c r="AH705" s="78"/>
      <c r="AI705" s="78"/>
      <c r="AJ705" s="78"/>
      <c r="AK705" s="78"/>
      <c r="AL705" s="78"/>
      <c r="AM705" s="78"/>
      <c r="AN705" s="78"/>
      <c r="AO705" s="78"/>
      <c r="AP705" s="78"/>
      <c r="AQ705" s="78"/>
      <c r="AR705" s="78"/>
      <c r="AS705" s="78"/>
      <c r="AT705" s="78"/>
      <c r="AU705" s="78"/>
      <c r="AV705" s="78"/>
      <c r="AW705" s="78"/>
      <c r="AX705" s="78"/>
      <c r="AY705" s="78"/>
      <c r="AZ705" s="78"/>
      <c r="BA705" s="78"/>
      <c r="BB705" s="78"/>
      <c r="BC705" s="78"/>
    </row>
    <row r="706" customFormat="false" ht="15" hidden="false" customHeight="false" outlineLevel="0" collapsed="false">
      <c r="A706" s="78"/>
      <c r="B706" s="78"/>
      <c r="C706" s="79"/>
      <c r="D706" s="78"/>
      <c r="E706" s="78"/>
      <c r="F706" s="82"/>
      <c r="G706" s="82"/>
      <c r="H706" s="82"/>
      <c r="I706" s="78"/>
      <c r="J706" s="83"/>
      <c r="K706" s="78"/>
      <c r="L706" s="82"/>
      <c r="M706" s="82"/>
      <c r="N706" s="82"/>
      <c r="O706" s="82"/>
      <c r="P706" s="83"/>
      <c r="Q706" s="78"/>
      <c r="R706" s="83"/>
      <c r="S706" s="78"/>
      <c r="T706" s="78"/>
      <c r="U706" s="78"/>
      <c r="V706" s="78"/>
      <c r="W706" s="78"/>
      <c r="X706" s="78"/>
      <c r="Y706" s="78"/>
      <c r="Z706" s="86"/>
      <c r="AA706" s="83"/>
      <c r="AB706" s="78"/>
      <c r="AC706" s="78"/>
      <c r="AD706" s="78"/>
      <c r="AE706" s="78"/>
      <c r="AF706" s="78"/>
      <c r="AG706" s="78"/>
      <c r="AH706" s="78"/>
      <c r="AI706" s="78"/>
      <c r="AJ706" s="78"/>
      <c r="AK706" s="78"/>
      <c r="AL706" s="78"/>
      <c r="AM706" s="78"/>
      <c r="AN706" s="78"/>
      <c r="AO706" s="78"/>
      <c r="AP706" s="78"/>
      <c r="AQ706" s="78"/>
      <c r="AR706" s="78"/>
      <c r="AS706" s="78"/>
      <c r="AT706" s="78"/>
      <c r="AU706" s="78"/>
      <c r="AV706" s="78"/>
      <c r="AW706" s="78"/>
      <c r="AX706" s="78"/>
      <c r="AY706" s="78"/>
      <c r="AZ706" s="78"/>
      <c r="BA706" s="78"/>
      <c r="BB706" s="78"/>
      <c r="BC706" s="78"/>
    </row>
    <row r="707" customFormat="false" ht="15" hidden="false" customHeight="false" outlineLevel="0" collapsed="false">
      <c r="A707" s="78"/>
      <c r="B707" s="78"/>
      <c r="C707" s="79"/>
      <c r="D707" s="78"/>
      <c r="E707" s="78"/>
      <c r="F707" s="82"/>
      <c r="G707" s="82"/>
      <c r="H707" s="82"/>
      <c r="I707" s="78"/>
      <c r="J707" s="83"/>
      <c r="K707" s="78"/>
      <c r="L707" s="82"/>
      <c r="M707" s="82"/>
      <c r="N707" s="82"/>
      <c r="O707" s="82"/>
      <c r="P707" s="83"/>
      <c r="Q707" s="78"/>
      <c r="R707" s="83"/>
      <c r="S707" s="78"/>
      <c r="T707" s="78"/>
      <c r="U707" s="78"/>
      <c r="V707" s="78"/>
      <c r="W707" s="78"/>
      <c r="X707" s="78"/>
      <c r="Y707" s="78"/>
      <c r="Z707" s="86"/>
      <c r="AA707" s="83"/>
      <c r="AB707" s="78"/>
      <c r="AC707" s="78"/>
      <c r="AD707" s="78"/>
      <c r="AE707" s="78"/>
      <c r="AF707" s="78"/>
      <c r="AG707" s="78"/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78"/>
      <c r="AS707" s="78"/>
      <c r="AT707" s="78"/>
      <c r="AU707" s="78"/>
      <c r="AV707" s="78"/>
      <c r="AW707" s="78"/>
      <c r="AX707" s="78"/>
      <c r="AY707" s="78"/>
      <c r="AZ707" s="78"/>
      <c r="BA707" s="78"/>
      <c r="BB707" s="78"/>
      <c r="BC707" s="78"/>
    </row>
    <row r="708" customFormat="false" ht="15" hidden="false" customHeight="false" outlineLevel="0" collapsed="false">
      <c r="A708" s="78"/>
      <c r="B708" s="78"/>
      <c r="C708" s="79"/>
      <c r="D708" s="78"/>
      <c r="E708" s="78"/>
      <c r="F708" s="82"/>
      <c r="G708" s="82"/>
      <c r="H708" s="82"/>
      <c r="I708" s="78"/>
      <c r="J708" s="83"/>
      <c r="K708" s="78"/>
      <c r="L708" s="82"/>
      <c r="M708" s="82"/>
      <c r="N708" s="82"/>
      <c r="O708" s="82"/>
      <c r="P708" s="83"/>
      <c r="Q708" s="78"/>
      <c r="R708" s="83"/>
      <c r="S708" s="78"/>
      <c r="T708" s="78"/>
      <c r="U708" s="78"/>
      <c r="V708" s="78"/>
      <c r="W708" s="78"/>
      <c r="X708" s="78"/>
      <c r="Y708" s="78"/>
      <c r="Z708" s="86"/>
      <c r="AA708" s="83"/>
      <c r="AB708" s="78"/>
      <c r="AC708" s="78"/>
      <c r="AD708" s="78"/>
      <c r="AE708" s="78"/>
      <c r="AF708" s="78"/>
      <c r="AG708" s="78"/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78"/>
      <c r="AS708" s="78"/>
      <c r="AT708" s="78"/>
      <c r="AU708" s="78"/>
      <c r="AV708" s="78"/>
      <c r="AW708" s="78"/>
      <c r="AX708" s="78"/>
      <c r="AY708" s="78"/>
      <c r="AZ708" s="78"/>
      <c r="BA708" s="78"/>
      <c r="BB708" s="78"/>
      <c r="BC708" s="78"/>
    </row>
    <row r="709" customFormat="false" ht="15" hidden="false" customHeight="false" outlineLevel="0" collapsed="false">
      <c r="A709" s="78"/>
      <c r="B709" s="78"/>
      <c r="C709" s="79"/>
      <c r="D709" s="78"/>
      <c r="E709" s="78"/>
      <c r="F709" s="82"/>
      <c r="G709" s="82"/>
      <c r="H709" s="82"/>
      <c r="I709" s="78"/>
      <c r="J709" s="83"/>
      <c r="K709" s="78"/>
      <c r="L709" s="82"/>
      <c r="M709" s="82"/>
      <c r="N709" s="82"/>
      <c r="O709" s="82"/>
      <c r="P709" s="83"/>
      <c r="Q709" s="78"/>
      <c r="R709" s="83"/>
      <c r="S709" s="78"/>
      <c r="T709" s="78"/>
      <c r="U709" s="78"/>
      <c r="V709" s="78"/>
      <c r="W709" s="78"/>
      <c r="X709" s="78"/>
      <c r="Y709" s="78"/>
      <c r="Z709" s="86"/>
      <c r="AA709" s="83"/>
      <c r="AB709" s="78"/>
      <c r="AC709" s="78"/>
      <c r="AD709" s="78"/>
      <c r="AE709" s="78"/>
      <c r="AF709" s="78"/>
      <c r="AG709" s="78"/>
      <c r="AH709" s="78"/>
      <c r="AI709" s="78"/>
      <c r="AJ709" s="78"/>
      <c r="AK709" s="78"/>
      <c r="AL709" s="78"/>
      <c r="AM709" s="78"/>
      <c r="AN709" s="78"/>
      <c r="AO709" s="78"/>
      <c r="AP709" s="78"/>
      <c r="AQ709" s="78"/>
      <c r="AR709" s="78"/>
      <c r="AS709" s="78"/>
      <c r="AT709" s="78"/>
      <c r="AU709" s="78"/>
      <c r="AV709" s="78"/>
      <c r="AW709" s="78"/>
      <c r="AX709" s="78"/>
      <c r="AY709" s="78"/>
      <c r="AZ709" s="78"/>
      <c r="BA709" s="78"/>
      <c r="BB709" s="78"/>
      <c r="BC709" s="78"/>
    </row>
    <row r="710" customFormat="false" ht="15" hidden="false" customHeight="false" outlineLevel="0" collapsed="false">
      <c r="A710" s="78"/>
      <c r="B710" s="78"/>
      <c r="C710" s="79"/>
      <c r="D710" s="78"/>
      <c r="E710" s="78"/>
      <c r="F710" s="82"/>
      <c r="G710" s="82"/>
      <c r="H710" s="82"/>
      <c r="I710" s="78"/>
      <c r="J710" s="83"/>
      <c r="K710" s="78"/>
      <c r="L710" s="82"/>
      <c r="M710" s="82"/>
      <c r="N710" s="82"/>
      <c r="O710" s="82"/>
      <c r="P710" s="83"/>
      <c r="Q710" s="78"/>
      <c r="R710" s="83"/>
      <c r="S710" s="78"/>
      <c r="T710" s="78"/>
      <c r="U710" s="78"/>
      <c r="V710" s="78"/>
      <c r="W710" s="78"/>
      <c r="X710" s="78"/>
      <c r="Y710" s="78"/>
      <c r="Z710" s="86"/>
      <c r="AA710" s="83"/>
      <c r="AB710" s="78"/>
      <c r="AC710" s="78"/>
      <c r="AD710" s="78"/>
      <c r="AE710" s="78"/>
      <c r="AF710" s="78"/>
      <c r="AG710" s="78"/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78"/>
      <c r="AS710" s="78"/>
      <c r="AT710" s="78"/>
      <c r="AU710" s="78"/>
      <c r="AV710" s="78"/>
      <c r="AW710" s="78"/>
      <c r="AX710" s="78"/>
      <c r="AY710" s="78"/>
      <c r="AZ710" s="78"/>
      <c r="BA710" s="78"/>
      <c r="BB710" s="78"/>
      <c r="BC710" s="78"/>
    </row>
    <row r="711" customFormat="false" ht="15" hidden="false" customHeight="false" outlineLevel="0" collapsed="false">
      <c r="A711" s="78"/>
      <c r="B711" s="78"/>
      <c r="C711" s="79"/>
      <c r="D711" s="78"/>
      <c r="E711" s="78"/>
      <c r="F711" s="82"/>
      <c r="G711" s="82"/>
      <c r="H711" s="82"/>
      <c r="I711" s="78"/>
      <c r="J711" s="83"/>
      <c r="K711" s="78"/>
      <c r="L711" s="82"/>
      <c r="M711" s="82"/>
      <c r="N711" s="82"/>
      <c r="O711" s="82"/>
      <c r="P711" s="83"/>
      <c r="Q711" s="78"/>
      <c r="R711" s="83"/>
      <c r="S711" s="78"/>
      <c r="T711" s="78"/>
      <c r="U711" s="78"/>
      <c r="V711" s="78"/>
      <c r="W711" s="78"/>
      <c r="X711" s="78"/>
      <c r="Y711" s="78"/>
      <c r="Z711" s="86"/>
      <c r="AA711" s="83"/>
      <c r="AB711" s="78"/>
      <c r="AC711" s="78"/>
      <c r="AD711" s="78"/>
      <c r="AE711" s="78"/>
      <c r="AF711" s="78"/>
      <c r="AG711" s="78"/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78"/>
      <c r="AS711" s="78"/>
      <c r="AT711" s="78"/>
      <c r="AU711" s="78"/>
      <c r="AV711" s="78"/>
      <c r="AW711" s="78"/>
      <c r="AX711" s="78"/>
      <c r="AY711" s="78"/>
      <c r="AZ711" s="78"/>
      <c r="BA711" s="78"/>
      <c r="BB711" s="78"/>
      <c r="BC711" s="78"/>
    </row>
    <row r="712" customFormat="false" ht="15" hidden="false" customHeight="false" outlineLevel="0" collapsed="false">
      <c r="A712" s="78"/>
      <c r="B712" s="78"/>
      <c r="C712" s="79"/>
      <c r="D712" s="78"/>
      <c r="E712" s="78"/>
      <c r="F712" s="82"/>
      <c r="G712" s="82"/>
      <c r="H712" s="82"/>
      <c r="I712" s="78"/>
      <c r="J712" s="83"/>
      <c r="K712" s="78"/>
      <c r="L712" s="82"/>
      <c r="M712" s="82"/>
      <c r="N712" s="82"/>
      <c r="O712" s="82"/>
      <c r="P712" s="83"/>
      <c r="Q712" s="78"/>
      <c r="R712" s="83"/>
      <c r="S712" s="78"/>
      <c r="T712" s="78"/>
      <c r="U712" s="78"/>
      <c r="V712" s="78"/>
      <c r="W712" s="78"/>
      <c r="X712" s="78"/>
      <c r="Y712" s="78"/>
      <c r="Z712" s="86"/>
      <c r="AA712" s="83"/>
      <c r="AB712" s="78"/>
      <c r="AC712" s="78"/>
      <c r="AD712" s="78"/>
      <c r="AE712" s="78"/>
      <c r="AF712" s="78"/>
      <c r="AG712" s="78"/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78"/>
      <c r="AS712" s="78"/>
      <c r="AT712" s="78"/>
      <c r="AU712" s="78"/>
      <c r="AV712" s="78"/>
      <c r="AW712" s="78"/>
      <c r="AX712" s="78"/>
      <c r="AY712" s="78"/>
      <c r="AZ712" s="78"/>
      <c r="BA712" s="78"/>
      <c r="BB712" s="78"/>
      <c r="BC712" s="78"/>
    </row>
    <row r="713" customFormat="false" ht="15" hidden="false" customHeight="false" outlineLevel="0" collapsed="false">
      <c r="A713" s="78"/>
      <c r="B713" s="78"/>
      <c r="C713" s="79"/>
      <c r="D713" s="78"/>
      <c r="E713" s="78"/>
      <c r="F713" s="82"/>
      <c r="G713" s="82"/>
      <c r="H713" s="82"/>
      <c r="I713" s="78"/>
      <c r="J713" s="83"/>
      <c r="K713" s="78"/>
      <c r="L713" s="82"/>
      <c r="M713" s="82"/>
      <c r="N713" s="82"/>
      <c r="O713" s="82"/>
      <c r="P713" s="83"/>
      <c r="Q713" s="78"/>
      <c r="R713" s="83"/>
      <c r="S713" s="78"/>
      <c r="T713" s="78"/>
      <c r="U713" s="78"/>
      <c r="V713" s="78"/>
      <c r="W713" s="78"/>
      <c r="X713" s="78"/>
      <c r="Y713" s="78"/>
      <c r="Z713" s="86"/>
      <c r="AA713" s="83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78"/>
      <c r="AS713" s="78"/>
      <c r="AT713" s="78"/>
      <c r="AU713" s="78"/>
      <c r="AV713" s="78"/>
      <c r="AW713" s="78"/>
      <c r="AX713" s="78"/>
      <c r="AY713" s="78"/>
      <c r="AZ713" s="78"/>
      <c r="BA713" s="78"/>
      <c r="BB713" s="78"/>
      <c r="BC713" s="78"/>
    </row>
    <row r="714" customFormat="false" ht="15" hidden="false" customHeight="false" outlineLevel="0" collapsed="false">
      <c r="A714" s="78"/>
      <c r="B714" s="78"/>
      <c r="C714" s="79"/>
      <c r="D714" s="78"/>
      <c r="E714" s="78"/>
      <c r="F714" s="82"/>
      <c r="G714" s="82"/>
      <c r="H714" s="82"/>
      <c r="I714" s="78"/>
      <c r="J714" s="83"/>
      <c r="K714" s="78"/>
      <c r="L714" s="82"/>
      <c r="M714" s="82"/>
      <c r="N714" s="82"/>
      <c r="O714" s="82"/>
      <c r="P714" s="83"/>
      <c r="Q714" s="78"/>
      <c r="R714" s="83"/>
      <c r="S714" s="78"/>
      <c r="T714" s="78"/>
      <c r="U714" s="78"/>
      <c r="V714" s="78"/>
      <c r="W714" s="78"/>
      <c r="X714" s="78"/>
      <c r="Y714" s="78"/>
      <c r="Z714" s="86"/>
      <c r="AA714" s="83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78"/>
      <c r="AS714" s="78"/>
      <c r="AT714" s="78"/>
      <c r="AU714" s="78"/>
      <c r="AV714" s="78"/>
      <c r="AW714" s="78"/>
      <c r="AX714" s="78"/>
      <c r="AY714" s="78"/>
      <c r="AZ714" s="78"/>
      <c r="BA714" s="78"/>
      <c r="BB714" s="78"/>
      <c r="BC714" s="78"/>
    </row>
    <row r="715" customFormat="false" ht="15" hidden="false" customHeight="false" outlineLevel="0" collapsed="false">
      <c r="A715" s="78"/>
      <c r="B715" s="78"/>
      <c r="C715" s="79"/>
      <c r="D715" s="78"/>
      <c r="E715" s="78"/>
      <c r="F715" s="82"/>
      <c r="G715" s="82"/>
      <c r="H715" s="82"/>
      <c r="I715" s="78"/>
      <c r="J715" s="83"/>
      <c r="K715" s="78"/>
      <c r="L715" s="82"/>
      <c r="M715" s="82"/>
      <c r="N715" s="82"/>
      <c r="O715" s="82"/>
      <c r="P715" s="83"/>
      <c r="Q715" s="78"/>
      <c r="R715" s="83"/>
      <c r="S715" s="78"/>
      <c r="T715" s="78"/>
      <c r="U715" s="78"/>
      <c r="V715" s="78"/>
      <c r="W715" s="78"/>
      <c r="X715" s="78"/>
      <c r="Y715" s="78"/>
      <c r="Z715" s="86"/>
      <c r="AA715" s="83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78"/>
      <c r="AS715" s="78"/>
      <c r="AT715" s="78"/>
      <c r="AU715" s="78"/>
      <c r="AV715" s="78"/>
      <c r="AW715" s="78"/>
      <c r="AX715" s="78"/>
      <c r="AY715" s="78"/>
      <c r="AZ715" s="78"/>
      <c r="BA715" s="78"/>
      <c r="BB715" s="78"/>
      <c r="BC715" s="78"/>
    </row>
    <row r="716" customFormat="false" ht="15" hidden="false" customHeight="false" outlineLevel="0" collapsed="false">
      <c r="A716" s="78"/>
      <c r="B716" s="78"/>
      <c r="C716" s="79"/>
      <c r="D716" s="78"/>
      <c r="E716" s="78"/>
      <c r="F716" s="82"/>
      <c r="G716" s="82"/>
      <c r="H716" s="82"/>
      <c r="I716" s="78"/>
      <c r="J716" s="83"/>
      <c r="K716" s="78"/>
      <c r="L716" s="82"/>
      <c r="M716" s="82"/>
      <c r="N716" s="82"/>
      <c r="O716" s="82"/>
      <c r="P716" s="83"/>
      <c r="Q716" s="78"/>
      <c r="R716" s="83"/>
      <c r="S716" s="78"/>
      <c r="T716" s="78"/>
      <c r="U716" s="78"/>
      <c r="V716" s="78"/>
      <c r="W716" s="78"/>
      <c r="X716" s="78"/>
      <c r="Y716" s="78"/>
      <c r="Z716" s="86"/>
      <c r="AA716" s="83"/>
      <c r="AB716" s="78"/>
      <c r="AC716" s="78"/>
      <c r="AD716" s="78"/>
      <c r="AE716" s="78"/>
      <c r="AF716" s="78"/>
      <c r="AG716" s="78"/>
      <c r="AH716" s="78"/>
      <c r="AI716" s="78"/>
      <c r="AJ716" s="78"/>
      <c r="AK716" s="78"/>
      <c r="AL716" s="78"/>
      <c r="AM716" s="78"/>
      <c r="AN716" s="78"/>
      <c r="AO716" s="78"/>
      <c r="AP716" s="78"/>
      <c r="AQ716" s="78"/>
      <c r="AR716" s="78"/>
      <c r="AS716" s="78"/>
      <c r="AT716" s="78"/>
      <c r="AU716" s="78"/>
      <c r="AV716" s="78"/>
      <c r="AW716" s="78"/>
      <c r="AX716" s="78"/>
      <c r="AY716" s="78"/>
      <c r="AZ716" s="78"/>
      <c r="BA716" s="78"/>
      <c r="BB716" s="78"/>
      <c r="BC716" s="78"/>
    </row>
    <row r="717" customFormat="false" ht="15" hidden="false" customHeight="false" outlineLevel="0" collapsed="false">
      <c r="A717" s="78"/>
      <c r="B717" s="78"/>
      <c r="C717" s="79"/>
      <c r="D717" s="78"/>
      <c r="E717" s="78"/>
      <c r="F717" s="82"/>
      <c r="G717" s="82"/>
      <c r="H717" s="82"/>
      <c r="I717" s="78"/>
      <c r="J717" s="83"/>
      <c r="K717" s="78"/>
      <c r="L717" s="82"/>
      <c r="M717" s="82"/>
      <c r="N717" s="82"/>
      <c r="O717" s="82"/>
      <c r="P717" s="83"/>
      <c r="Q717" s="78"/>
      <c r="R717" s="83"/>
      <c r="S717" s="78"/>
      <c r="T717" s="78"/>
      <c r="U717" s="78"/>
      <c r="V717" s="78"/>
      <c r="W717" s="78"/>
      <c r="X717" s="78"/>
      <c r="Y717" s="78"/>
      <c r="Z717" s="86"/>
      <c r="AA717" s="83"/>
      <c r="AB717" s="78"/>
      <c r="AC717" s="78"/>
      <c r="AD717" s="78"/>
      <c r="AE717" s="78"/>
      <c r="AF717" s="78"/>
      <c r="AG717" s="78"/>
      <c r="AH717" s="78"/>
      <c r="AI717" s="78"/>
      <c r="AJ717" s="78"/>
      <c r="AK717" s="78"/>
      <c r="AL717" s="78"/>
      <c r="AM717" s="78"/>
      <c r="AN717" s="78"/>
      <c r="AO717" s="78"/>
      <c r="AP717" s="78"/>
      <c r="AQ717" s="78"/>
      <c r="AR717" s="78"/>
      <c r="AS717" s="78"/>
      <c r="AT717" s="78"/>
      <c r="AU717" s="78"/>
      <c r="AV717" s="78"/>
      <c r="AW717" s="78"/>
      <c r="AX717" s="78"/>
      <c r="AY717" s="78"/>
      <c r="AZ717" s="78"/>
      <c r="BA717" s="78"/>
      <c r="BB717" s="78"/>
      <c r="BC717" s="78"/>
    </row>
    <row r="718" customFormat="false" ht="15" hidden="false" customHeight="false" outlineLevel="0" collapsed="false">
      <c r="A718" s="78"/>
      <c r="B718" s="78"/>
      <c r="C718" s="79"/>
      <c r="D718" s="78"/>
      <c r="E718" s="78"/>
      <c r="F718" s="82"/>
      <c r="G718" s="82"/>
      <c r="H718" s="82"/>
      <c r="I718" s="78"/>
      <c r="J718" s="83"/>
      <c r="K718" s="78"/>
      <c r="L718" s="82"/>
      <c r="M718" s="82"/>
      <c r="N718" s="82"/>
      <c r="O718" s="82"/>
      <c r="P718" s="83"/>
      <c r="Q718" s="78"/>
      <c r="R718" s="83"/>
      <c r="S718" s="78"/>
      <c r="T718" s="78"/>
      <c r="U718" s="78"/>
      <c r="V718" s="78"/>
      <c r="W718" s="78"/>
      <c r="X718" s="78"/>
      <c r="Y718" s="78"/>
      <c r="Z718" s="86"/>
      <c r="AA718" s="83"/>
      <c r="AB718" s="78"/>
      <c r="AC718" s="78"/>
      <c r="AD718" s="78"/>
      <c r="AE718" s="78"/>
      <c r="AF718" s="78"/>
      <c r="AG718" s="78"/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78"/>
      <c r="AS718" s="78"/>
      <c r="AT718" s="78"/>
      <c r="AU718" s="78"/>
      <c r="AV718" s="78"/>
      <c r="AW718" s="78"/>
      <c r="AX718" s="78"/>
      <c r="AY718" s="78"/>
      <c r="AZ718" s="78"/>
      <c r="BA718" s="78"/>
      <c r="BB718" s="78"/>
      <c r="BC718" s="78"/>
    </row>
    <row r="719" customFormat="false" ht="15" hidden="false" customHeight="false" outlineLevel="0" collapsed="false">
      <c r="A719" s="78"/>
      <c r="B719" s="78"/>
      <c r="C719" s="79"/>
      <c r="D719" s="78"/>
      <c r="E719" s="78"/>
      <c r="F719" s="82"/>
      <c r="G719" s="82"/>
      <c r="H719" s="82"/>
      <c r="I719" s="78"/>
      <c r="J719" s="83"/>
      <c r="K719" s="78"/>
      <c r="L719" s="82"/>
      <c r="M719" s="82"/>
      <c r="N719" s="82"/>
      <c r="O719" s="82"/>
      <c r="P719" s="83"/>
      <c r="Q719" s="78"/>
      <c r="R719" s="83"/>
      <c r="S719" s="78"/>
      <c r="T719" s="78"/>
      <c r="U719" s="78"/>
      <c r="V719" s="78"/>
      <c r="W719" s="78"/>
      <c r="X719" s="78"/>
      <c r="Y719" s="78"/>
      <c r="Z719" s="86"/>
      <c r="AA719" s="83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78"/>
      <c r="AS719" s="78"/>
      <c r="AT719" s="78"/>
      <c r="AU719" s="78"/>
      <c r="AV719" s="78"/>
      <c r="AW719" s="78"/>
      <c r="AX719" s="78"/>
      <c r="AY719" s="78"/>
      <c r="AZ719" s="78"/>
      <c r="BA719" s="78"/>
      <c r="BB719" s="78"/>
      <c r="BC719" s="78"/>
    </row>
    <row r="720" customFormat="false" ht="15" hidden="false" customHeight="false" outlineLevel="0" collapsed="false">
      <c r="A720" s="78"/>
      <c r="B720" s="78"/>
      <c r="C720" s="79"/>
      <c r="D720" s="78"/>
      <c r="E720" s="78"/>
      <c r="F720" s="82"/>
      <c r="G720" s="82"/>
      <c r="H720" s="82"/>
      <c r="I720" s="78"/>
      <c r="J720" s="83"/>
      <c r="K720" s="78"/>
      <c r="L720" s="82"/>
      <c r="M720" s="82"/>
      <c r="N720" s="82"/>
      <c r="O720" s="82"/>
      <c r="P720" s="83"/>
      <c r="Q720" s="78"/>
      <c r="R720" s="83"/>
      <c r="S720" s="78"/>
      <c r="T720" s="78"/>
      <c r="U720" s="78"/>
      <c r="V720" s="78"/>
      <c r="W720" s="78"/>
      <c r="X720" s="78"/>
      <c r="Y720" s="78"/>
      <c r="Z720" s="86"/>
      <c r="AA720" s="83"/>
      <c r="AB720" s="78"/>
      <c r="AC720" s="78"/>
      <c r="AD720" s="78"/>
      <c r="AE720" s="78"/>
      <c r="AF720" s="78"/>
      <c r="AG720" s="78"/>
      <c r="AH720" s="78"/>
      <c r="AI720" s="78"/>
      <c r="AJ720" s="78"/>
      <c r="AK720" s="78"/>
      <c r="AL720" s="78"/>
      <c r="AM720" s="78"/>
      <c r="AN720" s="78"/>
      <c r="AO720" s="78"/>
      <c r="AP720" s="78"/>
      <c r="AQ720" s="78"/>
      <c r="AR720" s="78"/>
      <c r="AS720" s="78"/>
      <c r="AT720" s="78"/>
      <c r="AU720" s="78"/>
      <c r="AV720" s="78"/>
      <c r="AW720" s="78"/>
      <c r="AX720" s="78"/>
      <c r="AY720" s="78"/>
      <c r="AZ720" s="78"/>
      <c r="BA720" s="78"/>
      <c r="BB720" s="78"/>
      <c r="BC720" s="78"/>
    </row>
    <row r="721" customFormat="false" ht="15" hidden="false" customHeight="false" outlineLevel="0" collapsed="false">
      <c r="A721" s="78"/>
      <c r="B721" s="78"/>
      <c r="C721" s="79"/>
      <c r="D721" s="78"/>
      <c r="E721" s="78"/>
      <c r="F721" s="82"/>
      <c r="G721" s="82"/>
      <c r="H721" s="82"/>
      <c r="I721" s="78"/>
      <c r="J721" s="83"/>
      <c r="K721" s="78"/>
      <c r="L721" s="82"/>
      <c r="M721" s="82"/>
      <c r="N721" s="82"/>
      <c r="O721" s="82"/>
      <c r="P721" s="83"/>
      <c r="Q721" s="78"/>
      <c r="R721" s="83"/>
      <c r="S721" s="78"/>
      <c r="T721" s="78"/>
      <c r="U721" s="78"/>
      <c r="V721" s="78"/>
      <c r="W721" s="78"/>
      <c r="X721" s="78"/>
      <c r="Y721" s="78"/>
      <c r="Z721" s="86"/>
      <c r="AA721" s="83"/>
      <c r="AB721" s="78"/>
      <c r="AC721" s="78"/>
      <c r="AD721" s="78"/>
      <c r="AE721" s="78"/>
      <c r="AF721" s="78"/>
      <c r="AG721" s="78"/>
      <c r="AH721" s="78"/>
      <c r="AI721" s="78"/>
      <c r="AJ721" s="78"/>
      <c r="AK721" s="78"/>
      <c r="AL721" s="78"/>
      <c r="AM721" s="78"/>
      <c r="AN721" s="78"/>
      <c r="AO721" s="78"/>
      <c r="AP721" s="78"/>
      <c r="AQ721" s="78"/>
      <c r="AR721" s="78"/>
      <c r="AS721" s="78"/>
      <c r="AT721" s="78"/>
      <c r="AU721" s="78"/>
      <c r="AV721" s="78"/>
      <c r="AW721" s="78"/>
      <c r="AX721" s="78"/>
      <c r="AY721" s="78"/>
      <c r="AZ721" s="78"/>
      <c r="BA721" s="78"/>
      <c r="BB721" s="78"/>
      <c r="BC721" s="78"/>
    </row>
    <row r="722" customFormat="false" ht="15" hidden="false" customHeight="false" outlineLevel="0" collapsed="false">
      <c r="A722" s="78"/>
      <c r="B722" s="78"/>
      <c r="C722" s="79"/>
      <c r="D722" s="78"/>
      <c r="E722" s="78"/>
      <c r="F722" s="82"/>
      <c r="G722" s="82"/>
      <c r="H722" s="82"/>
      <c r="I722" s="78"/>
      <c r="J722" s="83"/>
      <c r="K722" s="78"/>
      <c r="L722" s="82"/>
      <c r="M722" s="82"/>
      <c r="N722" s="82"/>
      <c r="O722" s="82"/>
      <c r="P722" s="83"/>
      <c r="Q722" s="78"/>
      <c r="R722" s="83"/>
      <c r="S722" s="78"/>
      <c r="T722" s="78"/>
      <c r="U722" s="78"/>
      <c r="V722" s="78"/>
      <c r="W722" s="78"/>
      <c r="X722" s="78"/>
      <c r="Y722" s="78"/>
      <c r="Z722" s="86"/>
      <c r="AA722" s="83"/>
      <c r="AB722" s="78"/>
      <c r="AC722" s="78"/>
      <c r="AD722" s="78"/>
      <c r="AE722" s="78"/>
      <c r="AF722" s="78"/>
      <c r="AG722" s="78"/>
      <c r="AH722" s="78"/>
      <c r="AI722" s="78"/>
      <c r="AJ722" s="78"/>
      <c r="AK722" s="78"/>
      <c r="AL722" s="78"/>
      <c r="AM722" s="78"/>
      <c r="AN722" s="78"/>
      <c r="AO722" s="78"/>
      <c r="AP722" s="78"/>
      <c r="AQ722" s="78"/>
      <c r="AR722" s="78"/>
      <c r="AS722" s="78"/>
      <c r="AT722" s="78"/>
      <c r="AU722" s="78"/>
      <c r="AV722" s="78"/>
      <c r="AW722" s="78"/>
      <c r="AX722" s="78"/>
      <c r="AY722" s="78"/>
      <c r="AZ722" s="78"/>
      <c r="BA722" s="78"/>
      <c r="BB722" s="78"/>
      <c r="BC722" s="78"/>
    </row>
    <row r="723" customFormat="false" ht="15" hidden="false" customHeight="false" outlineLevel="0" collapsed="false">
      <c r="A723" s="78"/>
      <c r="B723" s="78"/>
      <c r="C723" s="79"/>
      <c r="D723" s="78"/>
      <c r="E723" s="78"/>
      <c r="F723" s="82"/>
      <c r="G723" s="82"/>
      <c r="H723" s="82"/>
      <c r="I723" s="78"/>
      <c r="J723" s="83"/>
      <c r="K723" s="78"/>
      <c r="L723" s="82"/>
      <c r="M723" s="82"/>
      <c r="N723" s="82"/>
      <c r="O723" s="82"/>
      <c r="P723" s="83"/>
      <c r="Q723" s="78"/>
      <c r="R723" s="83"/>
      <c r="S723" s="78"/>
      <c r="T723" s="78"/>
      <c r="U723" s="78"/>
      <c r="V723" s="78"/>
      <c r="W723" s="78"/>
      <c r="X723" s="78"/>
      <c r="Y723" s="78"/>
      <c r="Z723" s="86"/>
      <c r="AA723" s="83"/>
      <c r="AB723" s="78"/>
      <c r="AC723" s="78"/>
      <c r="AD723" s="78"/>
      <c r="AE723" s="78"/>
      <c r="AF723" s="78"/>
      <c r="AG723" s="78"/>
      <c r="AH723" s="78"/>
      <c r="AI723" s="78"/>
      <c r="AJ723" s="78"/>
      <c r="AK723" s="78"/>
      <c r="AL723" s="78"/>
      <c r="AM723" s="78"/>
      <c r="AN723" s="78"/>
      <c r="AO723" s="78"/>
      <c r="AP723" s="78"/>
      <c r="AQ723" s="78"/>
      <c r="AR723" s="78"/>
      <c r="AS723" s="78"/>
      <c r="AT723" s="78"/>
      <c r="AU723" s="78"/>
      <c r="AV723" s="78"/>
      <c r="AW723" s="78"/>
      <c r="AX723" s="78"/>
      <c r="AY723" s="78"/>
      <c r="AZ723" s="78"/>
      <c r="BA723" s="78"/>
      <c r="BB723" s="78"/>
      <c r="BC723" s="78"/>
    </row>
    <row r="724" customFormat="false" ht="15" hidden="false" customHeight="false" outlineLevel="0" collapsed="false">
      <c r="A724" s="78"/>
      <c r="B724" s="78"/>
      <c r="C724" s="79"/>
      <c r="D724" s="78"/>
      <c r="E724" s="78"/>
      <c r="F724" s="82"/>
      <c r="G724" s="82"/>
      <c r="H724" s="82"/>
      <c r="I724" s="78"/>
      <c r="J724" s="83"/>
      <c r="K724" s="78"/>
      <c r="L724" s="82"/>
      <c r="M724" s="82"/>
      <c r="N724" s="82"/>
      <c r="O724" s="82"/>
      <c r="P724" s="83"/>
      <c r="Q724" s="78"/>
      <c r="R724" s="83"/>
      <c r="S724" s="78"/>
      <c r="T724" s="78"/>
      <c r="U724" s="78"/>
      <c r="V724" s="78"/>
      <c r="W724" s="78"/>
      <c r="X724" s="78"/>
      <c r="Y724" s="78"/>
      <c r="Z724" s="86"/>
      <c r="AA724" s="83"/>
      <c r="AB724" s="78"/>
      <c r="AC724" s="78"/>
      <c r="AD724" s="78"/>
      <c r="AE724" s="78"/>
      <c r="AF724" s="78"/>
      <c r="AG724" s="78"/>
      <c r="AH724" s="78"/>
      <c r="AI724" s="78"/>
      <c r="AJ724" s="78"/>
      <c r="AK724" s="78"/>
      <c r="AL724" s="78"/>
      <c r="AM724" s="78"/>
      <c r="AN724" s="78"/>
      <c r="AO724" s="78"/>
      <c r="AP724" s="78"/>
      <c r="AQ724" s="78"/>
      <c r="AR724" s="78"/>
      <c r="AS724" s="78"/>
      <c r="AT724" s="78"/>
      <c r="AU724" s="78"/>
      <c r="AV724" s="78"/>
      <c r="AW724" s="78"/>
      <c r="AX724" s="78"/>
      <c r="AY724" s="78"/>
      <c r="AZ724" s="78"/>
      <c r="BA724" s="78"/>
      <c r="BB724" s="78"/>
      <c r="BC724" s="78"/>
    </row>
    <row r="725" customFormat="false" ht="15" hidden="false" customHeight="false" outlineLevel="0" collapsed="false">
      <c r="A725" s="78"/>
      <c r="B725" s="78"/>
      <c r="C725" s="79"/>
      <c r="D725" s="78"/>
      <c r="E725" s="78"/>
      <c r="F725" s="82"/>
      <c r="G725" s="82"/>
      <c r="H725" s="82"/>
      <c r="I725" s="78"/>
      <c r="J725" s="83"/>
      <c r="K725" s="78"/>
      <c r="L725" s="82"/>
      <c r="M725" s="82"/>
      <c r="N725" s="82"/>
      <c r="O725" s="82"/>
      <c r="P725" s="83"/>
      <c r="Q725" s="78"/>
      <c r="R725" s="83"/>
      <c r="S725" s="78"/>
      <c r="T725" s="78"/>
      <c r="U725" s="78"/>
      <c r="V725" s="78"/>
      <c r="W725" s="78"/>
      <c r="X725" s="78"/>
      <c r="Y725" s="78"/>
      <c r="Z725" s="86"/>
      <c r="AA725" s="83"/>
      <c r="AB725" s="78"/>
      <c r="AC725" s="78"/>
      <c r="AD725" s="78"/>
      <c r="AE725" s="78"/>
      <c r="AF725" s="78"/>
      <c r="AG725" s="78"/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78"/>
      <c r="AS725" s="78"/>
      <c r="AT725" s="78"/>
      <c r="AU725" s="78"/>
      <c r="AV725" s="78"/>
      <c r="AW725" s="78"/>
      <c r="AX725" s="78"/>
      <c r="AY725" s="78"/>
      <c r="AZ725" s="78"/>
      <c r="BA725" s="78"/>
      <c r="BB725" s="78"/>
      <c r="BC725" s="78"/>
    </row>
    <row r="726" customFormat="false" ht="15" hidden="false" customHeight="false" outlineLevel="0" collapsed="false">
      <c r="A726" s="78"/>
      <c r="B726" s="78"/>
      <c r="C726" s="79"/>
      <c r="D726" s="78"/>
      <c r="E726" s="78"/>
      <c r="F726" s="82"/>
      <c r="G726" s="82"/>
      <c r="H726" s="82"/>
      <c r="I726" s="78"/>
      <c r="J726" s="83"/>
      <c r="K726" s="78"/>
      <c r="L726" s="82"/>
      <c r="M726" s="82"/>
      <c r="N726" s="82"/>
      <c r="O726" s="82"/>
      <c r="P726" s="83"/>
      <c r="Q726" s="78"/>
      <c r="R726" s="83"/>
      <c r="S726" s="78"/>
      <c r="T726" s="78"/>
      <c r="U726" s="78"/>
      <c r="V726" s="78"/>
      <c r="W726" s="78"/>
      <c r="X726" s="78"/>
      <c r="Y726" s="78"/>
      <c r="Z726" s="86"/>
      <c r="AA726" s="83"/>
      <c r="AB726" s="78"/>
      <c r="AC726" s="78"/>
      <c r="AD726" s="78"/>
      <c r="AE726" s="78"/>
      <c r="AF726" s="78"/>
      <c r="AG726" s="78"/>
      <c r="AH726" s="78"/>
      <c r="AI726" s="78"/>
      <c r="AJ726" s="78"/>
      <c r="AK726" s="78"/>
      <c r="AL726" s="78"/>
      <c r="AM726" s="78"/>
      <c r="AN726" s="78"/>
      <c r="AO726" s="78"/>
      <c r="AP726" s="78"/>
      <c r="AQ726" s="78"/>
      <c r="AR726" s="78"/>
      <c r="AS726" s="78"/>
      <c r="AT726" s="78"/>
      <c r="AU726" s="78"/>
      <c r="AV726" s="78"/>
      <c r="AW726" s="78"/>
      <c r="AX726" s="78"/>
      <c r="AY726" s="78"/>
      <c r="AZ726" s="78"/>
      <c r="BA726" s="78"/>
      <c r="BB726" s="78"/>
      <c r="BC726" s="78"/>
    </row>
    <row r="727" customFormat="false" ht="15" hidden="false" customHeight="false" outlineLevel="0" collapsed="false">
      <c r="A727" s="78"/>
      <c r="B727" s="78"/>
      <c r="C727" s="79"/>
      <c r="D727" s="78"/>
      <c r="E727" s="78"/>
      <c r="F727" s="82"/>
      <c r="G727" s="82"/>
      <c r="H727" s="82"/>
      <c r="I727" s="78"/>
      <c r="J727" s="83"/>
      <c r="K727" s="78"/>
      <c r="L727" s="82"/>
      <c r="M727" s="82"/>
      <c r="N727" s="82"/>
      <c r="O727" s="82"/>
      <c r="P727" s="83"/>
      <c r="Q727" s="78"/>
      <c r="R727" s="83"/>
      <c r="S727" s="78"/>
      <c r="T727" s="78"/>
      <c r="U727" s="78"/>
      <c r="V727" s="78"/>
      <c r="W727" s="78"/>
      <c r="X727" s="78"/>
      <c r="Y727" s="78"/>
      <c r="Z727" s="86"/>
      <c r="AA727" s="83"/>
      <c r="AB727" s="78"/>
      <c r="AC727" s="78"/>
      <c r="AD727" s="78"/>
      <c r="AE727" s="78"/>
      <c r="AF727" s="78"/>
      <c r="AG727" s="78"/>
      <c r="AH727" s="78"/>
      <c r="AI727" s="78"/>
      <c r="AJ727" s="78"/>
      <c r="AK727" s="78"/>
      <c r="AL727" s="78"/>
      <c r="AM727" s="78"/>
      <c r="AN727" s="78"/>
      <c r="AO727" s="78"/>
      <c r="AP727" s="78"/>
      <c r="AQ727" s="78"/>
      <c r="AR727" s="78"/>
      <c r="AS727" s="78"/>
      <c r="AT727" s="78"/>
      <c r="AU727" s="78"/>
      <c r="AV727" s="78"/>
      <c r="AW727" s="78"/>
      <c r="AX727" s="78"/>
      <c r="AY727" s="78"/>
      <c r="AZ727" s="78"/>
      <c r="BA727" s="78"/>
      <c r="BB727" s="78"/>
      <c r="BC727" s="78"/>
    </row>
    <row r="728" customFormat="false" ht="15" hidden="false" customHeight="false" outlineLevel="0" collapsed="false">
      <c r="A728" s="78"/>
      <c r="B728" s="78"/>
      <c r="C728" s="79"/>
      <c r="D728" s="78"/>
      <c r="E728" s="78"/>
      <c r="F728" s="82"/>
      <c r="G728" s="82"/>
      <c r="H728" s="82"/>
      <c r="I728" s="78"/>
      <c r="J728" s="83"/>
      <c r="K728" s="78"/>
      <c r="L728" s="82"/>
      <c r="M728" s="82"/>
      <c r="N728" s="82"/>
      <c r="O728" s="82"/>
      <c r="P728" s="83"/>
      <c r="Q728" s="78"/>
      <c r="R728" s="83"/>
      <c r="S728" s="78"/>
      <c r="T728" s="78"/>
      <c r="U728" s="78"/>
      <c r="V728" s="78"/>
      <c r="W728" s="78"/>
      <c r="X728" s="78"/>
      <c r="Y728" s="78"/>
      <c r="Z728" s="86"/>
      <c r="AA728" s="83"/>
      <c r="AB728" s="78"/>
      <c r="AC728" s="78"/>
      <c r="AD728" s="78"/>
      <c r="AE728" s="78"/>
      <c r="AF728" s="78"/>
      <c r="AG728" s="78"/>
      <c r="AH728" s="78"/>
      <c r="AI728" s="78"/>
      <c r="AJ728" s="78"/>
      <c r="AK728" s="78"/>
      <c r="AL728" s="78"/>
      <c r="AM728" s="78"/>
      <c r="AN728" s="78"/>
      <c r="AO728" s="78"/>
      <c r="AP728" s="78"/>
      <c r="AQ728" s="78"/>
      <c r="AR728" s="78"/>
      <c r="AS728" s="78"/>
      <c r="AT728" s="78"/>
      <c r="AU728" s="78"/>
      <c r="AV728" s="78"/>
      <c r="AW728" s="78"/>
      <c r="AX728" s="78"/>
      <c r="AY728" s="78"/>
      <c r="AZ728" s="78"/>
      <c r="BA728" s="78"/>
      <c r="BB728" s="78"/>
      <c r="BC728" s="78"/>
    </row>
    <row r="729" customFormat="false" ht="15" hidden="false" customHeight="false" outlineLevel="0" collapsed="false">
      <c r="A729" s="78"/>
      <c r="B729" s="78"/>
      <c r="C729" s="79"/>
      <c r="D729" s="78"/>
      <c r="E729" s="78"/>
      <c r="F729" s="82"/>
      <c r="G729" s="82"/>
      <c r="H729" s="82"/>
      <c r="I729" s="78"/>
      <c r="J729" s="83"/>
      <c r="K729" s="78"/>
      <c r="L729" s="82"/>
      <c r="M729" s="82"/>
      <c r="N729" s="82"/>
      <c r="O729" s="82"/>
      <c r="P729" s="83"/>
      <c r="Q729" s="78"/>
      <c r="R729" s="83"/>
      <c r="S729" s="78"/>
      <c r="T729" s="78"/>
      <c r="U729" s="78"/>
      <c r="V729" s="78"/>
      <c r="W729" s="78"/>
      <c r="X729" s="78"/>
      <c r="Y729" s="78"/>
      <c r="Z729" s="86"/>
      <c r="AA729" s="83"/>
      <c r="AB729" s="78"/>
      <c r="AC729" s="78"/>
      <c r="AD729" s="78"/>
      <c r="AE729" s="78"/>
      <c r="AF729" s="78"/>
      <c r="AG729" s="78"/>
      <c r="AH729" s="78"/>
      <c r="AI729" s="78"/>
      <c r="AJ729" s="78"/>
      <c r="AK729" s="78"/>
      <c r="AL729" s="78"/>
      <c r="AM729" s="78"/>
      <c r="AN729" s="78"/>
      <c r="AO729" s="78"/>
      <c r="AP729" s="78"/>
      <c r="AQ729" s="78"/>
      <c r="AR729" s="78"/>
      <c r="AS729" s="78"/>
      <c r="AT729" s="78"/>
      <c r="AU729" s="78"/>
      <c r="AV729" s="78"/>
      <c r="AW729" s="78"/>
      <c r="AX729" s="78"/>
      <c r="AY729" s="78"/>
      <c r="AZ729" s="78"/>
      <c r="BA729" s="78"/>
      <c r="BB729" s="78"/>
      <c r="BC729" s="78"/>
    </row>
    <row r="730" customFormat="false" ht="15" hidden="false" customHeight="false" outlineLevel="0" collapsed="false">
      <c r="A730" s="78"/>
      <c r="B730" s="78"/>
      <c r="C730" s="79"/>
      <c r="D730" s="78"/>
      <c r="E730" s="78"/>
      <c r="F730" s="82"/>
      <c r="G730" s="82"/>
      <c r="H730" s="82"/>
      <c r="I730" s="78"/>
      <c r="J730" s="83"/>
      <c r="K730" s="78"/>
      <c r="L730" s="82"/>
      <c r="M730" s="82"/>
      <c r="N730" s="82"/>
      <c r="O730" s="82"/>
      <c r="P730" s="83"/>
      <c r="Q730" s="78"/>
      <c r="R730" s="83"/>
      <c r="S730" s="78"/>
      <c r="T730" s="78"/>
      <c r="U730" s="78"/>
      <c r="V730" s="78"/>
      <c r="W730" s="78"/>
      <c r="X730" s="78"/>
      <c r="Y730" s="78"/>
      <c r="Z730" s="86"/>
      <c r="AA730" s="83"/>
      <c r="AB730" s="78"/>
      <c r="AC730" s="78"/>
      <c r="AD730" s="78"/>
      <c r="AE730" s="78"/>
      <c r="AF730" s="78"/>
      <c r="AG730" s="78"/>
      <c r="AH730" s="78"/>
      <c r="AI730" s="78"/>
      <c r="AJ730" s="78"/>
      <c r="AK730" s="78"/>
      <c r="AL730" s="78"/>
      <c r="AM730" s="78"/>
      <c r="AN730" s="78"/>
      <c r="AO730" s="78"/>
      <c r="AP730" s="78"/>
      <c r="AQ730" s="78"/>
      <c r="AR730" s="78"/>
      <c r="AS730" s="78"/>
      <c r="AT730" s="78"/>
      <c r="AU730" s="78"/>
      <c r="AV730" s="78"/>
      <c r="AW730" s="78"/>
      <c r="AX730" s="78"/>
      <c r="AY730" s="78"/>
      <c r="AZ730" s="78"/>
      <c r="BA730" s="78"/>
      <c r="BB730" s="78"/>
      <c r="BC730" s="78"/>
    </row>
    <row r="731" customFormat="false" ht="15" hidden="false" customHeight="false" outlineLevel="0" collapsed="false">
      <c r="A731" s="78"/>
      <c r="B731" s="78"/>
      <c r="C731" s="79"/>
      <c r="D731" s="78"/>
      <c r="E731" s="78"/>
      <c r="F731" s="82"/>
      <c r="G731" s="82"/>
      <c r="H731" s="82"/>
      <c r="I731" s="78"/>
      <c r="J731" s="83"/>
      <c r="K731" s="78"/>
      <c r="L731" s="82"/>
      <c r="M731" s="82"/>
      <c r="N731" s="82"/>
      <c r="O731" s="82"/>
      <c r="P731" s="83"/>
      <c r="Q731" s="78"/>
      <c r="R731" s="83"/>
      <c r="S731" s="78"/>
      <c r="T731" s="78"/>
      <c r="U731" s="78"/>
      <c r="V731" s="78"/>
      <c r="W731" s="78"/>
      <c r="X731" s="78"/>
      <c r="Y731" s="78"/>
      <c r="Z731" s="86"/>
      <c r="AA731" s="83"/>
      <c r="AB731" s="78"/>
      <c r="AC731" s="78"/>
      <c r="AD731" s="78"/>
      <c r="AE731" s="78"/>
      <c r="AF731" s="78"/>
      <c r="AG731" s="78"/>
      <c r="AH731" s="78"/>
      <c r="AI731" s="78"/>
      <c r="AJ731" s="78"/>
      <c r="AK731" s="78"/>
      <c r="AL731" s="78"/>
      <c r="AM731" s="78"/>
      <c r="AN731" s="78"/>
      <c r="AO731" s="78"/>
      <c r="AP731" s="78"/>
      <c r="AQ731" s="78"/>
      <c r="AR731" s="78"/>
      <c r="AS731" s="78"/>
      <c r="AT731" s="78"/>
      <c r="AU731" s="78"/>
      <c r="AV731" s="78"/>
      <c r="AW731" s="78"/>
      <c r="AX731" s="78"/>
      <c r="AY731" s="78"/>
      <c r="AZ731" s="78"/>
      <c r="BA731" s="78"/>
      <c r="BB731" s="78"/>
      <c r="BC731" s="78"/>
    </row>
    <row r="732" customFormat="false" ht="15" hidden="false" customHeight="false" outlineLevel="0" collapsed="false">
      <c r="A732" s="78"/>
      <c r="B732" s="78"/>
      <c r="C732" s="79"/>
      <c r="D732" s="78"/>
      <c r="E732" s="78"/>
      <c r="F732" s="82"/>
      <c r="G732" s="82"/>
      <c r="H732" s="82"/>
      <c r="I732" s="78"/>
      <c r="J732" s="83"/>
      <c r="K732" s="78"/>
      <c r="L732" s="82"/>
      <c r="M732" s="82"/>
      <c r="N732" s="82"/>
      <c r="O732" s="82"/>
      <c r="P732" s="83"/>
      <c r="Q732" s="78"/>
      <c r="R732" s="83"/>
      <c r="S732" s="78"/>
      <c r="T732" s="78"/>
      <c r="U732" s="78"/>
      <c r="V732" s="78"/>
      <c r="W732" s="78"/>
      <c r="X732" s="78"/>
      <c r="Y732" s="78"/>
      <c r="Z732" s="86"/>
      <c r="AA732" s="83"/>
      <c r="AB732" s="78"/>
      <c r="AC732" s="78"/>
      <c r="AD732" s="78"/>
      <c r="AE732" s="78"/>
      <c r="AF732" s="78"/>
      <c r="AG732" s="78"/>
      <c r="AH732" s="78"/>
      <c r="AI732" s="78"/>
      <c r="AJ732" s="78"/>
      <c r="AK732" s="78"/>
      <c r="AL732" s="78"/>
      <c r="AM732" s="78"/>
      <c r="AN732" s="78"/>
      <c r="AO732" s="78"/>
      <c r="AP732" s="78"/>
      <c r="AQ732" s="78"/>
      <c r="AR732" s="78"/>
      <c r="AS732" s="78"/>
      <c r="AT732" s="78"/>
      <c r="AU732" s="78"/>
      <c r="AV732" s="78"/>
      <c r="AW732" s="78"/>
      <c r="AX732" s="78"/>
      <c r="AY732" s="78"/>
      <c r="AZ732" s="78"/>
      <c r="BA732" s="78"/>
      <c r="BB732" s="78"/>
      <c r="BC732" s="78"/>
    </row>
    <row r="733" customFormat="false" ht="15" hidden="false" customHeight="false" outlineLevel="0" collapsed="false">
      <c r="A733" s="78"/>
      <c r="B733" s="78"/>
      <c r="C733" s="79"/>
      <c r="D733" s="78"/>
      <c r="E733" s="78"/>
      <c r="F733" s="82"/>
      <c r="G733" s="82"/>
      <c r="H733" s="82"/>
      <c r="I733" s="78"/>
      <c r="J733" s="83"/>
      <c r="K733" s="78"/>
      <c r="L733" s="82"/>
      <c r="M733" s="82"/>
      <c r="N733" s="82"/>
      <c r="O733" s="82"/>
      <c r="P733" s="83"/>
      <c r="Q733" s="78"/>
      <c r="R733" s="83"/>
      <c r="S733" s="78"/>
      <c r="T733" s="78"/>
      <c r="U733" s="78"/>
      <c r="V733" s="78"/>
      <c r="W733" s="78"/>
      <c r="X733" s="78"/>
      <c r="Y733" s="78"/>
      <c r="Z733" s="86"/>
      <c r="AA733" s="83"/>
      <c r="AB733" s="78"/>
      <c r="AC733" s="78"/>
      <c r="AD733" s="78"/>
      <c r="AE733" s="78"/>
      <c r="AF733" s="78"/>
      <c r="AG733" s="78"/>
      <c r="AH733" s="78"/>
      <c r="AI733" s="78"/>
      <c r="AJ733" s="78"/>
      <c r="AK733" s="78"/>
      <c r="AL733" s="78"/>
      <c r="AM733" s="78"/>
      <c r="AN733" s="78"/>
      <c r="AO733" s="78"/>
      <c r="AP733" s="78"/>
      <c r="AQ733" s="78"/>
      <c r="AR733" s="78"/>
      <c r="AS733" s="78"/>
      <c r="AT733" s="78"/>
      <c r="AU733" s="78"/>
      <c r="AV733" s="78"/>
      <c r="AW733" s="78"/>
      <c r="AX733" s="78"/>
      <c r="AY733" s="78"/>
      <c r="AZ733" s="78"/>
      <c r="BA733" s="78"/>
      <c r="BB733" s="78"/>
      <c r="BC733" s="78"/>
    </row>
    <row r="734" customFormat="false" ht="15" hidden="false" customHeight="false" outlineLevel="0" collapsed="false">
      <c r="A734" s="78"/>
      <c r="B734" s="78"/>
      <c r="C734" s="79"/>
      <c r="D734" s="78"/>
      <c r="E734" s="78"/>
      <c r="F734" s="82"/>
      <c r="G734" s="82"/>
      <c r="H734" s="82"/>
      <c r="I734" s="78"/>
      <c r="J734" s="83"/>
      <c r="K734" s="78"/>
      <c r="L734" s="82"/>
      <c r="M734" s="82"/>
      <c r="N734" s="82"/>
      <c r="O734" s="82"/>
      <c r="P734" s="83"/>
      <c r="Q734" s="78"/>
      <c r="R734" s="83"/>
      <c r="S734" s="78"/>
      <c r="T734" s="78"/>
      <c r="U734" s="78"/>
      <c r="V734" s="78"/>
      <c r="W734" s="78"/>
      <c r="X734" s="78"/>
      <c r="Y734" s="78"/>
      <c r="Z734" s="86"/>
      <c r="AA734" s="83"/>
      <c r="AB734" s="78"/>
      <c r="AC734" s="78"/>
      <c r="AD734" s="78"/>
      <c r="AE734" s="78"/>
      <c r="AF734" s="78"/>
      <c r="AG734" s="78"/>
      <c r="AH734" s="78"/>
      <c r="AI734" s="78"/>
      <c r="AJ734" s="78"/>
      <c r="AK734" s="78"/>
      <c r="AL734" s="78"/>
      <c r="AM734" s="78"/>
      <c r="AN734" s="78"/>
      <c r="AO734" s="78"/>
      <c r="AP734" s="78"/>
      <c r="AQ734" s="78"/>
      <c r="AR734" s="78"/>
      <c r="AS734" s="78"/>
      <c r="AT734" s="78"/>
      <c r="AU734" s="78"/>
      <c r="AV734" s="78"/>
      <c r="AW734" s="78"/>
      <c r="AX734" s="78"/>
      <c r="AY734" s="78"/>
      <c r="AZ734" s="78"/>
      <c r="BA734" s="78"/>
      <c r="BB734" s="78"/>
      <c r="BC734" s="78"/>
    </row>
    <row r="735" customFormat="false" ht="15" hidden="false" customHeight="false" outlineLevel="0" collapsed="false">
      <c r="A735" s="78"/>
      <c r="B735" s="78"/>
      <c r="C735" s="79"/>
      <c r="D735" s="78"/>
      <c r="E735" s="78"/>
      <c r="F735" s="82"/>
      <c r="G735" s="82"/>
      <c r="H735" s="82"/>
      <c r="I735" s="78"/>
      <c r="J735" s="83"/>
      <c r="K735" s="78"/>
      <c r="L735" s="82"/>
      <c r="M735" s="82"/>
      <c r="N735" s="82"/>
      <c r="O735" s="82"/>
      <c r="P735" s="83"/>
      <c r="Q735" s="78"/>
      <c r="R735" s="83"/>
      <c r="S735" s="78"/>
      <c r="T735" s="78"/>
      <c r="U735" s="78"/>
      <c r="V735" s="78"/>
      <c r="W735" s="78"/>
      <c r="X735" s="78"/>
      <c r="Y735" s="78"/>
      <c r="Z735" s="86"/>
      <c r="AA735" s="83"/>
      <c r="AB735" s="78"/>
      <c r="AC735" s="78"/>
      <c r="AD735" s="78"/>
      <c r="AE735" s="78"/>
      <c r="AF735" s="78"/>
      <c r="AG735" s="78"/>
      <c r="AH735" s="78"/>
      <c r="AI735" s="78"/>
      <c r="AJ735" s="78"/>
      <c r="AK735" s="78"/>
      <c r="AL735" s="78"/>
      <c r="AM735" s="78"/>
      <c r="AN735" s="78"/>
      <c r="AO735" s="78"/>
      <c r="AP735" s="78"/>
      <c r="AQ735" s="78"/>
      <c r="AR735" s="78"/>
      <c r="AS735" s="78"/>
      <c r="AT735" s="78"/>
      <c r="AU735" s="78"/>
      <c r="AV735" s="78"/>
      <c r="AW735" s="78"/>
      <c r="AX735" s="78"/>
      <c r="AY735" s="78"/>
      <c r="AZ735" s="78"/>
      <c r="BA735" s="78"/>
      <c r="BB735" s="78"/>
      <c r="BC735" s="78"/>
    </row>
    <row r="736" customFormat="false" ht="15" hidden="false" customHeight="false" outlineLevel="0" collapsed="false">
      <c r="A736" s="78"/>
      <c r="B736" s="78"/>
      <c r="C736" s="79"/>
      <c r="D736" s="78"/>
      <c r="E736" s="78"/>
      <c r="F736" s="82"/>
      <c r="G736" s="82"/>
      <c r="H736" s="82"/>
      <c r="I736" s="78"/>
      <c r="J736" s="83"/>
      <c r="K736" s="78"/>
      <c r="L736" s="82"/>
      <c r="M736" s="82"/>
      <c r="N736" s="82"/>
      <c r="O736" s="82"/>
      <c r="P736" s="83"/>
      <c r="Q736" s="78"/>
      <c r="R736" s="83"/>
      <c r="S736" s="78"/>
      <c r="T736" s="78"/>
      <c r="U736" s="78"/>
      <c r="V736" s="78"/>
      <c r="W736" s="78"/>
      <c r="X736" s="78"/>
      <c r="Y736" s="78"/>
      <c r="Z736" s="86"/>
      <c r="AA736" s="83"/>
      <c r="AB736" s="78"/>
      <c r="AC736" s="78"/>
      <c r="AD736" s="78"/>
      <c r="AE736" s="78"/>
      <c r="AF736" s="78"/>
      <c r="AG736" s="78"/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78"/>
      <c r="AS736" s="78"/>
      <c r="AT736" s="78"/>
      <c r="AU736" s="78"/>
      <c r="AV736" s="78"/>
      <c r="AW736" s="78"/>
      <c r="AX736" s="78"/>
      <c r="AY736" s="78"/>
      <c r="AZ736" s="78"/>
      <c r="BA736" s="78"/>
      <c r="BB736" s="78"/>
      <c r="BC736" s="78"/>
    </row>
    <row r="737" customFormat="false" ht="15" hidden="false" customHeight="false" outlineLevel="0" collapsed="false">
      <c r="A737" s="78"/>
      <c r="B737" s="78"/>
      <c r="C737" s="79"/>
      <c r="D737" s="78"/>
      <c r="E737" s="78"/>
      <c r="F737" s="82"/>
      <c r="G737" s="82"/>
      <c r="H737" s="82"/>
      <c r="I737" s="78"/>
      <c r="J737" s="83"/>
      <c r="K737" s="78"/>
      <c r="L737" s="82"/>
      <c r="M737" s="82"/>
      <c r="N737" s="82"/>
      <c r="O737" s="82"/>
      <c r="P737" s="83"/>
      <c r="Q737" s="78"/>
      <c r="R737" s="83"/>
      <c r="S737" s="78"/>
      <c r="T737" s="78"/>
      <c r="U737" s="78"/>
      <c r="V737" s="78"/>
      <c r="W737" s="78"/>
      <c r="X737" s="78"/>
      <c r="Y737" s="78"/>
      <c r="Z737" s="86"/>
      <c r="AA737" s="83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78"/>
      <c r="AS737" s="78"/>
      <c r="AT737" s="78"/>
      <c r="AU737" s="78"/>
      <c r="AV737" s="78"/>
      <c r="AW737" s="78"/>
      <c r="AX737" s="78"/>
      <c r="AY737" s="78"/>
      <c r="AZ737" s="78"/>
      <c r="BA737" s="78"/>
      <c r="BB737" s="78"/>
      <c r="BC737" s="78"/>
    </row>
    <row r="738" customFormat="false" ht="15" hidden="false" customHeight="false" outlineLevel="0" collapsed="false">
      <c r="A738" s="78"/>
      <c r="B738" s="78"/>
      <c r="C738" s="79"/>
      <c r="D738" s="78"/>
      <c r="E738" s="78"/>
      <c r="F738" s="82"/>
      <c r="G738" s="82"/>
      <c r="H738" s="82"/>
      <c r="I738" s="78"/>
      <c r="J738" s="83"/>
      <c r="K738" s="78"/>
      <c r="L738" s="82"/>
      <c r="M738" s="82"/>
      <c r="N738" s="82"/>
      <c r="O738" s="82"/>
      <c r="P738" s="83"/>
      <c r="Q738" s="78"/>
      <c r="R738" s="83"/>
      <c r="S738" s="78"/>
      <c r="T738" s="78"/>
      <c r="U738" s="78"/>
      <c r="V738" s="78"/>
      <c r="W738" s="78"/>
      <c r="X738" s="78"/>
      <c r="Y738" s="78"/>
      <c r="Z738" s="86"/>
      <c r="AA738" s="83"/>
      <c r="AB738" s="78"/>
      <c r="AC738" s="78"/>
      <c r="AD738" s="78"/>
      <c r="AE738" s="78"/>
      <c r="AF738" s="78"/>
      <c r="AG738" s="78"/>
      <c r="AH738" s="78"/>
      <c r="AI738" s="78"/>
      <c r="AJ738" s="78"/>
      <c r="AK738" s="78"/>
      <c r="AL738" s="78"/>
      <c r="AM738" s="78"/>
      <c r="AN738" s="78"/>
      <c r="AO738" s="78"/>
      <c r="AP738" s="78"/>
      <c r="AQ738" s="78"/>
      <c r="AR738" s="78"/>
      <c r="AS738" s="78"/>
      <c r="AT738" s="78"/>
      <c r="AU738" s="78"/>
      <c r="AV738" s="78"/>
      <c r="AW738" s="78"/>
      <c r="AX738" s="78"/>
      <c r="AY738" s="78"/>
      <c r="AZ738" s="78"/>
      <c r="BA738" s="78"/>
      <c r="BB738" s="78"/>
      <c r="BC738" s="78"/>
    </row>
    <row r="739" customFormat="false" ht="15" hidden="false" customHeight="false" outlineLevel="0" collapsed="false">
      <c r="A739" s="78"/>
      <c r="B739" s="78"/>
      <c r="C739" s="79"/>
      <c r="D739" s="78"/>
      <c r="E739" s="78"/>
      <c r="F739" s="82"/>
      <c r="G739" s="82"/>
      <c r="H739" s="82"/>
      <c r="I739" s="78"/>
      <c r="J739" s="83"/>
      <c r="K739" s="78"/>
      <c r="L739" s="82"/>
      <c r="M739" s="82"/>
      <c r="N739" s="82"/>
      <c r="O739" s="82"/>
      <c r="P739" s="83"/>
      <c r="Q739" s="78"/>
      <c r="R739" s="83"/>
      <c r="S739" s="78"/>
      <c r="T739" s="78"/>
      <c r="U739" s="78"/>
      <c r="V739" s="78"/>
      <c r="W739" s="78"/>
      <c r="X739" s="78"/>
      <c r="Y739" s="78"/>
      <c r="Z739" s="86"/>
      <c r="AA739" s="83"/>
      <c r="AB739" s="78"/>
      <c r="AC739" s="78"/>
      <c r="AD739" s="78"/>
      <c r="AE739" s="78"/>
      <c r="AF739" s="78"/>
      <c r="AG739" s="78"/>
      <c r="AH739" s="78"/>
      <c r="AI739" s="78"/>
      <c r="AJ739" s="78"/>
      <c r="AK739" s="78"/>
      <c r="AL739" s="78"/>
      <c r="AM739" s="78"/>
      <c r="AN739" s="78"/>
      <c r="AO739" s="78"/>
      <c r="AP739" s="78"/>
      <c r="AQ739" s="78"/>
      <c r="AR739" s="78"/>
      <c r="AS739" s="78"/>
      <c r="AT739" s="78"/>
      <c r="AU739" s="78"/>
      <c r="AV739" s="78"/>
      <c r="AW739" s="78"/>
      <c r="AX739" s="78"/>
      <c r="AY739" s="78"/>
      <c r="AZ739" s="78"/>
      <c r="BA739" s="78"/>
      <c r="BB739" s="78"/>
      <c r="BC739" s="78"/>
    </row>
    <row r="740" customFormat="false" ht="15" hidden="false" customHeight="false" outlineLevel="0" collapsed="false">
      <c r="A740" s="78"/>
      <c r="B740" s="78"/>
      <c r="C740" s="79"/>
      <c r="D740" s="78"/>
      <c r="E740" s="78"/>
      <c r="F740" s="82"/>
      <c r="G740" s="82"/>
      <c r="H740" s="82"/>
      <c r="I740" s="78"/>
      <c r="J740" s="83"/>
      <c r="K740" s="78"/>
      <c r="L740" s="82"/>
      <c r="M740" s="82"/>
      <c r="N740" s="82"/>
      <c r="O740" s="82"/>
      <c r="P740" s="83"/>
      <c r="Q740" s="78"/>
      <c r="R740" s="83"/>
      <c r="S740" s="78"/>
      <c r="T740" s="78"/>
      <c r="U740" s="78"/>
      <c r="V740" s="78"/>
      <c r="W740" s="78"/>
      <c r="X740" s="78"/>
      <c r="Y740" s="78"/>
      <c r="Z740" s="86"/>
      <c r="AA740" s="83"/>
      <c r="AB740" s="78"/>
      <c r="AC740" s="78"/>
      <c r="AD740" s="78"/>
      <c r="AE740" s="78"/>
      <c r="AF740" s="78"/>
      <c r="AG740" s="78"/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78"/>
      <c r="AS740" s="78"/>
      <c r="AT740" s="78"/>
      <c r="AU740" s="78"/>
      <c r="AV740" s="78"/>
      <c r="AW740" s="78"/>
      <c r="AX740" s="78"/>
      <c r="AY740" s="78"/>
      <c r="AZ740" s="78"/>
      <c r="BA740" s="78"/>
      <c r="BB740" s="78"/>
      <c r="BC740" s="78"/>
    </row>
    <row r="741" customFormat="false" ht="15" hidden="false" customHeight="false" outlineLevel="0" collapsed="false">
      <c r="A741" s="78"/>
      <c r="B741" s="78"/>
      <c r="C741" s="79"/>
      <c r="D741" s="78"/>
      <c r="E741" s="78"/>
      <c r="F741" s="82"/>
      <c r="G741" s="82"/>
      <c r="H741" s="82"/>
      <c r="I741" s="78"/>
      <c r="J741" s="83"/>
      <c r="K741" s="78"/>
      <c r="L741" s="82"/>
      <c r="M741" s="82"/>
      <c r="N741" s="82"/>
      <c r="O741" s="82"/>
      <c r="P741" s="83"/>
      <c r="Q741" s="78"/>
      <c r="R741" s="83"/>
      <c r="S741" s="78"/>
      <c r="T741" s="78"/>
      <c r="U741" s="78"/>
      <c r="V741" s="78"/>
      <c r="W741" s="78"/>
      <c r="X741" s="78"/>
      <c r="Y741" s="78"/>
      <c r="Z741" s="86"/>
      <c r="AA741" s="83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78"/>
      <c r="AS741" s="78"/>
      <c r="AT741" s="78"/>
      <c r="AU741" s="78"/>
      <c r="AV741" s="78"/>
      <c r="AW741" s="78"/>
      <c r="AX741" s="78"/>
      <c r="AY741" s="78"/>
      <c r="AZ741" s="78"/>
      <c r="BA741" s="78"/>
      <c r="BB741" s="78"/>
      <c r="BC741" s="78"/>
    </row>
    <row r="742" customFormat="false" ht="15" hidden="false" customHeight="false" outlineLevel="0" collapsed="false">
      <c r="A742" s="78"/>
      <c r="B742" s="78"/>
      <c r="C742" s="79"/>
      <c r="D742" s="78"/>
      <c r="E742" s="78"/>
      <c r="F742" s="82"/>
      <c r="G742" s="82"/>
      <c r="H742" s="82"/>
      <c r="I742" s="78"/>
      <c r="J742" s="83"/>
      <c r="K742" s="78"/>
      <c r="L742" s="82"/>
      <c r="M742" s="82"/>
      <c r="N742" s="82"/>
      <c r="O742" s="82"/>
      <c r="P742" s="83"/>
      <c r="Q742" s="78"/>
      <c r="R742" s="83"/>
      <c r="S742" s="78"/>
      <c r="T742" s="78"/>
      <c r="U742" s="78"/>
      <c r="V742" s="78"/>
      <c r="W742" s="78"/>
      <c r="X742" s="78"/>
      <c r="Y742" s="78"/>
      <c r="Z742" s="86"/>
      <c r="AA742" s="83"/>
      <c r="AB742" s="78"/>
      <c r="AC742" s="78"/>
      <c r="AD742" s="78"/>
      <c r="AE742" s="78"/>
      <c r="AF742" s="78"/>
      <c r="AG742" s="78"/>
      <c r="AH742" s="78"/>
      <c r="AI742" s="78"/>
      <c r="AJ742" s="78"/>
      <c r="AK742" s="78"/>
      <c r="AL742" s="78"/>
      <c r="AM742" s="78"/>
      <c r="AN742" s="78"/>
      <c r="AO742" s="78"/>
      <c r="AP742" s="78"/>
      <c r="AQ742" s="78"/>
      <c r="AR742" s="78"/>
      <c r="AS742" s="78"/>
      <c r="AT742" s="78"/>
      <c r="AU742" s="78"/>
      <c r="AV742" s="78"/>
      <c r="AW742" s="78"/>
      <c r="AX742" s="78"/>
      <c r="AY742" s="78"/>
      <c r="AZ742" s="78"/>
      <c r="BA742" s="78"/>
      <c r="BB742" s="78"/>
      <c r="BC742" s="78"/>
    </row>
    <row r="743" customFormat="false" ht="15" hidden="false" customHeight="false" outlineLevel="0" collapsed="false">
      <c r="A743" s="78"/>
      <c r="B743" s="78"/>
      <c r="C743" s="79"/>
      <c r="D743" s="78"/>
      <c r="E743" s="78"/>
      <c r="F743" s="82"/>
      <c r="G743" s="82"/>
      <c r="H743" s="82"/>
      <c r="I743" s="78"/>
      <c r="J743" s="83"/>
      <c r="K743" s="78"/>
      <c r="L743" s="82"/>
      <c r="M743" s="82"/>
      <c r="N743" s="82"/>
      <c r="O743" s="82"/>
      <c r="P743" s="83"/>
      <c r="Q743" s="78"/>
      <c r="R743" s="83"/>
      <c r="S743" s="78"/>
      <c r="T743" s="78"/>
      <c r="U743" s="78"/>
      <c r="V743" s="78"/>
      <c r="W743" s="78"/>
      <c r="X743" s="78"/>
      <c r="Y743" s="78"/>
      <c r="Z743" s="86"/>
      <c r="AA743" s="83"/>
      <c r="AB743" s="78"/>
      <c r="AC743" s="78"/>
      <c r="AD743" s="78"/>
      <c r="AE743" s="78"/>
      <c r="AF743" s="78"/>
      <c r="AG743" s="78"/>
      <c r="AH743" s="78"/>
      <c r="AI743" s="78"/>
      <c r="AJ743" s="78"/>
      <c r="AK743" s="78"/>
      <c r="AL743" s="78"/>
      <c r="AM743" s="78"/>
      <c r="AN743" s="78"/>
      <c r="AO743" s="78"/>
      <c r="AP743" s="78"/>
      <c r="AQ743" s="78"/>
      <c r="AR743" s="78"/>
      <c r="AS743" s="78"/>
      <c r="AT743" s="78"/>
      <c r="AU743" s="78"/>
      <c r="AV743" s="78"/>
      <c r="AW743" s="78"/>
      <c r="AX743" s="78"/>
      <c r="AY743" s="78"/>
      <c r="AZ743" s="78"/>
      <c r="BA743" s="78"/>
      <c r="BB743" s="78"/>
      <c r="BC743" s="78"/>
    </row>
    <row r="744" customFormat="false" ht="15" hidden="false" customHeight="false" outlineLevel="0" collapsed="false">
      <c r="A744" s="78"/>
      <c r="B744" s="78"/>
      <c r="C744" s="79"/>
      <c r="D744" s="78"/>
      <c r="E744" s="78"/>
      <c r="F744" s="82"/>
      <c r="G744" s="82"/>
      <c r="H744" s="82"/>
      <c r="I744" s="78"/>
      <c r="J744" s="83"/>
      <c r="K744" s="78"/>
      <c r="L744" s="82"/>
      <c r="M744" s="82"/>
      <c r="N744" s="82"/>
      <c r="O744" s="82"/>
      <c r="P744" s="83"/>
      <c r="Q744" s="78"/>
      <c r="R744" s="83"/>
      <c r="S744" s="78"/>
      <c r="T744" s="78"/>
      <c r="U744" s="78"/>
      <c r="V744" s="78"/>
      <c r="W744" s="78"/>
      <c r="X744" s="78"/>
      <c r="Y744" s="78"/>
      <c r="Z744" s="86"/>
      <c r="AA744" s="83"/>
      <c r="AB744" s="78"/>
      <c r="AC744" s="78"/>
      <c r="AD744" s="78"/>
      <c r="AE744" s="78"/>
      <c r="AF744" s="78"/>
      <c r="AG744" s="78"/>
      <c r="AH744" s="78"/>
      <c r="AI744" s="78"/>
      <c r="AJ744" s="78"/>
      <c r="AK744" s="78"/>
      <c r="AL744" s="78"/>
      <c r="AM744" s="78"/>
      <c r="AN744" s="78"/>
      <c r="AO744" s="78"/>
      <c r="AP744" s="78"/>
      <c r="AQ744" s="78"/>
      <c r="AR744" s="78"/>
      <c r="AS744" s="78"/>
      <c r="AT744" s="78"/>
      <c r="AU744" s="78"/>
      <c r="AV744" s="78"/>
      <c r="AW744" s="78"/>
      <c r="AX744" s="78"/>
      <c r="AY744" s="78"/>
      <c r="AZ744" s="78"/>
      <c r="BA744" s="78"/>
      <c r="BB744" s="78"/>
      <c r="BC744" s="78"/>
    </row>
    <row r="745" customFormat="false" ht="15" hidden="false" customHeight="false" outlineLevel="0" collapsed="false">
      <c r="A745" s="78"/>
      <c r="B745" s="78"/>
      <c r="C745" s="79"/>
      <c r="D745" s="78"/>
      <c r="E745" s="78"/>
      <c r="F745" s="82"/>
      <c r="G745" s="82"/>
      <c r="H745" s="82"/>
      <c r="I745" s="78"/>
      <c r="J745" s="83"/>
      <c r="K745" s="78"/>
      <c r="L745" s="82"/>
      <c r="M745" s="82"/>
      <c r="N745" s="82"/>
      <c r="O745" s="82"/>
      <c r="P745" s="83"/>
      <c r="Q745" s="78"/>
      <c r="R745" s="83"/>
      <c r="S745" s="78"/>
      <c r="T745" s="78"/>
      <c r="U745" s="78"/>
      <c r="V745" s="78"/>
      <c r="W745" s="78"/>
      <c r="X745" s="78"/>
      <c r="Y745" s="78"/>
      <c r="Z745" s="86"/>
      <c r="AA745" s="83"/>
      <c r="AB745" s="78"/>
      <c r="AC745" s="78"/>
      <c r="AD745" s="78"/>
      <c r="AE745" s="78"/>
      <c r="AF745" s="78"/>
      <c r="AG745" s="78"/>
      <c r="AH745" s="78"/>
      <c r="AI745" s="78"/>
      <c r="AJ745" s="78"/>
      <c r="AK745" s="78"/>
      <c r="AL745" s="78"/>
      <c r="AM745" s="78"/>
      <c r="AN745" s="78"/>
      <c r="AO745" s="78"/>
      <c r="AP745" s="78"/>
      <c r="AQ745" s="78"/>
      <c r="AR745" s="78"/>
      <c r="AS745" s="78"/>
      <c r="AT745" s="78"/>
      <c r="AU745" s="78"/>
      <c r="AV745" s="78"/>
      <c r="AW745" s="78"/>
      <c r="AX745" s="78"/>
      <c r="AY745" s="78"/>
      <c r="AZ745" s="78"/>
      <c r="BA745" s="78"/>
      <c r="BB745" s="78"/>
      <c r="BC745" s="78"/>
    </row>
    <row r="746" customFormat="false" ht="15" hidden="false" customHeight="false" outlineLevel="0" collapsed="false">
      <c r="A746" s="78"/>
      <c r="B746" s="78"/>
      <c r="C746" s="79"/>
      <c r="D746" s="78"/>
      <c r="E746" s="78"/>
      <c r="F746" s="82"/>
      <c r="G746" s="82"/>
      <c r="H746" s="82"/>
      <c r="I746" s="78"/>
      <c r="J746" s="83"/>
      <c r="K746" s="78"/>
      <c r="L746" s="82"/>
      <c r="M746" s="82"/>
      <c r="N746" s="82"/>
      <c r="O746" s="82"/>
      <c r="P746" s="83"/>
      <c r="Q746" s="78"/>
      <c r="R746" s="83"/>
      <c r="S746" s="78"/>
      <c r="T746" s="78"/>
      <c r="U746" s="78"/>
      <c r="V746" s="78"/>
      <c r="W746" s="78"/>
      <c r="X746" s="78"/>
      <c r="Y746" s="78"/>
      <c r="Z746" s="86"/>
      <c r="AA746" s="83"/>
      <c r="AB746" s="78"/>
      <c r="AC746" s="78"/>
      <c r="AD746" s="78"/>
      <c r="AE746" s="78"/>
      <c r="AF746" s="78"/>
      <c r="AG746" s="78"/>
      <c r="AH746" s="78"/>
      <c r="AI746" s="78"/>
      <c r="AJ746" s="78"/>
      <c r="AK746" s="78"/>
      <c r="AL746" s="78"/>
      <c r="AM746" s="78"/>
      <c r="AN746" s="78"/>
      <c r="AO746" s="78"/>
      <c r="AP746" s="78"/>
      <c r="AQ746" s="78"/>
      <c r="AR746" s="78"/>
      <c r="AS746" s="78"/>
      <c r="AT746" s="78"/>
      <c r="AU746" s="78"/>
      <c r="AV746" s="78"/>
      <c r="AW746" s="78"/>
      <c r="AX746" s="78"/>
      <c r="AY746" s="78"/>
      <c r="AZ746" s="78"/>
      <c r="BA746" s="78"/>
      <c r="BB746" s="78"/>
      <c r="BC746" s="78"/>
    </row>
    <row r="747" customFormat="false" ht="15" hidden="false" customHeight="false" outlineLevel="0" collapsed="false">
      <c r="A747" s="78"/>
      <c r="B747" s="78"/>
      <c r="C747" s="79"/>
      <c r="D747" s="78"/>
      <c r="E747" s="78"/>
      <c r="F747" s="82"/>
      <c r="G747" s="82"/>
      <c r="H747" s="82"/>
      <c r="I747" s="78"/>
      <c r="J747" s="83"/>
      <c r="K747" s="78"/>
      <c r="L747" s="82"/>
      <c r="M747" s="82"/>
      <c r="N747" s="82"/>
      <c r="O747" s="82"/>
      <c r="P747" s="83"/>
      <c r="Q747" s="78"/>
      <c r="R747" s="83"/>
      <c r="S747" s="78"/>
      <c r="T747" s="78"/>
      <c r="U747" s="78"/>
      <c r="V747" s="78"/>
      <c r="W747" s="78"/>
      <c r="X747" s="78"/>
      <c r="Y747" s="78"/>
      <c r="Z747" s="86"/>
      <c r="AA747" s="83"/>
      <c r="AB747" s="78"/>
      <c r="AC747" s="78"/>
      <c r="AD747" s="78"/>
      <c r="AE747" s="78"/>
      <c r="AF747" s="78"/>
      <c r="AG747" s="78"/>
      <c r="AH747" s="78"/>
      <c r="AI747" s="78"/>
      <c r="AJ747" s="78"/>
      <c r="AK747" s="78"/>
      <c r="AL747" s="78"/>
      <c r="AM747" s="78"/>
      <c r="AN747" s="78"/>
      <c r="AO747" s="78"/>
      <c r="AP747" s="78"/>
      <c r="AQ747" s="78"/>
      <c r="AR747" s="78"/>
      <c r="AS747" s="78"/>
      <c r="AT747" s="78"/>
      <c r="AU747" s="78"/>
      <c r="AV747" s="78"/>
      <c r="AW747" s="78"/>
      <c r="AX747" s="78"/>
      <c r="AY747" s="78"/>
      <c r="AZ747" s="78"/>
      <c r="BA747" s="78"/>
      <c r="BB747" s="78"/>
      <c r="BC747" s="78"/>
    </row>
    <row r="748" customFormat="false" ht="15" hidden="false" customHeight="false" outlineLevel="0" collapsed="false">
      <c r="A748" s="78"/>
      <c r="B748" s="78"/>
      <c r="C748" s="79"/>
      <c r="D748" s="78"/>
      <c r="E748" s="78"/>
      <c r="F748" s="82"/>
      <c r="G748" s="82"/>
      <c r="H748" s="82"/>
      <c r="I748" s="78"/>
      <c r="J748" s="83"/>
      <c r="K748" s="78"/>
      <c r="L748" s="82"/>
      <c r="M748" s="82"/>
      <c r="N748" s="82"/>
      <c r="O748" s="82"/>
      <c r="P748" s="83"/>
      <c r="Q748" s="78"/>
      <c r="R748" s="83"/>
      <c r="S748" s="78"/>
      <c r="T748" s="78"/>
      <c r="U748" s="78"/>
      <c r="V748" s="78"/>
      <c r="W748" s="78"/>
      <c r="X748" s="78"/>
      <c r="Y748" s="78"/>
      <c r="Z748" s="86"/>
      <c r="AA748" s="83"/>
      <c r="AB748" s="78"/>
      <c r="AC748" s="78"/>
      <c r="AD748" s="78"/>
      <c r="AE748" s="78"/>
      <c r="AF748" s="78"/>
      <c r="AG748" s="78"/>
      <c r="AH748" s="78"/>
      <c r="AI748" s="78"/>
      <c r="AJ748" s="78"/>
      <c r="AK748" s="78"/>
      <c r="AL748" s="78"/>
      <c r="AM748" s="78"/>
      <c r="AN748" s="78"/>
      <c r="AO748" s="78"/>
      <c r="AP748" s="78"/>
      <c r="AQ748" s="78"/>
      <c r="AR748" s="78"/>
      <c r="AS748" s="78"/>
      <c r="AT748" s="78"/>
      <c r="AU748" s="78"/>
      <c r="AV748" s="78"/>
      <c r="AW748" s="78"/>
      <c r="AX748" s="78"/>
      <c r="AY748" s="78"/>
      <c r="AZ748" s="78"/>
      <c r="BA748" s="78"/>
      <c r="BB748" s="78"/>
      <c r="BC748" s="78"/>
    </row>
    <row r="749" customFormat="false" ht="15" hidden="false" customHeight="false" outlineLevel="0" collapsed="false">
      <c r="A749" s="78"/>
      <c r="B749" s="78"/>
      <c r="C749" s="79"/>
      <c r="D749" s="78"/>
      <c r="E749" s="78"/>
      <c r="F749" s="82"/>
      <c r="G749" s="82"/>
      <c r="H749" s="82"/>
      <c r="I749" s="78"/>
      <c r="J749" s="83"/>
      <c r="K749" s="78"/>
      <c r="L749" s="82"/>
      <c r="M749" s="82"/>
      <c r="N749" s="82"/>
      <c r="O749" s="82"/>
      <c r="P749" s="83"/>
      <c r="Q749" s="78"/>
      <c r="R749" s="83"/>
      <c r="S749" s="78"/>
      <c r="T749" s="78"/>
      <c r="U749" s="78"/>
      <c r="V749" s="78"/>
      <c r="W749" s="78"/>
      <c r="X749" s="78"/>
      <c r="Y749" s="78"/>
      <c r="Z749" s="86"/>
      <c r="AA749" s="83"/>
      <c r="AB749" s="78"/>
      <c r="AC749" s="78"/>
      <c r="AD749" s="78"/>
      <c r="AE749" s="78"/>
      <c r="AF749" s="78"/>
      <c r="AG749" s="78"/>
      <c r="AH749" s="78"/>
      <c r="AI749" s="78"/>
      <c r="AJ749" s="78"/>
      <c r="AK749" s="78"/>
      <c r="AL749" s="78"/>
      <c r="AM749" s="78"/>
      <c r="AN749" s="78"/>
      <c r="AO749" s="78"/>
      <c r="AP749" s="78"/>
      <c r="AQ749" s="78"/>
      <c r="AR749" s="78"/>
      <c r="AS749" s="78"/>
      <c r="AT749" s="78"/>
      <c r="AU749" s="78"/>
      <c r="AV749" s="78"/>
      <c r="AW749" s="78"/>
      <c r="AX749" s="78"/>
      <c r="AY749" s="78"/>
      <c r="AZ749" s="78"/>
      <c r="BA749" s="78"/>
      <c r="BB749" s="78"/>
      <c r="BC749" s="78"/>
    </row>
    <row r="750" customFormat="false" ht="15" hidden="false" customHeight="false" outlineLevel="0" collapsed="false">
      <c r="A750" s="78"/>
      <c r="B750" s="78"/>
      <c r="C750" s="79"/>
      <c r="D750" s="78"/>
      <c r="E750" s="78"/>
      <c r="F750" s="82"/>
      <c r="G750" s="82"/>
      <c r="H750" s="82"/>
      <c r="I750" s="78"/>
      <c r="J750" s="83"/>
      <c r="K750" s="78"/>
      <c r="L750" s="82"/>
      <c r="M750" s="82"/>
      <c r="N750" s="82"/>
      <c r="O750" s="82"/>
      <c r="P750" s="83"/>
      <c r="Q750" s="78"/>
      <c r="R750" s="83"/>
      <c r="S750" s="78"/>
      <c r="T750" s="78"/>
      <c r="U750" s="78"/>
      <c r="V750" s="78"/>
      <c r="W750" s="78"/>
      <c r="X750" s="78"/>
      <c r="Y750" s="78"/>
      <c r="Z750" s="86"/>
      <c r="AA750" s="83"/>
      <c r="AB750" s="78"/>
      <c r="AC750" s="78"/>
      <c r="AD750" s="78"/>
      <c r="AE750" s="78"/>
      <c r="AF750" s="78"/>
      <c r="AG750" s="78"/>
      <c r="AH750" s="78"/>
      <c r="AI750" s="78"/>
      <c r="AJ750" s="78"/>
      <c r="AK750" s="78"/>
      <c r="AL750" s="78"/>
      <c r="AM750" s="78"/>
      <c r="AN750" s="78"/>
      <c r="AO750" s="78"/>
      <c r="AP750" s="78"/>
      <c r="AQ750" s="78"/>
      <c r="AR750" s="78"/>
      <c r="AS750" s="78"/>
      <c r="AT750" s="78"/>
      <c r="AU750" s="78"/>
      <c r="AV750" s="78"/>
      <c r="AW750" s="78"/>
      <c r="AX750" s="78"/>
      <c r="AY750" s="78"/>
      <c r="AZ750" s="78"/>
      <c r="BA750" s="78"/>
      <c r="BB750" s="78"/>
      <c r="BC750" s="78"/>
    </row>
    <row r="751" customFormat="false" ht="15" hidden="false" customHeight="false" outlineLevel="0" collapsed="false">
      <c r="A751" s="78"/>
      <c r="B751" s="78"/>
      <c r="C751" s="79"/>
      <c r="D751" s="78"/>
      <c r="E751" s="78"/>
      <c r="F751" s="82"/>
      <c r="G751" s="82"/>
      <c r="H751" s="82"/>
      <c r="I751" s="78"/>
      <c r="J751" s="83"/>
      <c r="K751" s="78"/>
      <c r="L751" s="82"/>
      <c r="M751" s="82"/>
      <c r="N751" s="82"/>
      <c r="O751" s="82"/>
      <c r="P751" s="83"/>
      <c r="Q751" s="78"/>
      <c r="R751" s="83"/>
      <c r="S751" s="78"/>
      <c r="T751" s="78"/>
      <c r="U751" s="78"/>
      <c r="V751" s="78"/>
      <c r="W751" s="78"/>
      <c r="X751" s="78"/>
      <c r="Y751" s="78"/>
      <c r="Z751" s="86"/>
      <c r="AA751" s="83"/>
      <c r="AB751" s="78"/>
      <c r="AC751" s="78"/>
      <c r="AD751" s="78"/>
      <c r="AE751" s="78"/>
      <c r="AF751" s="78"/>
      <c r="AG751" s="78"/>
      <c r="AH751" s="78"/>
      <c r="AI751" s="78"/>
      <c r="AJ751" s="78"/>
      <c r="AK751" s="78"/>
      <c r="AL751" s="78"/>
      <c r="AM751" s="78"/>
      <c r="AN751" s="78"/>
      <c r="AO751" s="78"/>
      <c r="AP751" s="78"/>
      <c r="AQ751" s="78"/>
      <c r="AR751" s="78"/>
      <c r="AS751" s="78"/>
      <c r="AT751" s="78"/>
      <c r="AU751" s="78"/>
      <c r="AV751" s="78"/>
      <c r="AW751" s="78"/>
      <c r="AX751" s="78"/>
      <c r="AY751" s="78"/>
      <c r="AZ751" s="78"/>
      <c r="BA751" s="78"/>
      <c r="BB751" s="78"/>
      <c r="BC751" s="78"/>
    </row>
    <row r="752" customFormat="false" ht="15" hidden="false" customHeight="false" outlineLevel="0" collapsed="false">
      <c r="A752" s="78"/>
      <c r="B752" s="78"/>
      <c r="C752" s="79"/>
      <c r="D752" s="78"/>
      <c r="E752" s="78"/>
      <c r="F752" s="82"/>
      <c r="G752" s="82"/>
      <c r="H752" s="82"/>
      <c r="I752" s="78"/>
      <c r="J752" s="83"/>
      <c r="K752" s="78"/>
      <c r="L752" s="82"/>
      <c r="M752" s="82"/>
      <c r="N752" s="82"/>
      <c r="O752" s="82"/>
      <c r="P752" s="83"/>
      <c r="Q752" s="78"/>
      <c r="R752" s="83"/>
      <c r="S752" s="78"/>
      <c r="T752" s="78"/>
      <c r="U752" s="78"/>
      <c r="V752" s="78"/>
      <c r="W752" s="78"/>
      <c r="X752" s="78"/>
      <c r="Y752" s="78"/>
      <c r="Z752" s="86"/>
      <c r="AA752" s="83"/>
      <c r="AB752" s="78"/>
      <c r="AC752" s="78"/>
      <c r="AD752" s="78"/>
      <c r="AE752" s="78"/>
      <c r="AF752" s="78"/>
      <c r="AG752" s="78"/>
      <c r="AH752" s="78"/>
      <c r="AI752" s="78"/>
      <c r="AJ752" s="78"/>
      <c r="AK752" s="78"/>
      <c r="AL752" s="78"/>
      <c r="AM752" s="78"/>
      <c r="AN752" s="78"/>
      <c r="AO752" s="78"/>
      <c r="AP752" s="78"/>
      <c r="AQ752" s="78"/>
      <c r="AR752" s="78"/>
      <c r="AS752" s="78"/>
      <c r="AT752" s="78"/>
      <c r="AU752" s="78"/>
      <c r="AV752" s="78"/>
      <c r="AW752" s="78"/>
      <c r="AX752" s="78"/>
      <c r="AY752" s="78"/>
      <c r="AZ752" s="78"/>
      <c r="BA752" s="78"/>
      <c r="BB752" s="78"/>
      <c r="BC752" s="78"/>
    </row>
    <row r="753" customFormat="false" ht="15" hidden="false" customHeight="false" outlineLevel="0" collapsed="false">
      <c r="A753" s="78"/>
      <c r="B753" s="78"/>
      <c r="C753" s="79"/>
      <c r="D753" s="78"/>
      <c r="E753" s="78"/>
      <c r="F753" s="82"/>
      <c r="G753" s="82"/>
      <c r="H753" s="82"/>
      <c r="I753" s="78"/>
      <c r="J753" s="83"/>
      <c r="K753" s="78"/>
      <c r="L753" s="82"/>
      <c r="M753" s="82"/>
      <c r="N753" s="82"/>
      <c r="O753" s="82"/>
      <c r="P753" s="83"/>
      <c r="Q753" s="78"/>
      <c r="R753" s="83"/>
      <c r="S753" s="78"/>
      <c r="T753" s="78"/>
      <c r="U753" s="78"/>
      <c r="V753" s="78"/>
      <c r="W753" s="78"/>
      <c r="X753" s="78"/>
      <c r="Y753" s="78"/>
      <c r="Z753" s="86"/>
      <c r="AA753" s="83"/>
      <c r="AB753" s="78"/>
      <c r="AC753" s="78"/>
      <c r="AD753" s="78"/>
      <c r="AE753" s="78"/>
      <c r="AF753" s="78"/>
      <c r="AG753" s="78"/>
      <c r="AH753" s="78"/>
      <c r="AI753" s="78"/>
      <c r="AJ753" s="78"/>
      <c r="AK753" s="78"/>
      <c r="AL753" s="78"/>
      <c r="AM753" s="78"/>
      <c r="AN753" s="78"/>
      <c r="AO753" s="78"/>
      <c r="AP753" s="78"/>
      <c r="AQ753" s="78"/>
      <c r="AR753" s="78"/>
      <c r="AS753" s="78"/>
      <c r="AT753" s="78"/>
      <c r="AU753" s="78"/>
      <c r="AV753" s="78"/>
      <c r="AW753" s="78"/>
      <c r="AX753" s="78"/>
      <c r="AY753" s="78"/>
      <c r="AZ753" s="78"/>
      <c r="BA753" s="78"/>
      <c r="BB753" s="78"/>
      <c r="BC753" s="78"/>
    </row>
    <row r="754" customFormat="false" ht="15" hidden="false" customHeight="false" outlineLevel="0" collapsed="false">
      <c r="A754" s="78"/>
      <c r="B754" s="78"/>
      <c r="C754" s="79"/>
      <c r="D754" s="78"/>
      <c r="E754" s="78"/>
      <c r="F754" s="82"/>
      <c r="G754" s="82"/>
      <c r="H754" s="82"/>
      <c r="I754" s="78"/>
      <c r="J754" s="83"/>
      <c r="K754" s="78"/>
      <c r="L754" s="82"/>
      <c r="M754" s="82"/>
      <c r="N754" s="82"/>
      <c r="O754" s="82"/>
      <c r="P754" s="83"/>
      <c r="Q754" s="78"/>
      <c r="R754" s="83"/>
      <c r="S754" s="78"/>
      <c r="T754" s="78"/>
      <c r="U754" s="78"/>
      <c r="V754" s="78"/>
      <c r="W754" s="78"/>
      <c r="X754" s="78"/>
      <c r="Y754" s="78"/>
      <c r="Z754" s="86"/>
      <c r="AA754" s="83"/>
      <c r="AB754" s="78"/>
      <c r="AC754" s="78"/>
      <c r="AD754" s="78"/>
      <c r="AE754" s="78"/>
      <c r="AF754" s="78"/>
      <c r="AG754" s="78"/>
      <c r="AH754" s="78"/>
      <c r="AI754" s="78"/>
      <c r="AJ754" s="78"/>
      <c r="AK754" s="78"/>
      <c r="AL754" s="78"/>
      <c r="AM754" s="78"/>
      <c r="AN754" s="78"/>
      <c r="AO754" s="78"/>
      <c r="AP754" s="78"/>
      <c r="AQ754" s="78"/>
      <c r="AR754" s="78"/>
      <c r="AS754" s="78"/>
      <c r="AT754" s="78"/>
      <c r="AU754" s="78"/>
      <c r="AV754" s="78"/>
      <c r="AW754" s="78"/>
      <c r="AX754" s="78"/>
      <c r="AY754" s="78"/>
      <c r="AZ754" s="78"/>
      <c r="BA754" s="78"/>
      <c r="BB754" s="78"/>
      <c r="BC754" s="78"/>
    </row>
    <row r="755" customFormat="false" ht="15" hidden="false" customHeight="false" outlineLevel="0" collapsed="false">
      <c r="A755" s="78"/>
      <c r="B755" s="78"/>
      <c r="C755" s="79"/>
      <c r="D755" s="78"/>
      <c r="E755" s="78"/>
      <c r="F755" s="82"/>
      <c r="G755" s="82"/>
      <c r="H755" s="82"/>
      <c r="I755" s="78"/>
      <c r="J755" s="83"/>
      <c r="K755" s="78"/>
      <c r="L755" s="82"/>
      <c r="M755" s="82"/>
      <c r="N755" s="82"/>
      <c r="O755" s="82"/>
      <c r="P755" s="83"/>
      <c r="Q755" s="78"/>
      <c r="R755" s="83"/>
      <c r="S755" s="78"/>
      <c r="T755" s="78"/>
      <c r="U755" s="78"/>
      <c r="V755" s="78"/>
      <c r="W755" s="78"/>
      <c r="X755" s="78"/>
      <c r="Y755" s="78"/>
      <c r="Z755" s="86"/>
      <c r="AA755" s="83"/>
      <c r="AB755" s="78"/>
      <c r="AC755" s="78"/>
      <c r="AD755" s="78"/>
      <c r="AE755" s="78"/>
      <c r="AF755" s="78"/>
      <c r="AG755" s="78"/>
      <c r="AH755" s="78"/>
      <c r="AI755" s="78"/>
      <c r="AJ755" s="78"/>
      <c r="AK755" s="78"/>
      <c r="AL755" s="78"/>
      <c r="AM755" s="78"/>
      <c r="AN755" s="78"/>
      <c r="AO755" s="78"/>
      <c r="AP755" s="78"/>
      <c r="AQ755" s="78"/>
      <c r="AR755" s="78"/>
      <c r="AS755" s="78"/>
      <c r="AT755" s="78"/>
      <c r="AU755" s="78"/>
      <c r="AV755" s="78"/>
      <c r="AW755" s="78"/>
      <c r="AX755" s="78"/>
      <c r="AY755" s="78"/>
      <c r="AZ755" s="78"/>
      <c r="BA755" s="78"/>
      <c r="BB755" s="78"/>
      <c r="BC755" s="78"/>
    </row>
    <row r="756" customFormat="false" ht="15" hidden="false" customHeight="false" outlineLevel="0" collapsed="false">
      <c r="A756" s="78"/>
      <c r="B756" s="78"/>
      <c r="C756" s="79"/>
      <c r="D756" s="78"/>
      <c r="E756" s="78"/>
      <c r="F756" s="82"/>
      <c r="G756" s="82"/>
      <c r="H756" s="82"/>
      <c r="I756" s="78"/>
      <c r="J756" s="83"/>
      <c r="K756" s="78"/>
      <c r="L756" s="82"/>
      <c r="M756" s="82"/>
      <c r="N756" s="82"/>
      <c r="O756" s="82"/>
      <c r="P756" s="83"/>
      <c r="Q756" s="78"/>
      <c r="R756" s="83"/>
      <c r="S756" s="78"/>
      <c r="T756" s="78"/>
      <c r="U756" s="78"/>
      <c r="V756" s="78"/>
      <c r="W756" s="78"/>
      <c r="X756" s="78"/>
      <c r="Y756" s="78"/>
      <c r="Z756" s="86"/>
      <c r="AA756" s="83"/>
      <c r="AB756" s="78"/>
      <c r="AC756" s="78"/>
      <c r="AD756" s="78"/>
      <c r="AE756" s="78"/>
      <c r="AF756" s="78"/>
      <c r="AG756" s="78"/>
      <c r="AH756" s="78"/>
      <c r="AI756" s="78"/>
      <c r="AJ756" s="78"/>
      <c r="AK756" s="78"/>
      <c r="AL756" s="78"/>
      <c r="AM756" s="78"/>
      <c r="AN756" s="78"/>
      <c r="AO756" s="78"/>
      <c r="AP756" s="78"/>
      <c r="AQ756" s="78"/>
      <c r="AR756" s="78"/>
      <c r="AS756" s="78"/>
      <c r="AT756" s="78"/>
      <c r="AU756" s="78"/>
      <c r="AV756" s="78"/>
      <c r="AW756" s="78"/>
      <c r="AX756" s="78"/>
      <c r="AY756" s="78"/>
      <c r="AZ756" s="78"/>
      <c r="BA756" s="78"/>
      <c r="BB756" s="78"/>
      <c r="BC756" s="78"/>
    </row>
    <row r="757" customFormat="false" ht="15" hidden="false" customHeight="false" outlineLevel="0" collapsed="false">
      <c r="A757" s="78"/>
      <c r="B757" s="78"/>
      <c r="C757" s="79"/>
      <c r="D757" s="78"/>
      <c r="E757" s="78"/>
      <c r="F757" s="82"/>
      <c r="G757" s="82"/>
      <c r="H757" s="82"/>
      <c r="I757" s="78"/>
      <c r="J757" s="83"/>
      <c r="K757" s="78"/>
      <c r="L757" s="82"/>
      <c r="M757" s="82"/>
      <c r="N757" s="82"/>
      <c r="O757" s="82"/>
      <c r="P757" s="83"/>
      <c r="Q757" s="78"/>
      <c r="R757" s="83"/>
      <c r="S757" s="78"/>
      <c r="T757" s="78"/>
      <c r="U757" s="78"/>
      <c r="V757" s="78"/>
      <c r="W757" s="78"/>
      <c r="X757" s="78"/>
      <c r="Y757" s="78"/>
      <c r="Z757" s="86"/>
      <c r="AA757" s="83"/>
      <c r="AB757" s="78"/>
      <c r="AC757" s="78"/>
      <c r="AD757" s="78"/>
      <c r="AE757" s="78"/>
      <c r="AF757" s="78"/>
      <c r="AG757" s="78"/>
      <c r="AH757" s="78"/>
      <c r="AI757" s="78"/>
      <c r="AJ757" s="78"/>
      <c r="AK757" s="78"/>
      <c r="AL757" s="78"/>
      <c r="AM757" s="78"/>
      <c r="AN757" s="78"/>
      <c r="AO757" s="78"/>
      <c r="AP757" s="78"/>
      <c r="AQ757" s="78"/>
      <c r="AR757" s="78"/>
      <c r="AS757" s="78"/>
      <c r="AT757" s="78"/>
      <c r="AU757" s="78"/>
      <c r="AV757" s="78"/>
      <c r="AW757" s="78"/>
      <c r="AX757" s="78"/>
      <c r="AY757" s="78"/>
      <c r="AZ757" s="78"/>
      <c r="BA757" s="78"/>
      <c r="BB757" s="78"/>
      <c r="BC757" s="78"/>
    </row>
    <row r="758" customFormat="false" ht="15" hidden="false" customHeight="false" outlineLevel="0" collapsed="false">
      <c r="A758" s="78"/>
      <c r="B758" s="78"/>
      <c r="C758" s="79"/>
      <c r="D758" s="78"/>
      <c r="E758" s="78"/>
      <c r="F758" s="82"/>
      <c r="G758" s="82"/>
      <c r="H758" s="82"/>
      <c r="I758" s="78"/>
      <c r="J758" s="83"/>
      <c r="K758" s="78"/>
      <c r="L758" s="82"/>
      <c r="M758" s="82"/>
      <c r="N758" s="82"/>
      <c r="O758" s="82"/>
      <c r="P758" s="83"/>
      <c r="Q758" s="78"/>
      <c r="R758" s="83"/>
      <c r="S758" s="78"/>
      <c r="T758" s="78"/>
      <c r="U758" s="78"/>
      <c r="V758" s="78"/>
      <c r="W758" s="78"/>
      <c r="X758" s="78"/>
      <c r="Y758" s="78"/>
      <c r="Z758" s="86"/>
      <c r="AA758" s="83"/>
      <c r="AB758" s="78"/>
      <c r="AC758" s="78"/>
      <c r="AD758" s="78"/>
      <c r="AE758" s="78"/>
      <c r="AF758" s="78"/>
      <c r="AG758" s="78"/>
      <c r="AH758" s="78"/>
      <c r="AI758" s="78"/>
      <c r="AJ758" s="78"/>
      <c r="AK758" s="78"/>
      <c r="AL758" s="78"/>
      <c r="AM758" s="78"/>
      <c r="AN758" s="78"/>
      <c r="AO758" s="78"/>
      <c r="AP758" s="78"/>
      <c r="AQ758" s="78"/>
      <c r="AR758" s="78"/>
      <c r="AS758" s="78"/>
      <c r="AT758" s="78"/>
      <c r="AU758" s="78"/>
      <c r="AV758" s="78"/>
      <c r="AW758" s="78"/>
      <c r="AX758" s="78"/>
      <c r="AY758" s="78"/>
      <c r="AZ758" s="78"/>
      <c r="BA758" s="78"/>
      <c r="BB758" s="78"/>
      <c r="BC758" s="78"/>
    </row>
    <row r="759" customFormat="false" ht="15" hidden="false" customHeight="false" outlineLevel="0" collapsed="false">
      <c r="A759" s="78"/>
      <c r="B759" s="78"/>
      <c r="C759" s="79"/>
      <c r="D759" s="78"/>
      <c r="E759" s="78"/>
      <c r="F759" s="82"/>
      <c r="G759" s="82"/>
      <c r="H759" s="82"/>
      <c r="I759" s="78"/>
      <c r="J759" s="83"/>
      <c r="K759" s="78"/>
      <c r="L759" s="82"/>
      <c r="M759" s="82"/>
      <c r="N759" s="82"/>
      <c r="O759" s="82"/>
      <c r="P759" s="83"/>
      <c r="Q759" s="78"/>
      <c r="R759" s="83"/>
      <c r="S759" s="78"/>
      <c r="T759" s="78"/>
      <c r="U759" s="78"/>
      <c r="V759" s="78"/>
      <c r="W759" s="78"/>
      <c r="X759" s="78"/>
      <c r="Y759" s="78"/>
      <c r="Z759" s="86"/>
      <c r="AA759" s="83"/>
      <c r="AB759" s="78"/>
      <c r="AC759" s="78"/>
      <c r="AD759" s="78"/>
      <c r="AE759" s="78"/>
      <c r="AF759" s="78"/>
      <c r="AG759" s="78"/>
      <c r="AH759" s="78"/>
      <c r="AI759" s="78"/>
      <c r="AJ759" s="78"/>
      <c r="AK759" s="78"/>
      <c r="AL759" s="78"/>
      <c r="AM759" s="78"/>
      <c r="AN759" s="78"/>
      <c r="AO759" s="78"/>
      <c r="AP759" s="78"/>
      <c r="AQ759" s="78"/>
      <c r="AR759" s="78"/>
      <c r="AS759" s="78"/>
      <c r="AT759" s="78"/>
      <c r="AU759" s="78"/>
      <c r="AV759" s="78"/>
      <c r="AW759" s="78"/>
      <c r="AX759" s="78"/>
      <c r="AY759" s="78"/>
      <c r="AZ759" s="78"/>
      <c r="BA759" s="78"/>
      <c r="BB759" s="78"/>
      <c r="BC759" s="78"/>
    </row>
    <row r="760" customFormat="false" ht="15" hidden="false" customHeight="false" outlineLevel="0" collapsed="false">
      <c r="A760" s="78"/>
      <c r="B760" s="78"/>
      <c r="C760" s="79"/>
      <c r="D760" s="78"/>
      <c r="E760" s="78"/>
      <c r="F760" s="82"/>
      <c r="G760" s="82"/>
      <c r="H760" s="82"/>
      <c r="I760" s="78"/>
      <c r="J760" s="83"/>
      <c r="K760" s="78"/>
      <c r="L760" s="82"/>
      <c r="M760" s="82"/>
      <c r="N760" s="82"/>
      <c r="O760" s="82"/>
      <c r="P760" s="83"/>
      <c r="Q760" s="78"/>
      <c r="R760" s="83"/>
      <c r="S760" s="78"/>
      <c r="T760" s="78"/>
      <c r="U760" s="78"/>
      <c r="V760" s="78"/>
      <c r="W760" s="78"/>
      <c r="X760" s="78"/>
      <c r="Y760" s="78"/>
      <c r="Z760" s="86"/>
      <c r="AA760" s="83"/>
      <c r="AB760" s="78"/>
      <c r="AC760" s="78"/>
      <c r="AD760" s="78"/>
      <c r="AE760" s="78"/>
      <c r="AF760" s="78"/>
      <c r="AG760" s="78"/>
      <c r="AH760" s="78"/>
      <c r="AI760" s="78"/>
      <c r="AJ760" s="78"/>
      <c r="AK760" s="78"/>
      <c r="AL760" s="78"/>
      <c r="AM760" s="78"/>
      <c r="AN760" s="78"/>
      <c r="AO760" s="78"/>
      <c r="AP760" s="78"/>
      <c r="AQ760" s="78"/>
      <c r="AR760" s="78"/>
      <c r="AS760" s="78"/>
      <c r="AT760" s="78"/>
      <c r="AU760" s="78"/>
      <c r="AV760" s="78"/>
      <c r="AW760" s="78"/>
      <c r="AX760" s="78"/>
      <c r="AY760" s="78"/>
      <c r="AZ760" s="78"/>
      <c r="BA760" s="78"/>
      <c r="BB760" s="78"/>
      <c r="BC760" s="78"/>
    </row>
    <row r="761" customFormat="false" ht="15" hidden="false" customHeight="false" outlineLevel="0" collapsed="false">
      <c r="A761" s="78"/>
      <c r="B761" s="78"/>
      <c r="C761" s="79"/>
      <c r="D761" s="78"/>
      <c r="E761" s="78"/>
      <c r="F761" s="82"/>
      <c r="G761" s="82"/>
      <c r="H761" s="82"/>
      <c r="I761" s="78"/>
      <c r="J761" s="83"/>
      <c r="K761" s="78"/>
      <c r="L761" s="82"/>
      <c r="M761" s="82"/>
      <c r="N761" s="82"/>
      <c r="O761" s="82"/>
      <c r="P761" s="83"/>
      <c r="Q761" s="78"/>
      <c r="R761" s="83"/>
      <c r="S761" s="78"/>
      <c r="T761" s="78"/>
      <c r="U761" s="78"/>
      <c r="V761" s="78"/>
      <c r="W761" s="78"/>
      <c r="X761" s="78"/>
      <c r="Y761" s="78"/>
      <c r="Z761" s="86"/>
      <c r="AA761" s="83"/>
      <c r="AB761" s="78"/>
      <c r="AC761" s="78"/>
      <c r="AD761" s="78"/>
      <c r="AE761" s="78"/>
      <c r="AF761" s="78"/>
      <c r="AG761" s="78"/>
      <c r="AH761" s="78"/>
      <c r="AI761" s="78"/>
      <c r="AJ761" s="78"/>
      <c r="AK761" s="78"/>
      <c r="AL761" s="78"/>
      <c r="AM761" s="78"/>
      <c r="AN761" s="78"/>
      <c r="AO761" s="78"/>
      <c r="AP761" s="78"/>
      <c r="AQ761" s="78"/>
      <c r="AR761" s="78"/>
      <c r="AS761" s="78"/>
      <c r="AT761" s="78"/>
      <c r="AU761" s="78"/>
      <c r="AV761" s="78"/>
      <c r="AW761" s="78"/>
      <c r="AX761" s="78"/>
      <c r="AY761" s="78"/>
      <c r="AZ761" s="78"/>
      <c r="BA761" s="78"/>
      <c r="BB761" s="78"/>
      <c r="BC761" s="78"/>
    </row>
    <row r="762" customFormat="false" ht="15" hidden="false" customHeight="false" outlineLevel="0" collapsed="false">
      <c r="A762" s="78"/>
      <c r="B762" s="78"/>
      <c r="C762" s="79"/>
      <c r="D762" s="78"/>
      <c r="E762" s="78"/>
      <c r="F762" s="82"/>
      <c r="G762" s="82"/>
      <c r="H762" s="82"/>
      <c r="I762" s="78"/>
      <c r="J762" s="83"/>
      <c r="K762" s="78"/>
      <c r="L762" s="82"/>
      <c r="M762" s="82"/>
      <c r="N762" s="82"/>
      <c r="O762" s="82"/>
      <c r="P762" s="83"/>
      <c r="Q762" s="78"/>
      <c r="R762" s="83"/>
      <c r="S762" s="78"/>
      <c r="T762" s="78"/>
      <c r="U762" s="78"/>
      <c r="V762" s="78"/>
      <c r="W762" s="78"/>
      <c r="X762" s="78"/>
      <c r="Y762" s="78"/>
      <c r="Z762" s="86"/>
      <c r="AA762" s="83"/>
      <c r="AB762" s="78"/>
      <c r="AC762" s="78"/>
      <c r="AD762" s="78"/>
      <c r="AE762" s="78"/>
      <c r="AF762" s="78"/>
      <c r="AG762" s="78"/>
      <c r="AH762" s="78"/>
      <c r="AI762" s="78"/>
      <c r="AJ762" s="78"/>
      <c r="AK762" s="78"/>
      <c r="AL762" s="78"/>
      <c r="AM762" s="78"/>
      <c r="AN762" s="78"/>
      <c r="AO762" s="78"/>
      <c r="AP762" s="78"/>
      <c r="AQ762" s="78"/>
      <c r="AR762" s="78"/>
      <c r="AS762" s="78"/>
      <c r="AT762" s="78"/>
      <c r="AU762" s="78"/>
      <c r="AV762" s="78"/>
      <c r="AW762" s="78"/>
      <c r="AX762" s="78"/>
      <c r="AY762" s="78"/>
      <c r="AZ762" s="78"/>
      <c r="BA762" s="78"/>
      <c r="BB762" s="78"/>
      <c r="BC762" s="78"/>
    </row>
    <row r="763" customFormat="false" ht="15" hidden="false" customHeight="false" outlineLevel="0" collapsed="false">
      <c r="A763" s="78"/>
      <c r="B763" s="78"/>
      <c r="C763" s="79"/>
      <c r="D763" s="78"/>
      <c r="E763" s="78"/>
      <c r="F763" s="82"/>
      <c r="G763" s="82"/>
      <c r="H763" s="82"/>
      <c r="I763" s="78"/>
      <c r="J763" s="83"/>
      <c r="K763" s="78"/>
      <c r="L763" s="82"/>
      <c r="M763" s="82"/>
      <c r="N763" s="82"/>
      <c r="O763" s="82"/>
      <c r="P763" s="83"/>
      <c r="Q763" s="78"/>
      <c r="R763" s="83"/>
      <c r="S763" s="78"/>
      <c r="T763" s="78"/>
      <c r="U763" s="78"/>
      <c r="V763" s="78"/>
      <c r="W763" s="78"/>
      <c r="X763" s="78"/>
      <c r="Y763" s="78"/>
      <c r="Z763" s="86"/>
      <c r="AA763" s="83"/>
      <c r="AB763" s="78"/>
      <c r="AC763" s="78"/>
      <c r="AD763" s="78"/>
      <c r="AE763" s="78"/>
      <c r="AF763" s="78"/>
      <c r="AG763" s="78"/>
      <c r="AH763" s="78"/>
      <c r="AI763" s="78"/>
      <c r="AJ763" s="78"/>
      <c r="AK763" s="78"/>
      <c r="AL763" s="78"/>
      <c r="AM763" s="78"/>
      <c r="AN763" s="78"/>
      <c r="AO763" s="78"/>
      <c r="AP763" s="78"/>
      <c r="AQ763" s="78"/>
      <c r="AR763" s="78"/>
      <c r="AS763" s="78"/>
      <c r="AT763" s="78"/>
      <c r="AU763" s="78"/>
      <c r="AV763" s="78"/>
      <c r="AW763" s="78"/>
      <c r="AX763" s="78"/>
      <c r="AY763" s="78"/>
      <c r="AZ763" s="78"/>
      <c r="BA763" s="78"/>
      <c r="BB763" s="78"/>
      <c r="BC763" s="78"/>
    </row>
    <row r="764" customFormat="false" ht="15" hidden="false" customHeight="false" outlineLevel="0" collapsed="false">
      <c r="A764" s="78"/>
      <c r="B764" s="78"/>
      <c r="C764" s="79"/>
      <c r="D764" s="78"/>
      <c r="E764" s="78"/>
      <c r="F764" s="82"/>
      <c r="G764" s="82"/>
      <c r="H764" s="82"/>
      <c r="I764" s="78"/>
      <c r="J764" s="83"/>
      <c r="K764" s="78"/>
      <c r="L764" s="82"/>
      <c r="M764" s="82"/>
      <c r="N764" s="82"/>
      <c r="O764" s="82"/>
      <c r="P764" s="83"/>
      <c r="Q764" s="78"/>
      <c r="R764" s="83"/>
      <c r="S764" s="78"/>
      <c r="T764" s="78"/>
      <c r="U764" s="78"/>
      <c r="V764" s="78"/>
      <c r="W764" s="78"/>
      <c r="X764" s="78"/>
      <c r="Y764" s="78"/>
      <c r="Z764" s="86"/>
      <c r="AA764" s="83"/>
      <c r="AB764" s="78"/>
      <c r="AC764" s="78"/>
      <c r="AD764" s="78"/>
      <c r="AE764" s="78"/>
      <c r="AF764" s="78"/>
      <c r="AG764" s="78"/>
      <c r="AH764" s="78"/>
      <c r="AI764" s="78"/>
      <c r="AJ764" s="78"/>
      <c r="AK764" s="78"/>
      <c r="AL764" s="78"/>
      <c r="AM764" s="78"/>
      <c r="AN764" s="78"/>
      <c r="AO764" s="78"/>
      <c r="AP764" s="78"/>
      <c r="AQ764" s="78"/>
      <c r="AR764" s="78"/>
      <c r="AS764" s="78"/>
      <c r="AT764" s="78"/>
      <c r="AU764" s="78"/>
      <c r="AV764" s="78"/>
      <c r="AW764" s="78"/>
      <c r="AX764" s="78"/>
      <c r="AY764" s="78"/>
      <c r="AZ764" s="78"/>
      <c r="BA764" s="78"/>
      <c r="BB764" s="78"/>
      <c r="BC764" s="78"/>
    </row>
    <row r="765" customFormat="false" ht="15" hidden="false" customHeight="false" outlineLevel="0" collapsed="false">
      <c r="A765" s="78"/>
      <c r="B765" s="78"/>
      <c r="C765" s="79"/>
      <c r="D765" s="78"/>
      <c r="E765" s="78"/>
      <c r="F765" s="82"/>
      <c r="G765" s="82"/>
      <c r="H765" s="82"/>
      <c r="I765" s="78"/>
      <c r="J765" s="83"/>
      <c r="K765" s="78"/>
      <c r="L765" s="82"/>
      <c r="M765" s="82"/>
      <c r="N765" s="82"/>
      <c r="O765" s="82"/>
      <c r="P765" s="83"/>
      <c r="Q765" s="78"/>
      <c r="R765" s="83"/>
      <c r="S765" s="78"/>
      <c r="T765" s="78"/>
      <c r="U765" s="78"/>
      <c r="V765" s="78"/>
      <c r="W765" s="78"/>
      <c r="X765" s="78"/>
      <c r="Y765" s="78"/>
      <c r="Z765" s="86"/>
      <c r="AA765" s="83"/>
      <c r="AB765" s="78"/>
      <c r="AC765" s="78"/>
      <c r="AD765" s="78"/>
      <c r="AE765" s="78"/>
      <c r="AF765" s="78"/>
      <c r="AG765" s="78"/>
      <c r="AH765" s="78"/>
      <c r="AI765" s="78"/>
      <c r="AJ765" s="78"/>
      <c r="AK765" s="78"/>
      <c r="AL765" s="78"/>
      <c r="AM765" s="78"/>
      <c r="AN765" s="78"/>
      <c r="AO765" s="78"/>
      <c r="AP765" s="78"/>
      <c r="AQ765" s="78"/>
      <c r="AR765" s="78"/>
      <c r="AS765" s="78"/>
      <c r="AT765" s="78"/>
      <c r="AU765" s="78"/>
      <c r="AV765" s="78"/>
      <c r="AW765" s="78"/>
      <c r="AX765" s="78"/>
      <c r="AY765" s="78"/>
      <c r="AZ765" s="78"/>
      <c r="BA765" s="78"/>
      <c r="BB765" s="78"/>
      <c r="BC765" s="78"/>
    </row>
    <row r="766" customFormat="false" ht="15" hidden="false" customHeight="false" outlineLevel="0" collapsed="false">
      <c r="A766" s="78"/>
      <c r="B766" s="78"/>
      <c r="C766" s="79"/>
      <c r="D766" s="78"/>
      <c r="E766" s="78"/>
      <c r="F766" s="82"/>
      <c r="G766" s="82"/>
      <c r="H766" s="82"/>
      <c r="I766" s="78"/>
      <c r="J766" s="83"/>
      <c r="K766" s="78"/>
      <c r="L766" s="82"/>
      <c r="M766" s="82"/>
      <c r="N766" s="82"/>
      <c r="O766" s="82"/>
      <c r="P766" s="83"/>
      <c r="Q766" s="78"/>
      <c r="R766" s="83"/>
      <c r="S766" s="78"/>
      <c r="T766" s="78"/>
      <c r="U766" s="78"/>
      <c r="V766" s="78"/>
      <c r="W766" s="78"/>
      <c r="X766" s="78"/>
      <c r="Y766" s="78"/>
      <c r="Z766" s="86"/>
      <c r="AA766" s="83"/>
      <c r="AB766" s="78"/>
      <c r="AC766" s="78"/>
      <c r="AD766" s="78"/>
      <c r="AE766" s="78"/>
      <c r="AF766" s="78"/>
      <c r="AG766" s="78"/>
      <c r="AH766" s="78"/>
      <c r="AI766" s="78"/>
      <c r="AJ766" s="78"/>
      <c r="AK766" s="78"/>
      <c r="AL766" s="78"/>
      <c r="AM766" s="78"/>
      <c r="AN766" s="78"/>
      <c r="AO766" s="78"/>
      <c r="AP766" s="78"/>
      <c r="AQ766" s="78"/>
      <c r="AR766" s="78"/>
      <c r="AS766" s="78"/>
      <c r="AT766" s="78"/>
      <c r="AU766" s="78"/>
      <c r="AV766" s="78"/>
      <c r="AW766" s="78"/>
      <c r="AX766" s="78"/>
      <c r="AY766" s="78"/>
      <c r="AZ766" s="78"/>
      <c r="BA766" s="78"/>
      <c r="BB766" s="78"/>
      <c r="BC766" s="78"/>
    </row>
    <row r="767" customFormat="false" ht="15" hidden="false" customHeight="false" outlineLevel="0" collapsed="false">
      <c r="A767" s="78"/>
      <c r="B767" s="78"/>
      <c r="C767" s="79"/>
      <c r="D767" s="78"/>
      <c r="E767" s="78"/>
      <c r="F767" s="82"/>
      <c r="G767" s="82"/>
      <c r="H767" s="82"/>
      <c r="I767" s="78"/>
      <c r="J767" s="83"/>
      <c r="K767" s="78"/>
      <c r="L767" s="82"/>
      <c r="M767" s="82"/>
      <c r="N767" s="82"/>
      <c r="O767" s="82"/>
      <c r="P767" s="83"/>
      <c r="Q767" s="78"/>
      <c r="R767" s="83"/>
      <c r="S767" s="78"/>
      <c r="T767" s="78"/>
      <c r="U767" s="78"/>
      <c r="V767" s="78"/>
      <c r="W767" s="78"/>
      <c r="X767" s="78"/>
      <c r="Y767" s="78"/>
      <c r="Z767" s="86"/>
      <c r="AA767" s="83"/>
      <c r="AB767" s="78"/>
      <c r="AC767" s="78"/>
      <c r="AD767" s="78"/>
      <c r="AE767" s="78"/>
      <c r="AF767" s="78"/>
      <c r="AG767" s="78"/>
      <c r="AH767" s="78"/>
      <c r="AI767" s="78"/>
      <c r="AJ767" s="78"/>
      <c r="AK767" s="78"/>
      <c r="AL767" s="78"/>
      <c r="AM767" s="78"/>
      <c r="AN767" s="78"/>
      <c r="AO767" s="78"/>
      <c r="AP767" s="78"/>
      <c r="AQ767" s="78"/>
      <c r="AR767" s="78"/>
      <c r="AS767" s="78"/>
      <c r="AT767" s="78"/>
      <c r="AU767" s="78"/>
      <c r="AV767" s="78"/>
      <c r="AW767" s="78"/>
      <c r="AX767" s="78"/>
      <c r="AY767" s="78"/>
      <c r="AZ767" s="78"/>
      <c r="BA767" s="78"/>
      <c r="BB767" s="78"/>
      <c r="BC767" s="78"/>
    </row>
    <row r="768" customFormat="false" ht="15" hidden="false" customHeight="false" outlineLevel="0" collapsed="false">
      <c r="A768" s="78"/>
      <c r="B768" s="78"/>
      <c r="C768" s="79"/>
      <c r="D768" s="78"/>
      <c r="E768" s="78"/>
      <c r="F768" s="82"/>
      <c r="G768" s="82"/>
      <c r="H768" s="82"/>
      <c r="I768" s="78"/>
      <c r="J768" s="83"/>
      <c r="K768" s="78"/>
      <c r="L768" s="82"/>
      <c r="M768" s="82"/>
      <c r="N768" s="82"/>
      <c r="O768" s="82"/>
      <c r="P768" s="83"/>
      <c r="Q768" s="78"/>
      <c r="R768" s="83"/>
      <c r="S768" s="78"/>
      <c r="T768" s="78"/>
      <c r="U768" s="78"/>
      <c r="V768" s="78"/>
      <c r="W768" s="78"/>
      <c r="X768" s="78"/>
      <c r="Y768" s="78"/>
      <c r="Z768" s="86"/>
      <c r="AA768" s="83"/>
      <c r="AB768" s="78"/>
      <c r="AC768" s="78"/>
      <c r="AD768" s="78"/>
      <c r="AE768" s="78"/>
      <c r="AF768" s="78"/>
      <c r="AG768" s="78"/>
      <c r="AH768" s="78"/>
      <c r="AI768" s="78"/>
      <c r="AJ768" s="78"/>
      <c r="AK768" s="78"/>
      <c r="AL768" s="78"/>
      <c r="AM768" s="78"/>
      <c r="AN768" s="78"/>
      <c r="AO768" s="78"/>
      <c r="AP768" s="78"/>
      <c r="AQ768" s="78"/>
      <c r="AR768" s="78"/>
      <c r="AS768" s="78"/>
      <c r="AT768" s="78"/>
      <c r="AU768" s="78"/>
      <c r="AV768" s="78"/>
      <c r="AW768" s="78"/>
      <c r="AX768" s="78"/>
      <c r="AY768" s="78"/>
      <c r="AZ768" s="78"/>
      <c r="BA768" s="78"/>
      <c r="BB768" s="78"/>
      <c r="BC768" s="78"/>
    </row>
    <row r="769" customFormat="false" ht="15" hidden="false" customHeight="false" outlineLevel="0" collapsed="false">
      <c r="A769" s="78"/>
      <c r="B769" s="78"/>
      <c r="C769" s="79"/>
      <c r="D769" s="78"/>
      <c r="E769" s="78"/>
      <c r="F769" s="82"/>
      <c r="G769" s="82"/>
      <c r="H769" s="82"/>
      <c r="I769" s="78"/>
      <c r="J769" s="83"/>
      <c r="K769" s="78"/>
      <c r="L769" s="82"/>
      <c r="M769" s="82"/>
      <c r="N769" s="82"/>
      <c r="O769" s="82"/>
      <c r="P769" s="83"/>
      <c r="Q769" s="78"/>
      <c r="R769" s="83"/>
      <c r="S769" s="78"/>
      <c r="T769" s="78"/>
      <c r="U769" s="78"/>
      <c r="V769" s="78"/>
      <c r="W769" s="78"/>
      <c r="X769" s="78"/>
      <c r="Y769" s="78"/>
      <c r="Z769" s="86"/>
      <c r="AA769" s="83"/>
      <c r="AB769" s="78"/>
      <c r="AC769" s="78"/>
      <c r="AD769" s="78"/>
      <c r="AE769" s="78"/>
      <c r="AF769" s="78"/>
      <c r="AG769" s="78"/>
      <c r="AH769" s="78"/>
      <c r="AI769" s="78"/>
      <c r="AJ769" s="78"/>
      <c r="AK769" s="78"/>
      <c r="AL769" s="78"/>
      <c r="AM769" s="78"/>
      <c r="AN769" s="78"/>
      <c r="AO769" s="78"/>
      <c r="AP769" s="78"/>
      <c r="AQ769" s="78"/>
      <c r="AR769" s="78"/>
      <c r="AS769" s="78"/>
      <c r="AT769" s="78"/>
      <c r="AU769" s="78"/>
      <c r="AV769" s="78"/>
      <c r="AW769" s="78"/>
      <c r="AX769" s="78"/>
      <c r="AY769" s="78"/>
      <c r="AZ769" s="78"/>
      <c r="BA769" s="78"/>
      <c r="BB769" s="78"/>
      <c r="BC769" s="78"/>
    </row>
    <row r="770" customFormat="false" ht="15" hidden="false" customHeight="false" outlineLevel="0" collapsed="false">
      <c r="A770" s="78"/>
      <c r="B770" s="78"/>
      <c r="C770" s="79"/>
      <c r="D770" s="78"/>
      <c r="E770" s="78"/>
      <c r="F770" s="82"/>
      <c r="G770" s="82"/>
      <c r="H770" s="82"/>
      <c r="I770" s="78"/>
      <c r="J770" s="83"/>
      <c r="K770" s="78"/>
      <c r="L770" s="82"/>
      <c r="M770" s="82"/>
      <c r="N770" s="82"/>
      <c r="O770" s="82"/>
      <c r="P770" s="83"/>
      <c r="Q770" s="78"/>
      <c r="R770" s="83"/>
      <c r="S770" s="78"/>
      <c r="T770" s="78"/>
      <c r="U770" s="78"/>
      <c r="V770" s="78"/>
      <c r="W770" s="78"/>
      <c r="X770" s="78"/>
      <c r="Y770" s="78"/>
      <c r="Z770" s="86"/>
      <c r="AA770" s="83"/>
      <c r="AB770" s="78"/>
      <c r="AC770" s="78"/>
      <c r="AD770" s="78"/>
      <c r="AE770" s="78"/>
      <c r="AF770" s="78"/>
      <c r="AG770" s="78"/>
      <c r="AH770" s="78"/>
      <c r="AI770" s="78"/>
      <c r="AJ770" s="78"/>
      <c r="AK770" s="78"/>
      <c r="AL770" s="78"/>
      <c r="AM770" s="78"/>
      <c r="AN770" s="78"/>
      <c r="AO770" s="78"/>
      <c r="AP770" s="78"/>
      <c r="AQ770" s="78"/>
      <c r="AR770" s="78"/>
      <c r="AS770" s="78"/>
      <c r="AT770" s="78"/>
      <c r="AU770" s="78"/>
      <c r="AV770" s="78"/>
      <c r="AW770" s="78"/>
      <c r="AX770" s="78"/>
      <c r="AY770" s="78"/>
      <c r="AZ770" s="78"/>
      <c r="BA770" s="78"/>
      <c r="BB770" s="78"/>
      <c r="BC770" s="78"/>
    </row>
    <row r="771" customFormat="false" ht="15" hidden="false" customHeight="false" outlineLevel="0" collapsed="false">
      <c r="A771" s="78"/>
      <c r="B771" s="78"/>
      <c r="C771" s="79"/>
      <c r="D771" s="78"/>
      <c r="E771" s="78"/>
      <c r="F771" s="82"/>
      <c r="G771" s="82"/>
      <c r="H771" s="82"/>
      <c r="I771" s="78"/>
      <c r="J771" s="83"/>
      <c r="K771" s="78"/>
      <c r="L771" s="82"/>
      <c r="M771" s="82"/>
      <c r="N771" s="82"/>
      <c r="O771" s="82"/>
      <c r="P771" s="83"/>
      <c r="Q771" s="78"/>
      <c r="R771" s="83"/>
      <c r="S771" s="78"/>
      <c r="T771" s="78"/>
      <c r="U771" s="78"/>
      <c r="V771" s="78"/>
      <c r="W771" s="78"/>
      <c r="X771" s="78"/>
      <c r="Y771" s="78"/>
      <c r="Z771" s="86"/>
      <c r="AA771" s="83"/>
      <c r="AB771" s="78"/>
      <c r="AC771" s="78"/>
      <c r="AD771" s="78"/>
      <c r="AE771" s="78"/>
      <c r="AF771" s="78"/>
      <c r="AG771" s="78"/>
      <c r="AH771" s="78"/>
      <c r="AI771" s="78"/>
      <c r="AJ771" s="78"/>
      <c r="AK771" s="78"/>
      <c r="AL771" s="78"/>
      <c r="AM771" s="78"/>
      <c r="AN771" s="78"/>
      <c r="AO771" s="78"/>
      <c r="AP771" s="78"/>
      <c r="AQ771" s="78"/>
      <c r="AR771" s="78"/>
      <c r="AS771" s="78"/>
      <c r="AT771" s="78"/>
      <c r="AU771" s="78"/>
      <c r="AV771" s="78"/>
      <c r="AW771" s="78"/>
      <c r="AX771" s="78"/>
      <c r="AY771" s="78"/>
      <c r="AZ771" s="78"/>
      <c r="BA771" s="78"/>
      <c r="BB771" s="78"/>
      <c r="BC771" s="78"/>
    </row>
    <row r="772" customFormat="false" ht="15" hidden="false" customHeight="false" outlineLevel="0" collapsed="false">
      <c r="A772" s="78"/>
      <c r="B772" s="78"/>
      <c r="C772" s="79"/>
      <c r="D772" s="78"/>
      <c r="E772" s="78"/>
      <c r="F772" s="82"/>
      <c r="G772" s="82"/>
      <c r="H772" s="82"/>
      <c r="I772" s="78"/>
      <c r="J772" s="83"/>
      <c r="K772" s="78"/>
      <c r="L772" s="82"/>
      <c r="M772" s="82"/>
      <c r="N772" s="82"/>
      <c r="O772" s="82"/>
      <c r="P772" s="83"/>
      <c r="Q772" s="78"/>
      <c r="R772" s="83"/>
      <c r="S772" s="78"/>
      <c r="T772" s="78"/>
      <c r="U772" s="78"/>
      <c r="V772" s="78"/>
      <c r="W772" s="78"/>
      <c r="X772" s="78"/>
      <c r="Y772" s="78"/>
      <c r="Z772" s="86"/>
      <c r="AA772" s="83"/>
      <c r="AB772" s="78"/>
      <c r="AC772" s="78"/>
      <c r="AD772" s="78"/>
      <c r="AE772" s="78"/>
      <c r="AF772" s="78"/>
      <c r="AG772" s="78"/>
      <c r="AH772" s="78"/>
      <c r="AI772" s="78"/>
      <c r="AJ772" s="78"/>
      <c r="AK772" s="78"/>
      <c r="AL772" s="78"/>
      <c r="AM772" s="78"/>
      <c r="AN772" s="78"/>
      <c r="AO772" s="78"/>
      <c r="AP772" s="78"/>
      <c r="AQ772" s="78"/>
      <c r="AR772" s="78"/>
      <c r="AS772" s="78"/>
      <c r="AT772" s="78"/>
      <c r="AU772" s="78"/>
      <c r="AV772" s="78"/>
      <c r="AW772" s="78"/>
      <c r="AX772" s="78"/>
      <c r="AY772" s="78"/>
      <c r="AZ772" s="78"/>
      <c r="BA772" s="78"/>
      <c r="BB772" s="78"/>
      <c r="BC772" s="78"/>
    </row>
    <row r="773" customFormat="false" ht="15" hidden="false" customHeight="false" outlineLevel="0" collapsed="false">
      <c r="A773" s="78"/>
      <c r="B773" s="78"/>
      <c r="C773" s="79"/>
      <c r="D773" s="78"/>
      <c r="E773" s="78"/>
      <c r="F773" s="82"/>
      <c r="G773" s="82"/>
      <c r="H773" s="82"/>
      <c r="I773" s="78"/>
      <c r="J773" s="83"/>
      <c r="K773" s="78"/>
      <c r="L773" s="82"/>
      <c r="M773" s="82"/>
      <c r="N773" s="82"/>
      <c r="O773" s="82"/>
      <c r="P773" s="83"/>
      <c r="Q773" s="78"/>
      <c r="R773" s="83"/>
      <c r="S773" s="78"/>
      <c r="T773" s="78"/>
      <c r="U773" s="78"/>
      <c r="V773" s="78"/>
      <c r="W773" s="78"/>
      <c r="X773" s="78"/>
      <c r="Y773" s="78"/>
      <c r="Z773" s="86"/>
      <c r="AA773" s="83"/>
      <c r="AB773" s="78"/>
      <c r="AC773" s="78"/>
      <c r="AD773" s="78"/>
      <c r="AE773" s="78"/>
      <c r="AF773" s="78"/>
      <c r="AG773" s="78"/>
      <c r="AH773" s="78"/>
      <c r="AI773" s="78"/>
      <c r="AJ773" s="78"/>
      <c r="AK773" s="78"/>
      <c r="AL773" s="78"/>
      <c r="AM773" s="78"/>
      <c r="AN773" s="78"/>
      <c r="AO773" s="78"/>
      <c r="AP773" s="78"/>
      <c r="AQ773" s="78"/>
      <c r="AR773" s="78"/>
      <c r="AS773" s="78"/>
      <c r="AT773" s="78"/>
      <c r="AU773" s="78"/>
      <c r="AV773" s="78"/>
      <c r="AW773" s="78"/>
      <c r="AX773" s="78"/>
      <c r="AY773" s="78"/>
      <c r="AZ773" s="78"/>
      <c r="BA773" s="78"/>
      <c r="BB773" s="78"/>
      <c r="BC773" s="78"/>
    </row>
    <row r="774" customFormat="false" ht="15" hidden="false" customHeight="false" outlineLevel="0" collapsed="false">
      <c r="A774" s="78"/>
      <c r="B774" s="78"/>
      <c r="C774" s="79"/>
      <c r="D774" s="78"/>
      <c r="E774" s="78"/>
      <c r="F774" s="82"/>
      <c r="G774" s="82"/>
      <c r="H774" s="82"/>
      <c r="I774" s="78"/>
      <c r="J774" s="83"/>
      <c r="K774" s="78"/>
      <c r="L774" s="82"/>
      <c r="M774" s="82"/>
      <c r="N774" s="82"/>
      <c r="O774" s="82"/>
      <c r="P774" s="83"/>
      <c r="Q774" s="78"/>
      <c r="R774" s="83"/>
      <c r="S774" s="78"/>
      <c r="T774" s="78"/>
      <c r="U774" s="78"/>
      <c r="V774" s="78"/>
      <c r="W774" s="78"/>
      <c r="X774" s="78"/>
      <c r="Y774" s="78"/>
      <c r="Z774" s="86"/>
      <c r="AA774" s="83"/>
      <c r="AB774" s="78"/>
      <c r="AC774" s="78"/>
      <c r="AD774" s="78"/>
      <c r="AE774" s="78"/>
      <c r="AF774" s="78"/>
      <c r="AG774" s="78"/>
      <c r="AH774" s="78"/>
      <c r="AI774" s="78"/>
      <c r="AJ774" s="78"/>
      <c r="AK774" s="78"/>
      <c r="AL774" s="78"/>
      <c r="AM774" s="78"/>
      <c r="AN774" s="78"/>
      <c r="AO774" s="78"/>
      <c r="AP774" s="78"/>
      <c r="AQ774" s="78"/>
      <c r="AR774" s="78"/>
      <c r="AS774" s="78"/>
      <c r="AT774" s="78"/>
      <c r="AU774" s="78"/>
      <c r="AV774" s="78"/>
      <c r="AW774" s="78"/>
      <c r="AX774" s="78"/>
      <c r="AY774" s="78"/>
      <c r="AZ774" s="78"/>
      <c r="BA774" s="78"/>
      <c r="BB774" s="78"/>
      <c r="BC774" s="78"/>
    </row>
    <row r="775" customFormat="false" ht="15" hidden="false" customHeight="false" outlineLevel="0" collapsed="false">
      <c r="A775" s="78"/>
      <c r="B775" s="78"/>
      <c r="C775" s="79"/>
      <c r="D775" s="78"/>
      <c r="E775" s="78"/>
      <c r="F775" s="82"/>
      <c r="G775" s="82"/>
      <c r="H775" s="82"/>
      <c r="I775" s="78"/>
      <c r="J775" s="83"/>
      <c r="K775" s="78"/>
      <c r="L775" s="82"/>
      <c r="M775" s="82"/>
      <c r="N775" s="82"/>
      <c r="O775" s="82"/>
      <c r="P775" s="83"/>
      <c r="Q775" s="78"/>
      <c r="R775" s="83"/>
      <c r="S775" s="78"/>
      <c r="T775" s="78"/>
      <c r="U775" s="78"/>
      <c r="V775" s="78"/>
      <c r="W775" s="78"/>
      <c r="X775" s="78"/>
      <c r="Y775" s="78"/>
      <c r="Z775" s="86"/>
      <c r="AA775" s="83"/>
      <c r="AB775" s="78"/>
      <c r="AC775" s="78"/>
      <c r="AD775" s="78"/>
      <c r="AE775" s="78"/>
      <c r="AF775" s="78"/>
      <c r="AG775" s="78"/>
      <c r="AH775" s="78"/>
      <c r="AI775" s="78"/>
      <c r="AJ775" s="78"/>
      <c r="AK775" s="78"/>
      <c r="AL775" s="78"/>
      <c r="AM775" s="78"/>
      <c r="AN775" s="78"/>
      <c r="AO775" s="78"/>
      <c r="AP775" s="78"/>
      <c r="AQ775" s="78"/>
      <c r="AR775" s="78"/>
      <c r="AS775" s="78"/>
      <c r="AT775" s="78"/>
      <c r="AU775" s="78"/>
      <c r="AV775" s="78"/>
      <c r="AW775" s="78"/>
      <c r="AX775" s="78"/>
      <c r="AY775" s="78"/>
      <c r="AZ775" s="78"/>
      <c r="BA775" s="78"/>
      <c r="BB775" s="78"/>
      <c r="BC775" s="78"/>
    </row>
    <row r="776" customFormat="false" ht="15" hidden="false" customHeight="false" outlineLevel="0" collapsed="false">
      <c r="A776" s="78"/>
      <c r="B776" s="78"/>
      <c r="C776" s="79"/>
      <c r="D776" s="78"/>
      <c r="E776" s="78"/>
      <c r="F776" s="82"/>
      <c r="G776" s="82"/>
      <c r="H776" s="82"/>
      <c r="I776" s="78"/>
      <c r="J776" s="83"/>
      <c r="K776" s="78"/>
      <c r="L776" s="82"/>
      <c r="M776" s="82"/>
      <c r="N776" s="82"/>
      <c r="O776" s="82"/>
      <c r="P776" s="83"/>
      <c r="Q776" s="78"/>
      <c r="R776" s="83"/>
      <c r="S776" s="78"/>
      <c r="T776" s="78"/>
      <c r="U776" s="78"/>
      <c r="V776" s="78"/>
      <c r="W776" s="78"/>
      <c r="X776" s="78"/>
      <c r="Y776" s="78"/>
      <c r="Z776" s="86"/>
      <c r="AA776" s="83"/>
      <c r="AB776" s="78"/>
      <c r="AC776" s="78"/>
      <c r="AD776" s="78"/>
      <c r="AE776" s="78"/>
      <c r="AF776" s="78"/>
      <c r="AG776" s="78"/>
      <c r="AH776" s="78"/>
      <c r="AI776" s="78"/>
      <c r="AJ776" s="78"/>
      <c r="AK776" s="78"/>
      <c r="AL776" s="78"/>
      <c r="AM776" s="78"/>
      <c r="AN776" s="78"/>
      <c r="AO776" s="78"/>
      <c r="AP776" s="78"/>
      <c r="AQ776" s="78"/>
      <c r="AR776" s="78"/>
      <c r="AS776" s="78"/>
      <c r="AT776" s="78"/>
      <c r="AU776" s="78"/>
      <c r="AV776" s="78"/>
      <c r="AW776" s="78"/>
      <c r="AX776" s="78"/>
      <c r="AY776" s="78"/>
      <c r="AZ776" s="78"/>
      <c r="BA776" s="78"/>
      <c r="BB776" s="78"/>
      <c r="BC776" s="78"/>
    </row>
    <row r="777" customFormat="false" ht="15" hidden="false" customHeight="false" outlineLevel="0" collapsed="false">
      <c r="A777" s="78"/>
      <c r="B777" s="78"/>
      <c r="C777" s="79"/>
      <c r="D777" s="78"/>
      <c r="E777" s="78"/>
      <c r="F777" s="82"/>
      <c r="G777" s="82"/>
      <c r="H777" s="82"/>
      <c r="I777" s="78"/>
      <c r="J777" s="83"/>
      <c r="K777" s="78"/>
      <c r="L777" s="82"/>
      <c r="M777" s="82"/>
      <c r="N777" s="82"/>
      <c r="O777" s="82"/>
      <c r="P777" s="83"/>
      <c r="Q777" s="78"/>
      <c r="R777" s="83"/>
      <c r="S777" s="78"/>
      <c r="T777" s="78"/>
      <c r="U777" s="78"/>
      <c r="V777" s="78"/>
      <c r="W777" s="78"/>
      <c r="X777" s="78"/>
      <c r="Y777" s="78"/>
      <c r="Z777" s="86"/>
      <c r="AA777" s="83"/>
      <c r="AB777" s="78"/>
      <c r="AC777" s="78"/>
      <c r="AD777" s="78"/>
      <c r="AE777" s="78"/>
      <c r="AF777" s="78"/>
      <c r="AG777" s="78"/>
      <c r="AH777" s="78"/>
      <c r="AI777" s="78"/>
      <c r="AJ777" s="78"/>
      <c r="AK777" s="78"/>
      <c r="AL777" s="78"/>
      <c r="AM777" s="78"/>
      <c r="AN777" s="78"/>
      <c r="AO777" s="78"/>
      <c r="AP777" s="78"/>
      <c r="AQ777" s="78"/>
      <c r="AR777" s="78"/>
      <c r="AS777" s="78"/>
      <c r="AT777" s="78"/>
      <c r="AU777" s="78"/>
      <c r="AV777" s="78"/>
      <c r="AW777" s="78"/>
      <c r="AX777" s="78"/>
      <c r="AY777" s="78"/>
      <c r="AZ777" s="78"/>
      <c r="BA777" s="78"/>
      <c r="BB777" s="78"/>
      <c r="BC777" s="78"/>
    </row>
    <row r="778" customFormat="false" ht="15" hidden="false" customHeight="false" outlineLevel="0" collapsed="false">
      <c r="A778" s="78"/>
      <c r="B778" s="78"/>
      <c r="C778" s="79"/>
      <c r="D778" s="78"/>
      <c r="E778" s="78"/>
      <c r="F778" s="82"/>
      <c r="G778" s="82"/>
      <c r="H778" s="82"/>
      <c r="I778" s="78"/>
      <c r="J778" s="83"/>
      <c r="K778" s="78"/>
      <c r="L778" s="82"/>
      <c r="M778" s="82"/>
      <c r="N778" s="82"/>
      <c r="O778" s="82"/>
      <c r="P778" s="83"/>
      <c r="Q778" s="78"/>
      <c r="R778" s="83"/>
      <c r="S778" s="78"/>
      <c r="T778" s="78"/>
      <c r="U778" s="78"/>
      <c r="V778" s="78"/>
      <c r="W778" s="78"/>
      <c r="X778" s="78"/>
      <c r="Y778" s="78"/>
      <c r="Z778" s="86"/>
      <c r="AA778" s="83"/>
      <c r="AB778" s="78"/>
      <c r="AC778" s="78"/>
      <c r="AD778" s="78"/>
      <c r="AE778" s="78"/>
      <c r="AF778" s="78"/>
      <c r="AG778" s="78"/>
      <c r="AH778" s="78"/>
      <c r="AI778" s="78"/>
      <c r="AJ778" s="78"/>
      <c r="AK778" s="78"/>
      <c r="AL778" s="78"/>
      <c r="AM778" s="78"/>
      <c r="AN778" s="78"/>
      <c r="AO778" s="78"/>
      <c r="AP778" s="78"/>
      <c r="AQ778" s="78"/>
      <c r="AR778" s="78"/>
      <c r="AS778" s="78"/>
      <c r="AT778" s="78"/>
      <c r="AU778" s="78"/>
      <c r="AV778" s="78"/>
      <c r="AW778" s="78"/>
      <c r="AX778" s="78"/>
      <c r="AY778" s="78"/>
      <c r="AZ778" s="78"/>
      <c r="BA778" s="78"/>
      <c r="BB778" s="78"/>
      <c r="BC778" s="78"/>
    </row>
    <row r="779" customFormat="false" ht="15" hidden="false" customHeight="false" outlineLevel="0" collapsed="false">
      <c r="A779" s="78"/>
      <c r="B779" s="78"/>
      <c r="C779" s="79"/>
      <c r="D779" s="78"/>
      <c r="E779" s="78"/>
      <c r="F779" s="82"/>
      <c r="G779" s="82"/>
      <c r="H779" s="82"/>
      <c r="I779" s="78"/>
      <c r="J779" s="83"/>
      <c r="K779" s="78"/>
      <c r="L779" s="82"/>
      <c r="M779" s="82"/>
      <c r="N779" s="82"/>
      <c r="O779" s="82"/>
      <c r="P779" s="83"/>
      <c r="Q779" s="78"/>
      <c r="R779" s="83"/>
      <c r="S779" s="78"/>
      <c r="T779" s="78"/>
      <c r="U779" s="78"/>
      <c r="V779" s="78"/>
      <c r="W779" s="78"/>
      <c r="X779" s="78"/>
      <c r="Y779" s="78"/>
      <c r="Z779" s="86"/>
      <c r="AA779" s="83"/>
      <c r="AB779" s="78"/>
      <c r="AC779" s="78"/>
      <c r="AD779" s="78"/>
      <c r="AE779" s="78"/>
      <c r="AF779" s="78"/>
      <c r="AG779" s="78"/>
      <c r="AH779" s="78"/>
      <c r="AI779" s="78"/>
      <c r="AJ779" s="78"/>
      <c r="AK779" s="78"/>
      <c r="AL779" s="78"/>
      <c r="AM779" s="78"/>
      <c r="AN779" s="78"/>
      <c r="AO779" s="78"/>
      <c r="AP779" s="78"/>
      <c r="AQ779" s="78"/>
      <c r="AR779" s="78"/>
      <c r="AS779" s="78"/>
      <c r="AT779" s="78"/>
      <c r="AU779" s="78"/>
      <c r="AV779" s="78"/>
      <c r="AW779" s="78"/>
      <c r="AX779" s="78"/>
      <c r="AY779" s="78"/>
      <c r="AZ779" s="78"/>
      <c r="BA779" s="78"/>
      <c r="BB779" s="78"/>
      <c r="BC779" s="78"/>
    </row>
    <row r="780" customFormat="false" ht="15" hidden="false" customHeight="false" outlineLevel="0" collapsed="false">
      <c r="A780" s="78"/>
      <c r="B780" s="78"/>
      <c r="C780" s="79"/>
      <c r="D780" s="78"/>
      <c r="E780" s="78"/>
      <c r="F780" s="82"/>
      <c r="G780" s="82"/>
      <c r="H780" s="82"/>
      <c r="I780" s="78"/>
      <c r="J780" s="83"/>
      <c r="K780" s="78"/>
      <c r="L780" s="82"/>
      <c r="M780" s="82"/>
      <c r="N780" s="82"/>
      <c r="O780" s="82"/>
      <c r="P780" s="83"/>
      <c r="Q780" s="78"/>
      <c r="R780" s="83"/>
      <c r="S780" s="78"/>
      <c r="T780" s="78"/>
      <c r="U780" s="78"/>
      <c r="V780" s="78"/>
      <c r="W780" s="78"/>
      <c r="X780" s="78"/>
      <c r="Y780" s="78"/>
      <c r="Z780" s="86"/>
      <c r="AA780" s="83"/>
      <c r="AB780" s="78"/>
      <c r="AC780" s="78"/>
      <c r="AD780" s="78"/>
      <c r="AE780" s="78"/>
      <c r="AF780" s="78"/>
      <c r="AG780" s="78"/>
      <c r="AH780" s="78"/>
      <c r="AI780" s="78"/>
      <c r="AJ780" s="78"/>
      <c r="AK780" s="78"/>
      <c r="AL780" s="78"/>
      <c r="AM780" s="78"/>
      <c r="AN780" s="78"/>
      <c r="AO780" s="78"/>
      <c r="AP780" s="78"/>
      <c r="AQ780" s="78"/>
      <c r="AR780" s="78"/>
      <c r="AS780" s="78"/>
      <c r="AT780" s="78"/>
      <c r="AU780" s="78"/>
      <c r="AV780" s="78"/>
      <c r="AW780" s="78"/>
      <c r="AX780" s="78"/>
      <c r="AY780" s="78"/>
      <c r="AZ780" s="78"/>
      <c r="BA780" s="78"/>
      <c r="BB780" s="78"/>
      <c r="BC780" s="78"/>
    </row>
    <row r="781" customFormat="false" ht="15" hidden="false" customHeight="false" outlineLevel="0" collapsed="false">
      <c r="A781" s="78"/>
      <c r="B781" s="78"/>
      <c r="C781" s="79"/>
      <c r="D781" s="78"/>
      <c r="E781" s="78"/>
      <c r="F781" s="82"/>
      <c r="G781" s="82"/>
      <c r="H781" s="82"/>
      <c r="I781" s="78"/>
      <c r="J781" s="83"/>
      <c r="K781" s="78"/>
      <c r="L781" s="82"/>
      <c r="M781" s="82"/>
      <c r="N781" s="82"/>
      <c r="O781" s="82"/>
      <c r="P781" s="83"/>
      <c r="Q781" s="78"/>
      <c r="R781" s="83"/>
      <c r="S781" s="78"/>
      <c r="T781" s="78"/>
      <c r="U781" s="78"/>
      <c r="V781" s="78"/>
      <c r="W781" s="78"/>
      <c r="X781" s="78"/>
      <c r="Y781" s="78"/>
      <c r="Z781" s="86"/>
      <c r="AA781" s="83"/>
      <c r="AB781" s="78"/>
      <c r="AC781" s="78"/>
      <c r="AD781" s="78"/>
      <c r="AE781" s="78"/>
      <c r="AF781" s="78"/>
      <c r="AG781" s="78"/>
      <c r="AH781" s="78"/>
      <c r="AI781" s="78"/>
      <c r="AJ781" s="78"/>
      <c r="AK781" s="78"/>
      <c r="AL781" s="78"/>
      <c r="AM781" s="78"/>
      <c r="AN781" s="78"/>
      <c r="AO781" s="78"/>
      <c r="AP781" s="78"/>
      <c r="AQ781" s="78"/>
      <c r="AR781" s="78"/>
      <c r="AS781" s="78"/>
      <c r="AT781" s="78"/>
      <c r="AU781" s="78"/>
      <c r="AV781" s="78"/>
      <c r="AW781" s="78"/>
      <c r="AX781" s="78"/>
      <c r="AY781" s="78"/>
      <c r="AZ781" s="78"/>
      <c r="BA781" s="78"/>
      <c r="BB781" s="78"/>
      <c r="BC781" s="78"/>
    </row>
    <row r="782" customFormat="false" ht="15" hidden="false" customHeight="false" outlineLevel="0" collapsed="false">
      <c r="A782" s="78"/>
      <c r="B782" s="78"/>
      <c r="C782" s="79"/>
      <c r="D782" s="78"/>
      <c r="E782" s="78"/>
      <c r="F782" s="82"/>
      <c r="G782" s="82"/>
      <c r="H782" s="82"/>
      <c r="I782" s="78"/>
      <c r="J782" s="83"/>
      <c r="K782" s="78"/>
      <c r="L782" s="82"/>
      <c r="M782" s="82"/>
      <c r="N782" s="82"/>
      <c r="O782" s="82"/>
      <c r="P782" s="83"/>
      <c r="Q782" s="78"/>
      <c r="R782" s="83"/>
      <c r="S782" s="78"/>
      <c r="T782" s="78"/>
      <c r="U782" s="78"/>
      <c r="V782" s="78"/>
      <c r="W782" s="78"/>
      <c r="X782" s="78"/>
      <c r="Y782" s="78"/>
      <c r="Z782" s="86"/>
      <c r="AA782" s="83"/>
      <c r="AB782" s="78"/>
      <c r="AC782" s="78"/>
      <c r="AD782" s="78"/>
      <c r="AE782" s="78"/>
      <c r="AF782" s="78"/>
      <c r="AG782" s="78"/>
      <c r="AH782" s="78"/>
      <c r="AI782" s="78"/>
      <c r="AJ782" s="78"/>
      <c r="AK782" s="78"/>
      <c r="AL782" s="78"/>
      <c r="AM782" s="78"/>
      <c r="AN782" s="78"/>
      <c r="AO782" s="78"/>
      <c r="AP782" s="78"/>
      <c r="AQ782" s="78"/>
      <c r="AR782" s="78"/>
      <c r="AS782" s="78"/>
      <c r="AT782" s="78"/>
      <c r="AU782" s="78"/>
      <c r="AV782" s="78"/>
      <c r="AW782" s="78"/>
      <c r="AX782" s="78"/>
      <c r="AY782" s="78"/>
      <c r="AZ782" s="78"/>
      <c r="BA782" s="78"/>
      <c r="BB782" s="78"/>
      <c r="BC782" s="78"/>
    </row>
    <row r="783" customFormat="false" ht="15" hidden="false" customHeight="false" outlineLevel="0" collapsed="false">
      <c r="A783" s="78"/>
      <c r="B783" s="78"/>
      <c r="C783" s="79"/>
      <c r="D783" s="78"/>
      <c r="E783" s="78"/>
      <c r="F783" s="82"/>
      <c r="G783" s="82"/>
      <c r="H783" s="82"/>
      <c r="I783" s="78"/>
      <c r="J783" s="83"/>
      <c r="K783" s="78"/>
      <c r="L783" s="82"/>
      <c r="M783" s="82"/>
      <c r="N783" s="82"/>
      <c r="O783" s="82"/>
      <c r="P783" s="83"/>
      <c r="Q783" s="78"/>
      <c r="R783" s="83"/>
      <c r="S783" s="78"/>
      <c r="T783" s="78"/>
      <c r="U783" s="78"/>
      <c r="V783" s="78"/>
      <c r="W783" s="78"/>
      <c r="X783" s="78"/>
      <c r="Y783" s="78"/>
      <c r="Z783" s="86"/>
      <c r="AA783" s="83"/>
      <c r="AB783" s="78"/>
      <c r="AC783" s="78"/>
      <c r="AD783" s="78"/>
      <c r="AE783" s="78"/>
      <c r="AF783" s="78"/>
      <c r="AG783" s="78"/>
      <c r="AH783" s="78"/>
      <c r="AI783" s="78"/>
      <c r="AJ783" s="78"/>
      <c r="AK783" s="78"/>
      <c r="AL783" s="78"/>
      <c r="AM783" s="78"/>
      <c r="AN783" s="78"/>
      <c r="AO783" s="78"/>
      <c r="AP783" s="78"/>
      <c r="AQ783" s="78"/>
      <c r="AR783" s="78"/>
      <c r="AS783" s="78"/>
      <c r="AT783" s="78"/>
      <c r="AU783" s="78"/>
      <c r="AV783" s="78"/>
      <c r="AW783" s="78"/>
      <c r="AX783" s="78"/>
      <c r="AY783" s="78"/>
      <c r="AZ783" s="78"/>
      <c r="BA783" s="78"/>
      <c r="BB783" s="78"/>
      <c r="BC783" s="78"/>
    </row>
    <row r="784" customFormat="false" ht="15" hidden="false" customHeight="false" outlineLevel="0" collapsed="false">
      <c r="A784" s="78"/>
      <c r="B784" s="78"/>
      <c r="C784" s="79"/>
      <c r="D784" s="78"/>
      <c r="E784" s="78"/>
      <c r="F784" s="82"/>
      <c r="G784" s="82"/>
      <c r="H784" s="82"/>
      <c r="I784" s="78"/>
      <c r="J784" s="83"/>
      <c r="K784" s="78"/>
      <c r="L784" s="82"/>
      <c r="M784" s="82"/>
      <c r="N784" s="82"/>
      <c r="O784" s="82"/>
      <c r="P784" s="83"/>
      <c r="Q784" s="78"/>
      <c r="R784" s="83"/>
      <c r="S784" s="78"/>
      <c r="T784" s="78"/>
      <c r="U784" s="78"/>
      <c r="V784" s="78"/>
      <c r="W784" s="78"/>
      <c r="X784" s="78"/>
      <c r="Y784" s="78"/>
      <c r="Z784" s="86"/>
      <c r="AA784" s="83"/>
      <c r="AB784" s="78"/>
      <c r="AC784" s="78"/>
      <c r="AD784" s="78"/>
      <c r="AE784" s="78"/>
      <c r="AF784" s="78"/>
      <c r="AG784" s="78"/>
      <c r="AH784" s="78"/>
      <c r="AI784" s="78"/>
      <c r="AJ784" s="78"/>
      <c r="AK784" s="78"/>
      <c r="AL784" s="78"/>
      <c r="AM784" s="78"/>
      <c r="AN784" s="78"/>
      <c r="AO784" s="78"/>
      <c r="AP784" s="78"/>
      <c r="AQ784" s="78"/>
      <c r="AR784" s="78"/>
      <c r="AS784" s="78"/>
      <c r="AT784" s="78"/>
      <c r="AU784" s="78"/>
      <c r="AV784" s="78"/>
      <c r="AW784" s="78"/>
      <c r="AX784" s="78"/>
      <c r="AY784" s="78"/>
      <c r="AZ784" s="78"/>
      <c r="BA784" s="78"/>
      <c r="BB784" s="78"/>
      <c r="BC784" s="78"/>
    </row>
    <row r="785" customFormat="false" ht="15" hidden="false" customHeight="false" outlineLevel="0" collapsed="false">
      <c r="A785" s="78"/>
      <c r="B785" s="78"/>
      <c r="C785" s="79"/>
      <c r="D785" s="78"/>
      <c r="E785" s="78"/>
      <c r="F785" s="82"/>
      <c r="G785" s="82"/>
      <c r="H785" s="82"/>
      <c r="I785" s="78"/>
      <c r="J785" s="83"/>
      <c r="K785" s="78"/>
      <c r="L785" s="82"/>
      <c r="M785" s="82"/>
      <c r="N785" s="82"/>
      <c r="O785" s="82"/>
      <c r="P785" s="83"/>
      <c r="Q785" s="78"/>
      <c r="R785" s="83"/>
      <c r="S785" s="78"/>
      <c r="T785" s="78"/>
      <c r="U785" s="78"/>
      <c r="V785" s="78"/>
      <c r="W785" s="78"/>
      <c r="X785" s="78"/>
      <c r="Y785" s="78"/>
      <c r="Z785" s="86"/>
      <c r="AA785" s="83"/>
      <c r="AB785" s="78"/>
      <c r="AC785" s="78"/>
      <c r="AD785" s="78"/>
      <c r="AE785" s="78"/>
      <c r="AF785" s="78"/>
      <c r="AG785" s="78"/>
      <c r="AH785" s="78"/>
      <c r="AI785" s="78"/>
      <c r="AJ785" s="78"/>
      <c r="AK785" s="78"/>
      <c r="AL785" s="78"/>
      <c r="AM785" s="78"/>
      <c r="AN785" s="78"/>
      <c r="AO785" s="78"/>
      <c r="AP785" s="78"/>
      <c r="AQ785" s="78"/>
      <c r="AR785" s="78"/>
      <c r="AS785" s="78"/>
      <c r="AT785" s="78"/>
      <c r="AU785" s="78"/>
      <c r="AV785" s="78"/>
      <c r="AW785" s="78"/>
      <c r="AX785" s="78"/>
      <c r="AY785" s="78"/>
      <c r="AZ785" s="78"/>
      <c r="BA785" s="78"/>
      <c r="BB785" s="78"/>
      <c r="BC785" s="78"/>
    </row>
    <row r="786" customFormat="false" ht="15" hidden="false" customHeight="false" outlineLevel="0" collapsed="false">
      <c r="A786" s="78"/>
      <c r="B786" s="78"/>
      <c r="C786" s="79"/>
      <c r="D786" s="78"/>
      <c r="E786" s="78"/>
      <c r="F786" s="82"/>
      <c r="G786" s="82"/>
      <c r="H786" s="82"/>
      <c r="I786" s="78"/>
      <c r="J786" s="83"/>
      <c r="K786" s="78"/>
      <c r="L786" s="82"/>
      <c r="M786" s="82"/>
      <c r="N786" s="82"/>
      <c r="O786" s="82"/>
      <c r="P786" s="83"/>
      <c r="Q786" s="78"/>
      <c r="R786" s="83"/>
      <c r="S786" s="78"/>
      <c r="T786" s="78"/>
      <c r="U786" s="78"/>
      <c r="V786" s="78"/>
      <c r="W786" s="78"/>
      <c r="X786" s="78"/>
      <c r="Y786" s="78"/>
      <c r="Z786" s="86"/>
      <c r="AA786" s="83"/>
      <c r="AB786" s="78"/>
      <c r="AC786" s="78"/>
      <c r="AD786" s="78"/>
      <c r="AE786" s="78"/>
      <c r="AF786" s="78"/>
      <c r="AG786" s="78"/>
      <c r="AH786" s="78"/>
      <c r="AI786" s="78"/>
      <c r="AJ786" s="78"/>
      <c r="AK786" s="78"/>
      <c r="AL786" s="78"/>
      <c r="AM786" s="78"/>
      <c r="AN786" s="78"/>
      <c r="AO786" s="78"/>
      <c r="AP786" s="78"/>
      <c r="AQ786" s="78"/>
      <c r="AR786" s="78"/>
      <c r="AS786" s="78"/>
      <c r="AT786" s="78"/>
      <c r="AU786" s="78"/>
      <c r="AV786" s="78"/>
      <c r="AW786" s="78"/>
      <c r="AX786" s="78"/>
      <c r="AY786" s="78"/>
      <c r="AZ786" s="78"/>
      <c r="BA786" s="78"/>
      <c r="BB786" s="78"/>
      <c r="BC786" s="78"/>
    </row>
    <row r="787" customFormat="false" ht="15" hidden="false" customHeight="false" outlineLevel="0" collapsed="false">
      <c r="A787" s="78"/>
      <c r="B787" s="78"/>
      <c r="C787" s="79"/>
      <c r="D787" s="78"/>
      <c r="E787" s="78"/>
      <c r="F787" s="82"/>
      <c r="G787" s="82"/>
      <c r="H787" s="82"/>
      <c r="I787" s="78"/>
      <c r="J787" s="83"/>
      <c r="K787" s="78"/>
      <c r="L787" s="82"/>
      <c r="M787" s="82"/>
      <c r="N787" s="82"/>
      <c r="O787" s="82"/>
      <c r="P787" s="83"/>
      <c r="Q787" s="78"/>
      <c r="R787" s="83"/>
      <c r="S787" s="78"/>
      <c r="T787" s="78"/>
      <c r="U787" s="78"/>
      <c r="V787" s="78"/>
      <c r="W787" s="78"/>
      <c r="X787" s="78"/>
      <c r="Y787" s="78"/>
      <c r="Z787" s="86"/>
      <c r="AA787" s="83"/>
      <c r="AB787" s="78"/>
      <c r="AC787" s="78"/>
      <c r="AD787" s="78"/>
      <c r="AE787" s="78"/>
      <c r="AF787" s="78"/>
      <c r="AG787" s="78"/>
      <c r="AH787" s="78"/>
      <c r="AI787" s="78"/>
      <c r="AJ787" s="78"/>
      <c r="AK787" s="78"/>
      <c r="AL787" s="78"/>
      <c r="AM787" s="78"/>
      <c r="AN787" s="78"/>
      <c r="AO787" s="78"/>
      <c r="AP787" s="78"/>
      <c r="AQ787" s="78"/>
      <c r="AR787" s="78"/>
      <c r="AS787" s="78"/>
      <c r="AT787" s="78"/>
      <c r="AU787" s="78"/>
      <c r="AV787" s="78"/>
      <c r="AW787" s="78"/>
      <c r="AX787" s="78"/>
      <c r="AY787" s="78"/>
      <c r="AZ787" s="78"/>
      <c r="BA787" s="78"/>
      <c r="BB787" s="78"/>
      <c r="BC787" s="78"/>
    </row>
    <row r="788" customFormat="false" ht="15" hidden="false" customHeight="false" outlineLevel="0" collapsed="false">
      <c r="A788" s="78"/>
      <c r="B788" s="78"/>
      <c r="C788" s="79"/>
      <c r="D788" s="78"/>
      <c r="E788" s="78"/>
      <c r="F788" s="82"/>
      <c r="G788" s="82"/>
      <c r="H788" s="82"/>
      <c r="I788" s="78"/>
      <c r="J788" s="83"/>
      <c r="K788" s="78"/>
      <c r="L788" s="82"/>
      <c r="M788" s="82"/>
      <c r="N788" s="82"/>
      <c r="O788" s="82"/>
      <c r="P788" s="83"/>
      <c r="Q788" s="78"/>
      <c r="R788" s="83"/>
      <c r="S788" s="78"/>
      <c r="T788" s="78"/>
      <c r="U788" s="78"/>
      <c r="V788" s="78"/>
      <c r="W788" s="78"/>
      <c r="X788" s="78"/>
      <c r="Y788" s="78"/>
      <c r="Z788" s="86"/>
      <c r="AA788" s="83"/>
      <c r="AB788" s="78"/>
      <c r="AC788" s="78"/>
      <c r="AD788" s="78"/>
      <c r="AE788" s="78"/>
      <c r="AF788" s="78"/>
      <c r="AG788" s="78"/>
      <c r="AH788" s="78"/>
      <c r="AI788" s="78"/>
      <c r="AJ788" s="78"/>
      <c r="AK788" s="78"/>
      <c r="AL788" s="78"/>
      <c r="AM788" s="78"/>
      <c r="AN788" s="78"/>
      <c r="AO788" s="78"/>
      <c r="AP788" s="78"/>
      <c r="AQ788" s="78"/>
      <c r="AR788" s="78"/>
      <c r="AS788" s="78"/>
      <c r="AT788" s="78"/>
      <c r="AU788" s="78"/>
      <c r="AV788" s="78"/>
      <c r="AW788" s="78"/>
      <c r="AX788" s="78"/>
      <c r="AY788" s="78"/>
      <c r="AZ788" s="78"/>
      <c r="BA788" s="78"/>
      <c r="BB788" s="78"/>
      <c r="BC788" s="78"/>
    </row>
    <row r="789" customFormat="false" ht="15" hidden="false" customHeight="false" outlineLevel="0" collapsed="false">
      <c r="A789" s="78"/>
      <c r="B789" s="78"/>
      <c r="C789" s="79"/>
      <c r="D789" s="78"/>
      <c r="E789" s="78"/>
      <c r="F789" s="82"/>
      <c r="G789" s="82"/>
      <c r="H789" s="82"/>
      <c r="I789" s="78"/>
      <c r="J789" s="83"/>
      <c r="K789" s="78"/>
      <c r="L789" s="82"/>
      <c r="M789" s="82"/>
      <c r="N789" s="82"/>
      <c r="O789" s="82"/>
      <c r="P789" s="83"/>
      <c r="Q789" s="78"/>
      <c r="R789" s="83"/>
      <c r="S789" s="78"/>
      <c r="T789" s="78"/>
      <c r="U789" s="78"/>
      <c r="V789" s="78"/>
      <c r="W789" s="78"/>
      <c r="X789" s="78"/>
      <c r="Y789" s="78"/>
      <c r="Z789" s="86"/>
      <c r="AA789" s="83"/>
      <c r="AB789" s="78"/>
      <c r="AC789" s="78"/>
      <c r="AD789" s="78"/>
      <c r="AE789" s="78"/>
      <c r="AF789" s="78"/>
      <c r="AG789" s="78"/>
      <c r="AH789" s="78"/>
      <c r="AI789" s="78"/>
      <c r="AJ789" s="78"/>
      <c r="AK789" s="78"/>
      <c r="AL789" s="78"/>
      <c r="AM789" s="78"/>
      <c r="AN789" s="78"/>
      <c r="AO789" s="78"/>
      <c r="AP789" s="78"/>
      <c r="AQ789" s="78"/>
      <c r="AR789" s="78"/>
      <c r="AS789" s="78"/>
      <c r="AT789" s="78"/>
      <c r="AU789" s="78"/>
      <c r="AV789" s="78"/>
      <c r="AW789" s="78"/>
      <c r="AX789" s="78"/>
      <c r="AY789" s="78"/>
      <c r="AZ789" s="78"/>
      <c r="BA789" s="78"/>
      <c r="BB789" s="78"/>
      <c r="BC789" s="78"/>
    </row>
    <row r="790" customFormat="false" ht="15" hidden="false" customHeight="false" outlineLevel="0" collapsed="false">
      <c r="A790" s="78"/>
      <c r="B790" s="78"/>
      <c r="C790" s="79"/>
      <c r="D790" s="78"/>
      <c r="E790" s="78"/>
      <c r="F790" s="82"/>
      <c r="G790" s="82"/>
      <c r="H790" s="82"/>
      <c r="I790" s="78"/>
      <c r="J790" s="83"/>
      <c r="K790" s="78"/>
      <c r="L790" s="82"/>
      <c r="M790" s="82"/>
      <c r="N790" s="82"/>
      <c r="O790" s="82"/>
      <c r="P790" s="83"/>
      <c r="Q790" s="78"/>
      <c r="R790" s="83"/>
      <c r="S790" s="78"/>
      <c r="T790" s="78"/>
      <c r="U790" s="78"/>
      <c r="V790" s="78"/>
      <c r="W790" s="78"/>
      <c r="X790" s="78"/>
      <c r="Y790" s="78"/>
      <c r="Z790" s="86"/>
      <c r="AA790" s="83"/>
      <c r="AB790" s="78"/>
      <c r="AC790" s="78"/>
      <c r="AD790" s="78"/>
      <c r="AE790" s="78"/>
      <c r="AF790" s="78"/>
      <c r="AG790" s="78"/>
      <c r="AH790" s="78"/>
      <c r="AI790" s="78"/>
      <c r="AJ790" s="78"/>
      <c r="AK790" s="78"/>
      <c r="AL790" s="78"/>
      <c r="AM790" s="78"/>
      <c r="AN790" s="78"/>
      <c r="AO790" s="78"/>
      <c r="AP790" s="78"/>
      <c r="AQ790" s="78"/>
      <c r="AR790" s="78"/>
      <c r="AS790" s="78"/>
      <c r="AT790" s="78"/>
      <c r="AU790" s="78"/>
      <c r="AV790" s="78"/>
      <c r="AW790" s="78"/>
      <c r="AX790" s="78"/>
      <c r="AY790" s="78"/>
      <c r="AZ790" s="78"/>
      <c r="BA790" s="78"/>
      <c r="BB790" s="78"/>
      <c r="BC790" s="78"/>
    </row>
    <row r="791" customFormat="false" ht="15" hidden="false" customHeight="false" outlineLevel="0" collapsed="false">
      <c r="A791" s="78"/>
      <c r="B791" s="78"/>
      <c r="C791" s="79"/>
      <c r="D791" s="78"/>
      <c r="E791" s="78"/>
      <c r="F791" s="82"/>
      <c r="G791" s="82"/>
      <c r="H791" s="82"/>
      <c r="I791" s="78"/>
      <c r="J791" s="83"/>
      <c r="K791" s="78"/>
      <c r="L791" s="82"/>
      <c r="M791" s="82"/>
      <c r="N791" s="82"/>
      <c r="O791" s="82"/>
      <c r="P791" s="83"/>
      <c r="Q791" s="78"/>
      <c r="R791" s="83"/>
      <c r="S791" s="78"/>
      <c r="T791" s="78"/>
      <c r="U791" s="78"/>
      <c r="V791" s="78"/>
      <c r="W791" s="78"/>
      <c r="X791" s="78"/>
      <c r="Y791" s="78"/>
      <c r="Z791" s="86"/>
      <c r="AA791" s="83"/>
      <c r="AB791" s="78"/>
      <c r="AC791" s="78"/>
      <c r="AD791" s="78"/>
      <c r="AE791" s="78"/>
      <c r="AF791" s="78"/>
      <c r="AG791" s="78"/>
      <c r="AH791" s="78"/>
      <c r="AI791" s="78"/>
      <c r="AJ791" s="78"/>
      <c r="AK791" s="78"/>
      <c r="AL791" s="78"/>
      <c r="AM791" s="78"/>
      <c r="AN791" s="78"/>
      <c r="AO791" s="78"/>
      <c r="AP791" s="78"/>
      <c r="AQ791" s="78"/>
      <c r="AR791" s="78"/>
      <c r="AS791" s="78"/>
      <c r="AT791" s="78"/>
      <c r="AU791" s="78"/>
      <c r="AV791" s="78"/>
      <c r="AW791" s="78"/>
      <c r="AX791" s="78"/>
      <c r="AY791" s="78"/>
      <c r="AZ791" s="78"/>
      <c r="BA791" s="78"/>
      <c r="BB791" s="78"/>
      <c r="BC791" s="78"/>
    </row>
    <row r="792" customFormat="false" ht="15" hidden="false" customHeight="false" outlineLevel="0" collapsed="false">
      <c r="A792" s="78"/>
      <c r="B792" s="78"/>
      <c r="C792" s="79"/>
      <c r="D792" s="78"/>
      <c r="E792" s="78"/>
      <c r="F792" s="82"/>
      <c r="G792" s="82"/>
      <c r="H792" s="82"/>
      <c r="I792" s="78"/>
      <c r="J792" s="83"/>
      <c r="K792" s="78"/>
      <c r="L792" s="82"/>
      <c r="M792" s="82"/>
      <c r="N792" s="82"/>
      <c r="O792" s="82"/>
      <c r="P792" s="83"/>
      <c r="Q792" s="78"/>
      <c r="R792" s="83"/>
      <c r="S792" s="78"/>
      <c r="T792" s="78"/>
      <c r="U792" s="78"/>
      <c r="V792" s="78"/>
      <c r="W792" s="78"/>
      <c r="X792" s="78"/>
      <c r="Y792" s="78"/>
      <c r="Z792" s="86"/>
      <c r="AA792" s="83"/>
      <c r="AB792" s="78"/>
      <c r="AC792" s="78"/>
      <c r="AD792" s="78"/>
      <c r="AE792" s="78"/>
      <c r="AF792" s="78"/>
      <c r="AG792" s="78"/>
      <c r="AH792" s="78"/>
      <c r="AI792" s="78"/>
      <c r="AJ792" s="78"/>
      <c r="AK792" s="78"/>
      <c r="AL792" s="78"/>
      <c r="AM792" s="78"/>
      <c r="AN792" s="78"/>
      <c r="AO792" s="78"/>
      <c r="AP792" s="78"/>
      <c r="AQ792" s="78"/>
      <c r="AR792" s="78"/>
      <c r="AS792" s="78"/>
      <c r="AT792" s="78"/>
      <c r="AU792" s="78"/>
      <c r="AV792" s="78"/>
      <c r="AW792" s="78"/>
      <c r="AX792" s="78"/>
      <c r="AY792" s="78"/>
      <c r="AZ792" s="78"/>
      <c r="BA792" s="78"/>
      <c r="BB792" s="78"/>
      <c r="BC792" s="78"/>
    </row>
    <row r="793" customFormat="false" ht="15" hidden="false" customHeight="false" outlineLevel="0" collapsed="false">
      <c r="A793" s="78"/>
      <c r="B793" s="78"/>
      <c r="C793" s="79"/>
      <c r="D793" s="78"/>
      <c r="E793" s="78"/>
      <c r="F793" s="82"/>
      <c r="G793" s="82"/>
      <c r="H793" s="82"/>
      <c r="I793" s="78"/>
      <c r="J793" s="83"/>
      <c r="K793" s="78"/>
      <c r="L793" s="82"/>
      <c r="M793" s="82"/>
      <c r="N793" s="82"/>
      <c r="O793" s="82"/>
      <c r="P793" s="83"/>
      <c r="Q793" s="78"/>
      <c r="R793" s="83"/>
      <c r="S793" s="78"/>
      <c r="T793" s="78"/>
      <c r="U793" s="78"/>
      <c r="V793" s="78"/>
      <c r="W793" s="78"/>
      <c r="X793" s="78"/>
      <c r="Y793" s="78"/>
      <c r="Z793" s="86"/>
      <c r="AA793" s="83"/>
      <c r="AB793" s="78"/>
      <c r="AC793" s="78"/>
      <c r="AD793" s="78"/>
      <c r="AE793" s="78"/>
      <c r="AF793" s="78"/>
      <c r="AG793" s="78"/>
      <c r="AH793" s="78"/>
      <c r="AI793" s="78"/>
      <c r="AJ793" s="78"/>
      <c r="AK793" s="78"/>
      <c r="AL793" s="78"/>
      <c r="AM793" s="78"/>
      <c r="AN793" s="78"/>
      <c r="AO793" s="78"/>
      <c r="AP793" s="78"/>
      <c r="AQ793" s="78"/>
      <c r="AR793" s="78"/>
      <c r="AS793" s="78"/>
      <c r="AT793" s="78"/>
      <c r="AU793" s="78"/>
      <c r="AV793" s="78"/>
      <c r="AW793" s="78"/>
      <c r="AX793" s="78"/>
      <c r="AY793" s="78"/>
      <c r="AZ793" s="78"/>
      <c r="BA793" s="78"/>
      <c r="BB793" s="78"/>
      <c r="BC793" s="78"/>
    </row>
    <row r="794" customFormat="false" ht="15" hidden="false" customHeight="false" outlineLevel="0" collapsed="false">
      <c r="A794" s="78"/>
      <c r="B794" s="78"/>
      <c r="C794" s="79"/>
      <c r="D794" s="78"/>
      <c r="E794" s="78"/>
      <c r="F794" s="82"/>
      <c r="G794" s="82"/>
      <c r="H794" s="82"/>
      <c r="I794" s="78"/>
      <c r="J794" s="83"/>
      <c r="K794" s="78"/>
      <c r="L794" s="82"/>
      <c r="M794" s="82"/>
      <c r="N794" s="82"/>
      <c r="O794" s="82"/>
      <c r="P794" s="83"/>
      <c r="Q794" s="78"/>
      <c r="R794" s="83"/>
      <c r="S794" s="78"/>
      <c r="T794" s="78"/>
      <c r="U794" s="78"/>
      <c r="V794" s="78"/>
      <c r="W794" s="78"/>
      <c r="X794" s="78"/>
      <c r="Y794" s="78"/>
      <c r="Z794" s="86"/>
      <c r="AA794" s="83"/>
      <c r="AB794" s="78"/>
      <c r="AC794" s="78"/>
      <c r="AD794" s="78"/>
      <c r="AE794" s="78"/>
      <c r="AF794" s="78"/>
      <c r="AG794" s="78"/>
      <c r="AH794" s="78"/>
      <c r="AI794" s="78"/>
      <c r="AJ794" s="78"/>
      <c r="AK794" s="78"/>
      <c r="AL794" s="78"/>
      <c r="AM794" s="78"/>
      <c r="AN794" s="78"/>
      <c r="AO794" s="78"/>
      <c r="AP794" s="78"/>
      <c r="AQ794" s="78"/>
      <c r="AR794" s="78"/>
      <c r="AS794" s="78"/>
      <c r="AT794" s="78"/>
      <c r="AU794" s="78"/>
      <c r="AV794" s="78"/>
      <c r="AW794" s="78"/>
      <c r="AX794" s="78"/>
      <c r="AY794" s="78"/>
      <c r="AZ794" s="78"/>
      <c r="BA794" s="78"/>
      <c r="BB794" s="78"/>
      <c r="BC794" s="78"/>
    </row>
    <row r="795" customFormat="false" ht="15" hidden="false" customHeight="false" outlineLevel="0" collapsed="false">
      <c r="A795" s="78"/>
      <c r="B795" s="78"/>
      <c r="C795" s="79"/>
      <c r="D795" s="78"/>
      <c r="E795" s="78"/>
      <c r="F795" s="82"/>
      <c r="G795" s="82"/>
      <c r="H795" s="82"/>
      <c r="I795" s="78"/>
      <c r="J795" s="83"/>
      <c r="K795" s="78"/>
      <c r="L795" s="82"/>
      <c r="M795" s="82"/>
      <c r="N795" s="82"/>
      <c r="O795" s="82"/>
      <c r="P795" s="83"/>
      <c r="Q795" s="78"/>
      <c r="R795" s="83"/>
      <c r="S795" s="78"/>
      <c r="T795" s="78"/>
      <c r="U795" s="78"/>
      <c r="V795" s="78"/>
      <c r="W795" s="78"/>
      <c r="X795" s="78"/>
      <c r="Y795" s="78"/>
      <c r="Z795" s="86"/>
      <c r="AA795" s="83"/>
      <c r="AB795" s="78"/>
      <c r="AC795" s="78"/>
      <c r="AD795" s="78"/>
      <c r="AE795" s="78"/>
      <c r="AF795" s="78"/>
      <c r="AG795" s="78"/>
      <c r="AH795" s="78"/>
      <c r="AI795" s="78"/>
      <c r="AJ795" s="78"/>
      <c r="AK795" s="78"/>
      <c r="AL795" s="78"/>
      <c r="AM795" s="78"/>
      <c r="AN795" s="78"/>
      <c r="AO795" s="78"/>
      <c r="AP795" s="78"/>
      <c r="AQ795" s="78"/>
      <c r="AR795" s="78"/>
      <c r="AS795" s="78"/>
      <c r="AT795" s="78"/>
      <c r="AU795" s="78"/>
      <c r="AV795" s="78"/>
      <c r="AW795" s="78"/>
      <c r="AX795" s="78"/>
      <c r="AY795" s="78"/>
      <c r="AZ795" s="78"/>
      <c r="BA795" s="78"/>
      <c r="BB795" s="78"/>
      <c r="BC795" s="78"/>
    </row>
    <row r="796" customFormat="false" ht="15" hidden="false" customHeight="false" outlineLevel="0" collapsed="false">
      <c r="A796" s="78"/>
      <c r="B796" s="78"/>
      <c r="C796" s="79"/>
      <c r="D796" s="78"/>
      <c r="E796" s="78"/>
      <c r="F796" s="82"/>
      <c r="G796" s="82"/>
      <c r="H796" s="82"/>
      <c r="I796" s="78"/>
      <c r="J796" s="83"/>
      <c r="K796" s="78"/>
      <c r="L796" s="82"/>
      <c r="M796" s="82"/>
      <c r="N796" s="82"/>
      <c r="O796" s="82"/>
      <c r="P796" s="83"/>
      <c r="Q796" s="78"/>
      <c r="R796" s="83"/>
      <c r="S796" s="78"/>
      <c r="T796" s="78"/>
      <c r="U796" s="78"/>
      <c r="V796" s="78"/>
      <c r="W796" s="78"/>
      <c r="X796" s="78"/>
      <c r="Y796" s="78"/>
      <c r="Z796" s="86"/>
      <c r="AA796" s="83"/>
      <c r="AB796" s="78"/>
      <c r="AC796" s="78"/>
      <c r="AD796" s="78"/>
      <c r="AE796" s="78"/>
      <c r="AF796" s="78"/>
      <c r="AG796" s="78"/>
      <c r="AH796" s="78"/>
      <c r="AI796" s="78"/>
      <c r="AJ796" s="78"/>
      <c r="AK796" s="78"/>
      <c r="AL796" s="78"/>
      <c r="AM796" s="78"/>
      <c r="AN796" s="78"/>
      <c r="AO796" s="78"/>
      <c r="AP796" s="78"/>
      <c r="AQ796" s="78"/>
      <c r="AR796" s="78"/>
      <c r="AS796" s="78"/>
      <c r="AT796" s="78"/>
      <c r="AU796" s="78"/>
      <c r="AV796" s="78"/>
      <c r="AW796" s="78"/>
      <c r="AX796" s="78"/>
      <c r="AY796" s="78"/>
      <c r="AZ796" s="78"/>
      <c r="BA796" s="78"/>
      <c r="BB796" s="78"/>
      <c r="BC796" s="78"/>
    </row>
    <row r="797" customFormat="false" ht="15" hidden="false" customHeight="false" outlineLevel="0" collapsed="false">
      <c r="A797" s="78"/>
      <c r="B797" s="78"/>
      <c r="C797" s="79"/>
      <c r="D797" s="78"/>
      <c r="E797" s="78"/>
      <c r="F797" s="82"/>
      <c r="G797" s="82"/>
      <c r="H797" s="82"/>
      <c r="I797" s="78"/>
      <c r="J797" s="83"/>
      <c r="K797" s="78"/>
      <c r="L797" s="82"/>
      <c r="M797" s="82"/>
      <c r="N797" s="82"/>
      <c r="O797" s="82"/>
      <c r="P797" s="83"/>
      <c r="Q797" s="78"/>
      <c r="R797" s="83"/>
      <c r="S797" s="78"/>
      <c r="T797" s="78"/>
      <c r="U797" s="78"/>
      <c r="V797" s="78"/>
      <c r="W797" s="78"/>
      <c r="X797" s="78"/>
      <c r="Y797" s="78"/>
      <c r="Z797" s="86"/>
      <c r="AA797" s="83"/>
      <c r="AB797" s="78"/>
      <c r="AC797" s="78"/>
      <c r="AD797" s="78"/>
      <c r="AE797" s="78"/>
      <c r="AF797" s="78"/>
      <c r="AG797" s="78"/>
      <c r="AH797" s="78"/>
      <c r="AI797" s="78"/>
      <c r="AJ797" s="78"/>
      <c r="AK797" s="78"/>
      <c r="AL797" s="78"/>
      <c r="AM797" s="78"/>
      <c r="AN797" s="78"/>
      <c r="AO797" s="78"/>
      <c r="AP797" s="78"/>
      <c r="AQ797" s="78"/>
      <c r="AR797" s="78"/>
      <c r="AS797" s="78"/>
      <c r="AT797" s="78"/>
      <c r="AU797" s="78"/>
      <c r="AV797" s="78"/>
      <c r="AW797" s="78"/>
      <c r="AX797" s="78"/>
      <c r="AY797" s="78"/>
      <c r="AZ797" s="78"/>
      <c r="BA797" s="78"/>
      <c r="BB797" s="78"/>
      <c r="BC797" s="78"/>
    </row>
    <row r="798" customFormat="false" ht="15" hidden="false" customHeight="false" outlineLevel="0" collapsed="false">
      <c r="A798" s="78"/>
      <c r="B798" s="78"/>
      <c r="C798" s="79"/>
      <c r="D798" s="78"/>
      <c r="E798" s="78"/>
      <c r="F798" s="82"/>
      <c r="G798" s="82"/>
      <c r="H798" s="82"/>
      <c r="I798" s="78"/>
      <c r="J798" s="83"/>
      <c r="K798" s="78"/>
      <c r="L798" s="82"/>
      <c r="M798" s="82"/>
      <c r="N798" s="82"/>
      <c r="O798" s="82"/>
      <c r="P798" s="83"/>
      <c r="Q798" s="78"/>
      <c r="R798" s="83"/>
      <c r="S798" s="78"/>
      <c r="T798" s="78"/>
      <c r="U798" s="78"/>
      <c r="V798" s="78"/>
      <c r="W798" s="78"/>
      <c r="X798" s="78"/>
      <c r="Y798" s="78"/>
      <c r="Z798" s="86"/>
      <c r="AA798" s="83"/>
      <c r="AB798" s="78"/>
      <c r="AC798" s="78"/>
      <c r="AD798" s="78"/>
      <c r="AE798" s="78"/>
      <c r="AF798" s="78"/>
      <c r="AG798" s="78"/>
      <c r="AH798" s="78"/>
      <c r="AI798" s="78"/>
      <c r="AJ798" s="78"/>
      <c r="AK798" s="78"/>
      <c r="AL798" s="78"/>
      <c r="AM798" s="78"/>
      <c r="AN798" s="78"/>
      <c r="AO798" s="78"/>
      <c r="AP798" s="78"/>
      <c r="AQ798" s="78"/>
      <c r="AR798" s="78"/>
      <c r="AS798" s="78"/>
      <c r="AT798" s="78"/>
      <c r="AU798" s="78"/>
      <c r="AV798" s="78"/>
      <c r="AW798" s="78"/>
      <c r="AX798" s="78"/>
      <c r="AY798" s="78"/>
      <c r="AZ798" s="78"/>
      <c r="BA798" s="78"/>
      <c r="BB798" s="78"/>
      <c r="BC798" s="78"/>
    </row>
    <row r="799" customFormat="false" ht="15" hidden="false" customHeight="false" outlineLevel="0" collapsed="false">
      <c r="A799" s="78"/>
      <c r="B799" s="78"/>
      <c r="C799" s="79"/>
      <c r="D799" s="78"/>
      <c r="E799" s="78"/>
      <c r="F799" s="82"/>
      <c r="G799" s="82"/>
      <c r="H799" s="82"/>
      <c r="I799" s="78"/>
      <c r="J799" s="83"/>
      <c r="K799" s="78"/>
      <c r="L799" s="82"/>
      <c r="M799" s="82"/>
      <c r="N799" s="82"/>
      <c r="O799" s="82"/>
      <c r="P799" s="83"/>
      <c r="Q799" s="78"/>
      <c r="R799" s="83"/>
      <c r="S799" s="78"/>
      <c r="T799" s="78"/>
      <c r="U799" s="78"/>
      <c r="V799" s="78"/>
      <c r="W799" s="78"/>
      <c r="X799" s="78"/>
      <c r="Y799" s="78"/>
      <c r="Z799" s="86"/>
      <c r="AA799" s="83"/>
      <c r="AB799" s="78"/>
      <c r="AC799" s="78"/>
      <c r="AD799" s="78"/>
      <c r="AE799" s="78"/>
      <c r="AF799" s="78"/>
      <c r="AG799" s="78"/>
      <c r="AH799" s="78"/>
      <c r="AI799" s="78"/>
      <c r="AJ799" s="78"/>
      <c r="AK799" s="78"/>
      <c r="AL799" s="78"/>
      <c r="AM799" s="78"/>
      <c r="AN799" s="78"/>
      <c r="AO799" s="78"/>
      <c r="AP799" s="78"/>
      <c r="AQ799" s="78"/>
      <c r="AR799" s="78"/>
      <c r="AS799" s="78"/>
      <c r="AT799" s="78"/>
      <c r="AU799" s="78"/>
      <c r="AV799" s="78"/>
      <c r="AW799" s="78"/>
      <c r="AX799" s="78"/>
      <c r="AY799" s="78"/>
      <c r="AZ799" s="78"/>
      <c r="BA799" s="78"/>
      <c r="BB799" s="78"/>
      <c r="BC799" s="78"/>
    </row>
    <row r="800" customFormat="false" ht="15" hidden="false" customHeight="false" outlineLevel="0" collapsed="false">
      <c r="A800" s="78"/>
      <c r="B800" s="78"/>
      <c r="C800" s="79"/>
      <c r="D800" s="78"/>
      <c r="E800" s="78"/>
      <c r="F800" s="82"/>
      <c r="G800" s="82"/>
      <c r="H800" s="82"/>
      <c r="I800" s="78"/>
      <c r="J800" s="83"/>
      <c r="K800" s="78"/>
      <c r="L800" s="82"/>
      <c r="M800" s="82"/>
      <c r="N800" s="82"/>
      <c r="O800" s="82"/>
      <c r="P800" s="83"/>
      <c r="Q800" s="78"/>
      <c r="R800" s="83"/>
      <c r="S800" s="78"/>
      <c r="T800" s="78"/>
      <c r="U800" s="78"/>
      <c r="V800" s="78"/>
      <c r="W800" s="78"/>
      <c r="X800" s="78"/>
      <c r="Y800" s="78"/>
      <c r="Z800" s="86"/>
      <c r="AA800" s="83"/>
      <c r="AB800" s="78"/>
      <c r="AC800" s="78"/>
      <c r="AD800" s="78"/>
      <c r="AE800" s="78"/>
      <c r="AF800" s="78"/>
      <c r="AG800" s="78"/>
      <c r="AH800" s="78"/>
      <c r="AI800" s="78"/>
      <c r="AJ800" s="78"/>
      <c r="AK800" s="78"/>
      <c r="AL800" s="78"/>
      <c r="AM800" s="78"/>
      <c r="AN800" s="78"/>
      <c r="AO800" s="78"/>
      <c r="AP800" s="78"/>
      <c r="AQ800" s="78"/>
      <c r="AR800" s="78"/>
      <c r="AS800" s="78"/>
      <c r="AT800" s="78"/>
      <c r="AU800" s="78"/>
      <c r="AV800" s="78"/>
      <c r="AW800" s="78"/>
      <c r="AX800" s="78"/>
      <c r="AY800" s="78"/>
      <c r="AZ800" s="78"/>
      <c r="BA800" s="78"/>
      <c r="BB800" s="78"/>
      <c r="BC800" s="78"/>
    </row>
    <row r="801" customFormat="false" ht="15" hidden="false" customHeight="false" outlineLevel="0" collapsed="false">
      <c r="A801" s="78"/>
      <c r="B801" s="78"/>
      <c r="C801" s="79"/>
      <c r="D801" s="78"/>
      <c r="E801" s="78"/>
      <c r="F801" s="82"/>
      <c r="G801" s="82"/>
      <c r="H801" s="82"/>
      <c r="I801" s="78"/>
      <c r="J801" s="83"/>
      <c r="K801" s="78"/>
      <c r="L801" s="82"/>
      <c r="M801" s="82"/>
      <c r="N801" s="82"/>
      <c r="O801" s="82"/>
      <c r="P801" s="83"/>
      <c r="Q801" s="78"/>
      <c r="R801" s="83"/>
      <c r="S801" s="78"/>
      <c r="T801" s="78"/>
      <c r="U801" s="78"/>
      <c r="V801" s="78"/>
      <c r="W801" s="78"/>
      <c r="X801" s="78"/>
      <c r="Y801" s="78"/>
      <c r="Z801" s="86"/>
      <c r="AA801" s="83"/>
      <c r="AB801" s="78"/>
      <c r="AC801" s="78"/>
      <c r="AD801" s="78"/>
      <c r="AE801" s="78"/>
      <c r="AF801" s="78"/>
      <c r="AG801" s="78"/>
      <c r="AH801" s="78"/>
      <c r="AI801" s="78"/>
      <c r="AJ801" s="78"/>
      <c r="AK801" s="78"/>
      <c r="AL801" s="78"/>
      <c r="AM801" s="78"/>
      <c r="AN801" s="78"/>
      <c r="AO801" s="78"/>
      <c r="AP801" s="78"/>
      <c r="AQ801" s="78"/>
      <c r="AR801" s="78"/>
      <c r="AS801" s="78"/>
      <c r="AT801" s="78"/>
      <c r="AU801" s="78"/>
      <c r="AV801" s="78"/>
      <c r="AW801" s="78"/>
      <c r="AX801" s="78"/>
      <c r="AY801" s="78"/>
      <c r="AZ801" s="78"/>
      <c r="BA801" s="78"/>
      <c r="BB801" s="78"/>
      <c r="BC801" s="78"/>
    </row>
    <row r="802" customFormat="false" ht="15" hidden="false" customHeight="false" outlineLevel="0" collapsed="false">
      <c r="A802" s="78"/>
      <c r="B802" s="78"/>
      <c r="C802" s="79"/>
      <c r="D802" s="78"/>
      <c r="E802" s="78"/>
      <c r="F802" s="82"/>
      <c r="G802" s="82"/>
      <c r="H802" s="82"/>
      <c r="I802" s="78"/>
      <c r="J802" s="83"/>
      <c r="K802" s="78"/>
      <c r="L802" s="82"/>
      <c r="M802" s="82"/>
      <c r="N802" s="82"/>
      <c r="O802" s="82"/>
      <c r="P802" s="83"/>
      <c r="Q802" s="78"/>
      <c r="R802" s="83"/>
      <c r="S802" s="78"/>
      <c r="T802" s="78"/>
      <c r="U802" s="78"/>
      <c r="V802" s="78"/>
      <c r="W802" s="78"/>
      <c r="X802" s="78"/>
      <c r="Y802" s="78"/>
      <c r="Z802" s="86"/>
      <c r="AA802" s="83"/>
      <c r="AB802" s="78"/>
      <c r="AC802" s="78"/>
      <c r="AD802" s="78"/>
      <c r="AE802" s="78"/>
      <c r="AF802" s="78"/>
      <c r="AG802" s="78"/>
      <c r="AH802" s="78"/>
      <c r="AI802" s="78"/>
      <c r="AJ802" s="78"/>
      <c r="AK802" s="78"/>
      <c r="AL802" s="78"/>
      <c r="AM802" s="78"/>
      <c r="AN802" s="78"/>
      <c r="AO802" s="78"/>
      <c r="AP802" s="78"/>
      <c r="AQ802" s="78"/>
      <c r="AR802" s="78"/>
      <c r="AS802" s="78"/>
      <c r="AT802" s="78"/>
      <c r="AU802" s="78"/>
      <c r="AV802" s="78"/>
      <c r="AW802" s="78"/>
      <c r="AX802" s="78"/>
      <c r="AY802" s="78"/>
      <c r="AZ802" s="78"/>
      <c r="BA802" s="78"/>
      <c r="BB802" s="78"/>
      <c r="BC802" s="78"/>
    </row>
    <row r="803" customFormat="false" ht="15" hidden="false" customHeight="false" outlineLevel="0" collapsed="false">
      <c r="A803" s="78"/>
      <c r="B803" s="78"/>
      <c r="C803" s="79"/>
      <c r="D803" s="78"/>
      <c r="E803" s="78"/>
      <c r="F803" s="82"/>
      <c r="G803" s="82"/>
      <c r="H803" s="82"/>
      <c r="I803" s="78"/>
      <c r="J803" s="83"/>
      <c r="K803" s="78"/>
      <c r="L803" s="82"/>
      <c r="M803" s="82"/>
      <c r="N803" s="82"/>
      <c r="O803" s="82"/>
      <c r="P803" s="83"/>
      <c r="Q803" s="78"/>
      <c r="R803" s="83"/>
      <c r="S803" s="78"/>
      <c r="T803" s="78"/>
      <c r="U803" s="78"/>
      <c r="V803" s="78"/>
      <c r="W803" s="78"/>
      <c r="X803" s="78"/>
      <c r="Y803" s="78"/>
      <c r="Z803" s="86"/>
      <c r="AA803" s="83"/>
      <c r="AB803" s="78"/>
      <c r="AC803" s="78"/>
      <c r="AD803" s="78"/>
      <c r="AE803" s="78"/>
      <c r="AF803" s="78"/>
      <c r="AG803" s="78"/>
      <c r="AH803" s="78"/>
      <c r="AI803" s="78"/>
      <c r="AJ803" s="78"/>
      <c r="AK803" s="78"/>
      <c r="AL803" s="78"/>
      <c r="AM803" s="78"/>
      <c r="AN803" s="78"/>
      <c r="AO803" s="78"/>
      <c r="AP803" s="78"/>
      <c r="AQ803" s="78"/>
      <c r="AR803" s="78"/>
      <c r="AS803" s="78"/>
      <c r="AT803" s="78"/>
      <c r="AU803" s="78"/>
      <c r="AV803" s="78"/>
      <c r="AW803" s="78"/>
      <c r="AX803" s="78"/>
      <c r="AY803" s="78"/>
      <c r="AZ803" s="78"/>
      <c r="BA803" s="78"/>
      <c r="BB803" s="78"/>
      <c r="BC803" s="78"/>
    </row>
    <row r="804" customFormat="false" ht="15" hidden="false" customHeight="false" outlineLevel="0" collapsed="false">
      <c r="A804" s="78"/>
      <c r="B804" s="78"/>
      <c r="C804" s="79"/>
      <c r="D804" s="78"/>
      <c r="E804" s="78"/>
      <c r="F804" s="82"/>
      <c r="G804" s="82"/>
      <c r="H804" s="82"/>
      <c r="I804" s="78"/>
      <c r="J804" s="83"/>
      <c r="K804" s="78"/>
      <c r="L804" s="82"/>
      <c r="M804" s="82"/>
      <c r="N804" s="82"/>
      <c r="O804" s="82"/>
      <c r="P804" s="83"/>
      <c r="Q804" s="78"/>
      <c r="R804" s="83"/>
      <c r="S804" s="78"/>
      <c r="T804" s="78"/>
      <c r="U804" s="78"/>
      <c r="V804" s="78"/>
      <c r="W804" s="78"/>
      <c r="X804" s="78"/>
      <c r="Y804" s="78"/>
      <c r="Z804" s="86"/>
      <c r="AA804" s="83"/>
      <c r="AB804" s="78"/>
      <c r="AC804" s="78"/>
      <c r="AD804" s="78"/>
      <c r="AE804" s="78"/>
      <c r="AF804" s="78"/>
      <c r="AG804" s="78"/>
      <c r="AH804" s="78"/>
      <c r="AI804" s="78"/>
      <c r="AJ804" s="78"/>
      <c r="AK804" s="78"/>
      <c r="AL804" s="78"/>
      <c r="AM804" s="78"/>
      <c r="AN804" s="78"/>
      <c r="AO804" s="78"/>
      <c r="AP804" s="78"/>
      <c r="AQ804" s="78"/>
      <c r="AR804" s="78"/>
      <c r="AS804" s="78"/>
      <c r="AT804" s="78"/>
      <c r="AU804" s="78"/>
      <c r="AV804" s="78"/>
      <c r="AW804" s="78"/>
      <c r="AX804" s="78"/>
      <c r="AY804" s="78"/>
      <c r="AZ804" s="78"/>
      <c r="BA804" s="78"/>
      <c r="BB804" s="78"/>
      <c r="BC804" s="78"/>
    </row>
    <row r="805" customFormat="false" ht="15" hidden="false" customHeight="false" outlineLevel="0" collapsed="false">
      <c r="A805" s="78"/>
      <c r="B805" s="78"/>
      <c r="C805" s="79"/>
      <c r="D805" s="78"/>
      <c r="E805" s="78"/>
      <c r="F805" s="82"/>
      <c r="G805" s="82"/>
      <c r="H805" s="82"/>
      <c r="I805" s="78"/>
      <c r="J805" s="83"/>
      <c r="K805" s="78"/>
      <c r="L805" s="82"/>
      <c r="M805" s="82"/>
      <c r="N805" s="82"/>
      <c r="O805" s="82"/>
      <c r="P805" s="83"/>
      <c r="Q805" s="78"/>
      <c r="R805" s="83"/>
      <c r="S805" s="78"/>
      <c r="T805" s="78"/>
      <c r="U805" s="78"/>
      <c r="V805" s="78"/>
      <c r="W805" s="78"/>
      <c r="X805" s="78"/>
      <c r="Y805" s="78"/>
      <c r="Z805" s="86"/>
      <c r="AA805" s="83"/>
      <c r="AB805" s="78"/>
      <c r="AC805" s="78"/>
      <c r="AD805" s="78"/>
      <c r="AE805" s="78"/>
      <c r="AF805" s="78"/>
      <c r="AG805" s="78"/>
      <c r="AH805" s="78"/>
      <c r="AI805" s="78"/>
      <c r="AJ805" s="78"/>
      <c r="AK805" s="78"/>
      <c r="AL805" s="78"/>
      <c r="AM805" s="78"/>
      <c r="AN805" s="78"/>
      <c r="AO805" s="78"/>
      <c r="AP805" s="78"/>
      <c r="AQ805" s="78"/>
      <c r="AR805" s="78"/>
      <c r="AS805" s="78"/>
      <c r="AT805" s="78"/>
      <c r="AU805" s="78"/>
      <c r="AV805" s="78"/>
      <c r="AW805" s="78"/>
      <c r="AX805" s="78"/>
      <c r="AY805" s="78"/>
      <c r="AZ805" s="78"/>
      <c r="BA805" s="78"/>
      <c r="BB805" s="78"/>
      <c r="BC805" s="78"/>
    </row>
    <row r="806" customFormat="false" ht="15" hidden="false" customHeight="false" outlineLevel="0" collapsed="false">
      <c r="A806" s="78"/>
      <c r="B806" s="78"/>
      <c r="C806" s="79"/>
      <c r="D806" s="78"/>
      <c r="E806" s="78"/>
      <c r="F806" s="82"/>
      <c r="G806" s="82"/>
      <c r="H806" s="82"/>
      <c r="I806" s="78"/>
      <c r="J806" s="83"/>
      <c r="K806" s="78"/>
      <c r="L806" s="82"/>
      <c r="M806" s="82"/>
      <c r="N806" s="82"/>
      <c r="O806" s="82"/>
      <c r="P806" s="83"/>
      <c r="Q806" s="78"/>
      <c r="R806" s="83"/>
      <c r="S806" s="78"/>
      <c r="T806" s="78"/>
      <c r="U806" s="78"/>
      <c r="V806" s="78"/>
      <c r="W806" s="78"/>
      <c r="X806" s="78"/>
      <c r="Y806" s="78"/>
      <c r="Z806" s="86"/>
      <c r="AA806" s="83"/>
      <c r="AB806" s="78"/>
      <c r="AC806" s="78"/>
      <c r="AD806" s="78"/>
      <c r="AE806" s="78"/>
      <c r="AF806" s="78"/>
      <c r="AG806" s="78"/>
      <c r="AH806" s="78"/>
      <c r="AI806" s="78"/>
      <c r="AJ806" s="78"/>
      <c r="AK806" s="78"/>
      <c r="AL806" s="78"/>
      <c r="AM806" s="78"/>
      <c r="AN806" s="78"/>
      <c r="AO806" s="78"/>
      <c r="AP806" s="78"/>
      <c r="AQ806" s="78"/>
      <c r="AR806" s="78"/>
      <c r="AS806" s="78"/>
      <c r="AT806" s="78"/>
      <c r="AU806" s="78"/>
      <c r="AV806" s="78"/>
      <c r="AW806" s="78"/>
      <c r="AX806" s="78"/>
      <c r="AY806" s="78"/>
      <c r="AZ806" s="78"/>
      <c r="BA806" s="78"/>
      <c r="BB806" s="78"/>
      <c r="BC806" s="78"/>
    </row>
    <row r="807" customFormat="false" ht="15" hidden="false" customHeight="false" outlineLevel="0" collapsed="false">
      <c r="A807" s="78"/>
      <c r="B807" s="78"/>
      <c r="C807" s="79"/>
      <c r="D807" s="78"/>
      <c r="E807" s="78"/>
      <c r="F807" s="82"/>
      <c r="G807" s="82"/>
      <c r="H807" s="82"/>
      <c r="I807" s="78"/>
      <c r="J807" s="83"/>
      <c r="K807" s="78"/>
      <c r="L807" s="82"/>
      <c r="M807" s="82"/>
      <c r="N807" s="82"/>
      <c r="O807" s="82"/>
      <c r="P807" s="83"/>
      <c r="Q807" s="78"/>
      <c r="R807" s="83"/>
      <c r="S807" s="78"/>
      <c r="T807" s="78"/>
      <c r="U807" s="78"/>
      <c r="V807" s="78"/>
      <c r="W807" s="78"/>
      <c r="X807" s="78"/>
      <c r="Y807" s="78"/>
      <c r="Z807" s="86"/>
      <c r="AA807" s="83"/>
      <c r="AB807" s="78"/>
      <c r="AC807" s="78"/>
      <c r="AD807" s="78"/>
      <c r="AE807" s="78"/>
      <c r="AF807" s="78"/>
      <c r="AG807" s="78"/>
      <c r="AH807" s="78"/>
      <c r="AI807" s="78"/>
      <c r="AJ807" s="78"/>
      <c r="AK807" s="78"/>
      <c r="AL807" s="78"/>
      <c r="AM807" s="78"/>
      <c r="AN807" s="78"/>
      <c r="AO807" s="78"/>
      <c r="AP807" s="78"/>
      <c r="AQ807" s="78"/>
      <c r="AR807" s="78"/>
      <c r="AS807" s="78"/>
      <c r="AT807" s="78"/>
      <c r="AU807" s="78"/>
      <c r="AV807" s="78"/>
      <c r="AW807" s="78"/>
      <c r="AX807" s="78"/>
      <c r="AY807" s="78"/>
      <c r="AZ807" s="78"/>
      <c r="BA807" s="78"/>
      <c r="BB807" s="78"/>
      <c r="BC807" s="78"/>
    </row>
    <row r="808" customFormat="false" ht="15" hidden="false" customHeight="false" outlineLevel="0" collapsed="false">
      <c r="A808" s="78"/>
      <c r="B808" s="78"/>
      <c r="C808" s="79"/>
      <c r="D808" s="78"/>
      <c r="E808" s="78"/>
      <c r="F808" s="82"/>
      <c r="G808" s="82"/>
      <c r="H808" s="82"/>
      <c r="I808" s="78"/>
      <c r="J808" s="83"/>
      <c r="K808" s="78"/>
      <c r="L808" s="82"/>
      <c r="M808" s="82"/>
      <c r="N808" s="82"/>
      <c r="O808" s="82"/>
      <c r="P808" s="83"/>
      <c r="Q808" s="78"/>
      <c r="R808" s="83"/>
      <c r="S808" s="78"/>
      <c r="T808" s="78"/>
      <c r="U808" s="78"/>
      <c r="V808" s="78"/>
      <c r="W808" s="78"/>
      <c r="X808" s="78"/>
      <c r="Y808" s="78"/>
      <c r="Z808" s="86"/>
      <c r="AA808" s="83"/>
      <c r="AB808" s="78"/>
      <c r="AC808" s="78"/>
      <c r="AD808" s="78"/>
      <c r="AE808" s="78"/>
      <c r="AF808" s="78"/>
      <c r="AG808" s="78"/>
      <c r="AH808" s="78"/>
      <c r="AI808" s="78"/>
      <c r="AJ808" s="78"/>
      <c r="AK808" s="78"/>
      <c r="AL808" s="78"/>
      <c r="AM808" s="78"/>
      <c r="AN808" s="78"/>
      <c r="AO808" s="78"/>
      <c r="AP808" s="78"/>
      <c r="AQ808" s="78"/>
      <c r="AR808" s="78"/>
      <c r="AS808" s="78"/>
      <c r="AT808" s="78"/>
      <c r="AU808" s="78"/>
      <c r="AV808" s="78"/>
      <c r="AW808" s="78"/>
      <c r="AX808" s="78"/>
      <c r="AY808" s="78"/>
      <c r="AZ808" s="78"/>
      <c r="BA808" s="78"/>
      <c r="BB808" s="78"/>
      <c r="BC808" s="78"/>
    </row>
    <row r="809" customFormat="false" ht="15" hidden="false" customHeight="false" outlineLevel="0" collapsed="false">
      <c r="A809" s="78"/>
      <c r="B809" s="78"/>
      <c r="C809" s="79"/>
      <c r="D809" s="78"/>
      <c r="E809" s="78"/>
      <c r="F809" s="82"/>
      <c r="G809" s="82"/>
      <c r="H809" s="82"/>
      <c r="I809" s="78"/>
      <c r="J809" s="83"/>
      <c r="K809" s="78"/>
      <c r="L809" s="82"/>
      <c r="M809" s="82"/>
      <c r="N809" s="82"/>
      <c r="O809" s="82"/>
      <c r="P809" s="83"/>
      <c r="Q809" s="78"/>
      <c r="R809" s="83"/>
      <c r="S809" s="78"/>
      <c r="T809" s="78"/>
      <c r="U809" s="78"/>
      <c r="V809" s="78"/>
      <c r="W809" s="78"/>
      <c r="X809" s="78"/>
      <c r="Y809" s="78"/>
      <c r="Z809" s="86"/>
      <c r="AA809" s="83"/>
      <c r="AB809" s="78"/>
      <c r="AC809" s="78"/>
      <c r="AD809" s="78"/>
      <c r="AE809" s="78"/>
      <c r="AF809" s="78"/>
      <c r="AG809" s="78"/>
      <c r="AH809" s="78"/>
      <c r="AI809" s="78"/>
      <c r="AJ809" s="78"/>
      <c r="AK809" s="78"/>
      <c r="AL809" s="78"/>
      <c r="AM809" s="78"/>
      <c r="AN809" s="78"/>
      <c r="AO809" s="78"/>
      <c r="AP809" s="78"/>
      <c r="AQ809" s="78"/>
      <c r="AR809" s="78"/>
      <c r="AS809" s="78"/>
      <c r="AT809" s="78"/>
      <c r="AU809" s="78"/>
      <c r="AV809" s="78"/>
      <c r="AW809" s="78"/>
      <c r="AX809" s="78"/>
      <c r="AY809" s="78"/>
      <c r="AZ809" s="78"/>
      <c r="BA809" s="78"/>
      <c r="BB809" s="78"/>
      <c r="BC809" s="78"/>
    </row>
    <row r="810" customFormat="false" ht="15" hidden="false" customHeight="false" outlineLevel="0" collapsed="false">
      <c r="A810" s="78"/>
      <c r="B810" s="78"/>
      <c r="C810" s="79"/>
      <c r="D810" s="78"/>
      <c r="E810" s="78"/>
      <c r="F810" s="82"/>
      <c r="G810" s="82"/>
      <c r="H810" s="82"/>
      <c r="I810" s="78"/>
      <c r="J810" s="83"/>
      <c r="K810" s="78"/>
      <c r="L810" s="82"/>
      <c r="M810" s="82"/>
      <c r="N810" s="82"/>
      <c r="O810" s="82"/>
      <c r="P810" s="83"/>
      <c r="Q810" s="78"/>
      <c r="R810" s="83"/>
      <c r="S810" s="78"/>
      <c r="T810" s="78"/>
      <c r="U810" s="78"/>
      <c r="V810" s="78"/>
      <c r="W810" s="78"/>
      <c r="X810" s="78"/>
      <c r="Y810" s="78"/>
      <c r="Z810" s="86"/>
      <c r="AA810" s="83"/>
      <c r="AB810" s="78"/>
      <c r="AC810" s="78"/>
      <c r="AD810" s="78"/>
      <c r="AE810" s="78"/>
      <c r="AF810" s="78"/>
      <c r="AG810" s="78"/>
      <c r="AH810" s="78"/>
      <c r="AI810" s="78"/>
      <c r="AJ810" s="78"/>
      <c r="AK810" s="78"/>
      <c r="AL810" s="78"/>
      <c r="AM810" s="78"/>
      <c r="AN810" s="78"/>
      <c r="AO810" s="78"/>
      <c r="AP810" s="78"/>
      <c r="AQ810" s="78"/>
      <c r="AR810" s="78"/>
      <c r="AS810" s="78"/>
      <c r="AT810" s="78"/>
      <c r="AU810" s="78"/>
      <c r="AV810" s="78"/>
      <c r="AW810" s="78"/>
      <c r="AX810" s="78"/>
      <c r="AY810" s="78"/>
      <c r="AZ810" s="78"/>
      <c r="BA810" s="78"/>
      <c r="BB810" s="78"/>
      <c r="BC810" s="78"/>
    </row>
    <row r="811" customFormat="false" ht="15" hidden="false" customHeight="false" outlineLevel="0" collapsed="false">
      <c r="A811" s="78"/>
      <c r="B811" s="78"/>
      <c r="C811" s="79"/>
      <c r="D811" s="78"/>
      <c r="E811" s="78"/>
      <c r="F811" s="82"/>
      <c r="G811" s="82"/>
      <c r="H811" s="82"/>
      <c r="I811" s="78"/>
      <c r="J811" s="83"/>
      <c r="K811" s="78"/>
      <c r="L811" s="82"/>
      <c r="M811" s="82"/>
      <c r="N811" s="82"/>
      <c r="O811" s="82"/>
      <c r="P811" s="83"/>
      <c r="Q811" s="78"/>
      <c r="R811" s="83"/>
      <c r="S811" s="78"/>
      <c r="T811" s="78"/>
      <c r="U811" s="78"/>
      <c r="V811" s="78"/>
      <c r="W811" s="78"/>
      <c r="X811" s="78"/>
      <c r="Y811" s="78"/>
      <c r="Z811" s="86"/>
      <c r="AA811" s="83"/>
      <c r="AB811" s="78"/>
      <c r="AC811" s="78"/>
      <c r="AD811" s="78"/>
      <c r="AE811" s="78"/>
      <c r="AF811" s="78"/>
      <c r="AG811" s="78"/>
      <c r="AH811" s="78"/>
      <c r="AI811" s="78"/>
      <c r="AJ811" s="78"/>
      <c r="AK811" s="78"/>
      <c r="AL811" s="78"/>
      <c r="AM811" s="78"/>
      <c r="AN811" s="78"/>
      <c r="AO811" s="78"/>
      <c r="AP811" s="78"/>
      <c r="AQ811" s="78"/>
      <c r="AR811" s="78"/>
      <c r="AS811" s="78"/>
      <c r="AT811" s="78"/>
      <c r="AU811" s="78"/>
      <c r="AV811" s="78"/>
      <c r="AW811" s="78"/>
      <c r="AX811" s="78"/>
      <c r="AY811" s="78"/>
      <c r="AZ811" s="78"/>
      <c r="BA811" s="78"/>
      <c r="BB811" s="78"/>
      <c r="BC811" s="78"/>
    </row>
    <row r="812" customFormat="false" ht="15" hidden="false" customHeight="false" outlineLevel="0" collapsed="false">
      <c r="A812" s="78"/>
      <c r="B812" s="78"/>
      <c r="C812" s="79"/>
      <c r="D812" s="78"/>
      <c r="E812" s="78"/>
      <c r="F812" s="82"/>
      <c r="G812" s="82"/>
      <c r="H812" s="82"/>
      <c r="I812" s="78"/>
      <c r="J812" s="83"/>
      <c r="K812" s="78"/>
      <c r="L812" s="82"/>
      <c r="M812" s="82"/>
      <c r="N812" s="82"/>
      <c r="O812" s="82"/>
      <c r="P812" s="83"/>
      <c r="Q812" s="78"/>
      <c r="R812" s="83"/>
      <c r="S812" s="78"/>
      <c r="T812" s="78"/>
      <c r="U812" s="78"/>
      <c r="V812" s="78"/>
      <c r="W812" s="78"/>
      <c r="X812" s="78"/>
      <c r="Y812" s="78"/>
      <c r="Z812" s="86"/>
      <c r="AA812" s="83"/>
      <c r="AB812" s="78"/>
      <c r="AC812" s="78"/>
      <c r="AD812" s="78"/>
      <c r="AE812" s="78"/>
      <c r="AF812" s="78"/>
      <c r="AG812" s="78"/>
      <c r="AH812" s="78"/>
      <c r="AI812" s="78"/>
      <c r="AJ812" s="78"/>
      <c r="AK812" s="78"/>
      <c r="AL812" s="78"/>
      <c r="AM812" s="78"/>
      <c r="AN812" s="78"/>
      <c r="AO812" s="78"/>
      <c r="AP812" s="78"/>
      <c r="AQ812" s="78"/>
      <c r="AR812" s="78"/>
      <c r="AS812" s="78"/>
      <c r="AT812" s="78"/>
      <c r="AU812" s="78"/>
      <c r="AV812" s="78"/>
      <c r="AW812" s="78"/>
      <c r="AX812" s="78"/>
      <c r="AY812" s="78"/>
      <c r="AZ812" s="78"/>
      <c r="BA812" s="78"/>
      <c r="BB812" s="78"/>
      <c r="BC812" s="78"/>
    </row>
    <row r="813" customFormat="false" ht="15" hidden="false" customHeight="false" outlineLevel="0" collapsed="false">
      <c r="A813" s="78"/>
      <c r="B813" s="78"/>
      <c r="C813" s="79"/>
      <c r="D813" s="78"/>
      <c r="E813" s="78"/>
      <c r="F813" s="82"/>
      <c r="G813" s="82"/>
      <c r="H813" s="82"/>
      <c r="I813" s="78"/>
      <c r="J813" s="83"/>
      <c r="K813" s="78"/>
      <c r="L813" s="82"/>
      <c r="M813" s="82"/>
      <c r="N813" s="82"/>
      <c r="O813" s="82"/>
      <c r="P813" s="83"/>
      <c r="Q813" s="78"/>
      <c r="R813" s="83"/>
      <c r="S813" s="78"/>
      <c r="T813" s="78"/>
      <c r="U813" s="78"/>
      <c r="V813" s="78"/>
      <c r="W813" s="78"/>
      <c r="X813" s="78"/>
      <c r="Y813" s="78"/>
      <c r="Z813" s="86"/>
      <c r="AA813" s="83"/>
      <c r="AB813" s="78"/>
      <c r="AC813" s="78"/>
      <c r="AD813" s="78"/>
      <c r="AE813" s="78"/>
      <c r="AF813" s="78"/>
      <c r="AG813" s="78"/>
      <c r="AH813" s="78"/>
      <c r="AI813" s="78"/>
      <c r="AJ813" s="78"/>
      <c r="AK813" s="78"/>
      <c r="AL813" s="78"/>
      <c r="AM813" s="78"/>
      <c r="AN813" s="78"/>
      <c r="AO813" s="78"/>
      <c r="AP813" s="78"/>
      <c r="AQ813" s="78"/>
      <c r="AR813" s="78"/>
      <c r="AS813" s="78"/>
      <c r="AT813" s="78"/>
      <c r="AU813" s="78"/>
      <c r="AV813" s="78"/>
      <c r="AW813" s="78"/>
      <c r="AX813" s="78"/>
      <c r="AY813" s="78"/>
      <c r="AZ813" s="78"/>
      <c r="BA813" s="78"/>
      <c r="BB813" s="78"/>
      <c r="BC813" s="78"/>
    </row>
    <row r="814" customFormat="false" ht="15" hidden="false" customHeight="false" outlineLevel="0" collapsed="false">
      <c r="A814" s="78"/>
      <c r="B814" s="78"/>
      <c r="C814" s="79"/>
      <c r="D814" s="78"/>
      <c r="E814" s="78"/>
      <c r="F814" s="82"/>
      <c r="G814" s="82"/>
      <c r="H814" s="82"/>
      <c r="I814" s="78"/>
      <c r="J814" s="83"/>
      <c r="K814" s="78"/>
      <c r="L814" s="82"/>
      <c r="M814" s="82"/>
      <c r="N814" s="82"/>
      <c r="O814" s="82"/>
      <c r="P814" s="83"/>
      <c r="Q814" s="78"/>
      <c r="R814" s="83"/>
      <c r="S814" s="78"/>
      <c r="T814" s="78"/>
      <c r="U814" s="78"/>
      <c r="V814" s="78"/>
      <c r="W814" s="78"/>
      <c r="X814" s="78"/>
      <c r="Y814" s="78"/>
      <c r="Z814" s="86"/>
      <c r="AA814" s="83"/>
      <c r="AB814" s="78"/>
      <c r="AC814" s="78"/>
      <c r="AD814" s="78"/>
      <c r="AE814" s="78"/>
      <c r="AF814" s="78"/>
      <c r="AG814" s="78"/>
      <c r="AH814" s="78"/>
      <c r="AI814" s="78"/>
      <c r="AJ814" s="78"/>
      <c r="AK814" s="78"/>
      <c r="AL814" s="78"/>
      <c r="AM814" s="78"/>
      <c r="AN814" s="78"/>
      <c r="AO814" s="78"/>
      <c r="AP814" s="78"/>
      <c r="AQ814" s="78"/>
      <c r="AR814" s="78"/>
      <c r="AS814" s="78"/>
      <c r="AT814" s="78"/>
      <c r="AU814" s="78"/>
      <c r="AV814" s="78"/>
      <c r="AW814" s="78"/>
      <c r="AX814" s="78"/>
      <c r="AY814" s="78"/>
      <c r="AZ814" s="78"/>
      <c r="BA814" s="78"/>
      <c r="BB814" s="78"/>
      <c r="BC814" s="78"/>
    </row>
    <row r="815" customFormat="false" ht="15" hidden="false" customHeight="false" outlineLevel="0" collapsed="false">
      <c r="A815" s="78"/>
      <c r="B815" s="78"/>
      <c r="C815" s="79"/>
      <c r="D815" s="78"/>
      <c r="E815" s="78"/>
      <c r="F815" s="82"/>
      <c r="G815" s="82"/>
      <c r="H815" s="82"/>
      <c r="I815" s="78"/>
      <c r="J815" s="83"/>
      <c r="K815" s="78"/>
      <c r="L815" s="82"/>
      <c r="M815" s="82"/>
      <c r="N815" s="82"/>
      <c r="O815" s="82"/>
      <c r="P815" s="83"/>
      <c r="Q815" s="78"/>
      <c r="R815" s="83"/>
      <c r="S815" s="78"/>
      <c r="T815" s="78"/>
      <c r="U815" s="78"/>
      <c r="V815" s="78"/>
      <c r="W815" s="78"/>
      <c r="X815" s="78"/>
      <c r="Y815" s="78"/>
      <c r="Z815" s="86"/>
      <c r="AA815" s="83"/>
      <c r="AB815" s="78"/>
      <c r="AC815" s="78"/>
      <c r="AD815" s="78"/>
      <c r="AE815" s="78"/>
      <c r="AF815" s="78"/>
      <c r="AG815" s="78"/>
      <c r="AH815" s="78"/>
      <c r="AI815" s="78"/>
      <c r="AJ815" s="78"/>
      <c r="AK815" s="78"/>
      <c r="AL815" s="78"/>
      <c r="AM815" s="78"/>
      <c r="AN815" s="78"/>
      <c r="AO815" s="78"/>
      <c r="AP815" s="78"/>
      <c r="AQ815" s="78"/>
      <c r="AR815" s="78"/>
      <c r="AS815" s="78"/>
      <c r="AT815" s="78"/>
      <c r="AU815" s="78"/>
      <c r="AV815" s="78"/>
      <c r="AW815" s="78"/>
      <c r="AX815" s="78"/>
      <c r="AY815" s="78"/>
      <c r="AZ815" s="78"/>
      <c r="BA815" s="78"/>
      <c r="BB815" s="78"/>
      <c r="BC815" s="78"/>
    </row>
    <row r="816" customFormat="false" ht="15" hidden="false" customHeight="false" outlineLevel="0" collapsed="false">
      <c r="A816" s="78"/>
      <c r="B816" s="78"/>
      <c r="C816" s="79"/>
      <c r="D816" s="78"/>
      <c r="E816" s="78"/>
      <c r="F816" s="82"/>
      <c r="G816" s="82"/>
      <c r="H816" s="82"/>
      <c r="I816" s="78"/>
      <c r="J816" s="83"/>
      <c r="K816" s="78"/>
      <c r="L816" s="82"/>
      <c r="M816" s="82"/>
      <c r="N816" s="82"/>
      <c r="O816" s="82"/>
      <c r="P816" s="83"/>
      <c r="Q816" s="78"/>
      <c r="R816" s="83"/>
      <c r="S816" s="78"/>
      <c r="T816" s="78"/>
      <c r="U816" s="78"/>
      <c r="V816" s="78"/>
      <c r="W816" s="78"/>
      <c r="X816" s="78"/>
      <c r="Y816" s="78"/>
      <c r="Z816" s="86"/>
      <c r="AA816" s="83"/>
      <c r="AB816" s="78"/>
      <c r="AC816" s="78"/>
      <c r="AD816" s="78"/>
      <c r="AE816" s="78"/>
      <c r="AF816" s="78"/>
      <c r="AG816" s="78"/>
      <c r="AH816" s="78"/>
      <c r="AI816" s="78"/>
      <c r="AJ816" s="78"/>
      <c r="AK816" s="78"/>
      <c r="AL816" s="78"/>
      <c r="AM816" s="78"/>
      <c r="AN816" s="78"/>
      <c r="AO816" s="78"/>
      <c r="AP816" s="78"/>
      <c r="AQ816" s="78"/>
      <c r="AR816" s="78"/>
      <c r="AS816" s="78"/>
      <c r="AT816" s="78"/>
      <c r="AU816" s="78"/>
      <c r="AV816" s="78"/>
      <c r="AW816" s="78"/>
      <c r="AX816" s="78"/>
      <c r="AY816" s="78"/>
      <c r="AZ816" s="78"/>
      <c r="BA816" s="78"/>
      <c r="BB816" s="78"/>
      <c r="BC816" s="78"/>
    </row>
    <row r="817" customFormat="false" ht="15" hidden="false" customHeight="false" outlineLevel="0" collapsed="false">
      <c r="A817" s="78"/>
      <c r="B817" s="78"/>
      <c r="C817" s="79"/>
      <c r="D817" s="78"/>
      <c r="E817" s="78"/>
      <c r="F817" s="82"/>
      <c r="G817" s="82"/>
      <c r="H817" s="82"/>
      <c r="I817" s="78"/>
      <c r="J817" s="83"/>
      <c r="K817" s="78"/>
      <c r="L817" s="82"/>
      <c r="M817" s="82"/>
      <c r="N817" s="82"/>
      <c r="O817" s="82"/>
      <c r="P817" s="83"/>
      <c r="Q817" s="78"/>
      <c r="R817" s="83"/>
      <c r="S817" s="78"/>
      <c r="T817" s="78"/>
      <c r="U817" s="78"/>
      <c r="V817" s="78"/>
      <c r="W817" s="78"/>
      <c r="X817" s="78"/>
      <c r="Y817" s="78"/>
      <c r="Z817" s="86"/>
      <c r="AA817" s="83"/>
      <c r="AB817" s="78"/>
      <c r="AC817" s="78"/>
      <c r="AD817" s="78"/>
      <c r="AE817" s="78"/>
      <c r="AF817" s="78"/>
      <c r="AG817" s="78"/>
      <c r="AH817" s="78"/>
      <c r="AI817" s="78"/>
      <c r="AJ817" s="78"/>
      <c r="AK817" s="78"/>
      <c r="AL817" s="78"/>
      <c r="AM817" s="78"/>
      <c r="AN817" s="78"/>
      <c r="AO817" s="78"/>
      <c r="AP817" s="78"/>
      <c r="AQ817" s="78"/>
      <c r="AR817" s="78"/>
      <c r="AS817" s="78"/>
      <c r="AT817" s="78"/>
      <c r="AU817" s="78"/>
      <c r="AV817" s="78"/>
      <c r="AW817" s="78"/>
      <c r="AX817" s="78"/>
      <c r="AY817" s="78"/>
      <c r="AZ817" s="78"/>
      <c r="BA817" s="78"/>
      <c r="BB817" s="78"/>
      <c r="BC817" s="78"/>
    </row>
    <row r="818" customFormat="false" ht="15" hidden="false" customHeight="false" outlineLevel="0" collapsed="false">
      <c r="A818" s="78"/>
      <c r="B818" s="78"/>
      <c r="C818" s="79"/>
      <c r="D818" s="78"/>
      <c r="E818" s="78"/>
      <c r="F818" s="82"/>
      <c r="G818" s="82"/>
      <c r="H818" s="82"/>
      <c r="I818" s="78"/>
      <c r="J818" s="83"/>
      <c r="K818" s="78"/>
      <c r="L818" s="82"/>
      <c r="M818" s="82"/>
      <c r="N818" s="82"/>
      <c r="O818" s="82"/>
      <c r="P818" s="83"/>
      <c r="Q818" s="78"/>
      <c r="R818" s="83"/>
      <c r="S818" s="78"/>
      <c r="T818" s="78"/>
      <c r="U818" s="78"/>
      <c r="V818" s="78"/>
      <c r="W818" s="78"/>
      <c r="X818" s="78"/>
      <c r="Y818" s="78"/>
      <c r="Z818" s="86"/>
      <c r="AA818" s="83"/>
      <c r="AB818" s="78"/>
      <c r="AC818" s="78"/>
      <c r="AD818" s="78"/>
      <c r="AE818" s="78"/>
      <c r="AF818" s="78"/>
      <c r="AG818" s="78"/>
      <c r="AH818" s="78"/>
      <c r="AI818" s="78"/>
      <c r="AJ818" s="78"/>
      <c r="AK818" s="78"/>
      <c r="AL818" s="78"/>
      <c r="AM818" s="78"/>
      <c r="AN818" s="78"/>
      <c r="AO818" s="78"/>
      <c r="AP818" s="78"/>
      <c r="AQ818" s="78"/>
      <c r="AR818" s="78"/>
      <c r="AS818" s="78"/>
      <c r="AT818" s="78"/>
      <c r="AU818" s="78"/>
      <c r="AV818" s="78"/>
      <c r="AW818" s="78"/>
      <c r="AX818" s="78"/>
      <c r="AY818" s="78"/>
      <c r="AZ818" s="78"/>
      <c r="BA818" s="78"/>
      <c r="BB818" s="78"/>
      <c r="BC818" s="78"/>
    </row>
    <row r="819" customFormat="false" ht="15" hidden="false" customHeight="false" outlineLevel="0" collapsed="false">
      <c r="A819" s="78"/>
      <c r="B819" s="78"/>
      <c r="C819" s="79"/>
      <c r="D819" s="78"/>
      <c r="E819" s="78"/>
      <c r="F819" s="82"/>
      <c r="G819" s="82"/>
      <c r="H819" s="82"/>
      <c r="I819" s="78"/>
      <c r="J819" s="83"/>
      <c r="K819" s="78"/>
      <c r="L819" s="82"/>
      <c r="M819" s="82"/>
      <c r="N819" s="82"/>
      <c r="O819" s="82"/>
      <c r="P819" s="83"/>
      <c r="Q819" s="78"/>
      <c r="R819" s="83"/>
      <c r="S819" s="78"/>
      <c r="T819" s="78"/>
      <c r="U819" s="78"/>
      <c r="V819" s="78"/>
      <c r="W819" s="78"/>
      <c r="X819" s="78"/>
      <c r="Y819" s="78"/>
      <c r="Z819" s="86"/>
      <c r="AA819" s="83"/>
      <c r="AB819" s="78"/>
      <c r="AC819" s="78"/>
      <c r="AD819" s="78"/>
      <c r="AE819" s="78"/>
      <c r="AF819" s="78"/>
      <c r="AG819" s="78"/>
      <c r="AH819" s="78"/>
      <c r="AI819" s="78"/>
      <c r="AJ819" s="78"/>
      <c r="AK819" s="78"/>
      <c r="AL819" s="78"/>
      <c r="AM819" s="78"/>
      <c r="AN819" s="78"/>
      <c r="AO819" s="78"/>
      <c r="AP819" s="78"/>
      <c r="AQ819" s="78"/>
      <c r="AR819" s="78"/>
      <c r="AS819" s="78"/>
      <c r="AT819" s="78"/>
      <c r="AU819" s="78"/>
      <c r="AV819" s="78"/>
      <c r="AW819" s="78"/>
      <c r="AX819" s="78"/>
      <c r="AY819" s="78"/>
      <c r="AZ819" s="78"/>
      <c r="BA819" s="78"/>
      <c r="BB819" s="78"/>
      <c r="BC819" s="78"/>
    </row>
    <row r="820" customFormat="false" ht="15" hidden="false" customHeight="false" outlineLevel="0" collapsed="false">
      <c r="A820" s="78"/>
      <c r="B820" s="78"/>
      <c r="C820" s="79"/>
      <c r="D820" s="78"/>
      <c r="E820" s="78"/>
      <c r="F820" s="82"/>
      <c r="G820" s="82"/>
      <c r="H820" s="82"/>
      <c r="I820" s="78"/>
      <c r="J820" s="83"/>
      <c r="K820" s="78"/>
      <c r="L820" s="82"/>
      <c r="M820" s="82"/>
      <c r="N820" s="82"/>
      <c r="O820" s="82"/>
      <c r="P820" s="83"/>
      <c r="Q820" s="78"/>
      <c r="R820" s="83"/>
      <c r="S820" s="78"/>
      <c r="T820" s="78"/>
      <c r="U820" s="78"/>
      <c r="V820" s="78"/>
      <c r="W820" s="78"/>
      <c r="X820" s="78"/>
      <c r="Y820" s="78"/>
      <c r="Z820" s="86"/>
      <c r="AA820" s="83"/>
      <c r="AB820" s="78"/>
      <c r="AC820" s="78"/>
      <c r="AD820" s="78"/>
      <c r="AE820" s="78"/>
      <c r="AF820" s="78"/>
      <c r="AG820" s="78"/>
      <c r="AH820" s="78"/>
      <c r="AI820" s="78"/>
      <c r="AJ820" s="78"/>
      <c r="AK820" s="78"/>
      <c r="AL820" s="78"/>
      <c r="AM820" s="78"/>
      <c r="AN820" s="78"/>
      <c r="AO820" s="78"/>
      <c r="AP820" s="78"/>
      <c r="AQ820" s="78"/>
      <c r="AR820" s="78"/>
      <c r="AS820" s="78"/>
      <c r="AT820" s="78"/>
      <c r="AU820" s="78"/>
      <c r="AV820" s="78"/>
      <c r="AW820" s="78"/>
      <c r="AX820" s="78"/>
      <c r="AY820" s="78"/>
      <c r="AZ820" s="78"/>
      <c r="BA820" s="78"/>
      <c r="BB820" s="78"/>
      <c r="BC820" s="78"/>
    </row>
    <row r="821" customFormat="false" ht="15" hidden="false" customHeight="false" outlineLevel="0" collapsed="false">
      <c r="A821" s="78"/>
      <c r="B821" s="78"/>
      <c r="C821" s="79"/>
      <c r="D821" s="78"/>
      <c r="E821" s="78"/>
      <c r="F821" s="82"/>
      <c r="G821" s="82"/>
      <c r="H821" s="82"/>
      <c r="I821" s="78"/>
      <c r="J821" s="83"/>
      <c r="K821" s="78"/>
      <c r="L821" s="82"/>
      <c r="M821" s="82"/>
      <c r="N821" s="82"/>
      <c r="O821" s="82"/>
      <c r="P821" s="83"/>
      <c r="Q821" s="78"/>
      <c r="R821" s="83"/>
      <c r="S821" s="78"/>
      <c r="T821" s="78"/>
      <c r="U821" s="78"/>
      <c r="V821" s="78"/>
      <c r="W821" s="78"/>
      <c r="X821" s="78"/>
      <c r="Y821" s="78"/>
      <c r="Z821" s="86"/>
      <c r="AA821" s="83"/>
      <c r="AB821" s="78"/>
      <c r="AC821" s="78"/>
      <c r="AD821" s="78"/>
      <c r="AE821" s="78"/>
      <c r="AF821" s="78"/>
      <c r="AG821" s="78"/>
      <c r="AH821" s="78"/>
      <c r="AI821" s="78"/>
      <c r="AJ821" s="78"/>
      <c r="AK821" s="78"/>
      <c r="AL821" s="78"/>
      <c r="AM821" s="78"/>
      <c r="AN821" s="78"/>
      <c r="AO821" s="78"/>
      <c r="AP821" s="78"/>
      <c r="AQ821" s="78"/>
      <c r="AR821" s="78"/>
      <c r="AS821" s="78"/>
      <c r="AT821" s="78"/>
      <c r="AU821" s="78"/>
      <c r="AV821" s="78"/>
      <c r="AW821" s="78"/>
      <c r="AX821" s="78"/>
      <c r="AY821" s="78"/>
      <c r="AZ821" s="78"/>
      <c r="BA821" s="78"/>
      <c r="BB821" s="78"/>
      <c r="BC821" s="78"/>
    </row>
    <row r="822" customFormat="false" ht="15" hidden="false" customHeight="false" outlineLevel="0" collapsed="false">
      <c r="A822" s="78"/>
      <c r="B822" s="78"/>
      <c r="C822" s="79"/>
      <c r="D822" s="78"/>
      <c r="E822" s="78"/>
      <c r="F822" s="82"/>
      <c r="G822" s="82"/>
      <c r="H822" s="82"/>
      <c r="I822" s="78"/>
      <c r="J822" s="83"/>
      <c r="K822" s="78"/>
      <c r="L822" s="82"/>
      <c r="M822" s="82"/>
      <c r="N822" s="82"/>
      <c r="O822" s="82"/>
      <c r="P822" s="83"/>
      <c r="Q822" s="78"/>
      <c r="R822" s="83"/>
      <c r="S822" s="78"/>
      <c r="T822" s="78"/>
      <c r="U822" s="78"/>
      <c r="V822" s="78"/>
      <c r="W822" s="78"/>
      <c r="X822" s="78"/>
      <c r="Y822" s="78"/>
      <c r="Z822" s="86"/>
      <c r="AA822" s="83"/>
      <c r="AB822" s="78"/>
      <c r="AC822" s="78"/>
      <c r="AD822" s="78"/>
      <c r="AE822" s="78"/>
      <c r="AF822" s="78"/>
      <c r="AG822" s="78"/>
      <c r="AH822" s="78"/>
      <c r="AI822" s="78"/>
      <c r="AJ822" s="78"/>
      <c r="AK822" s="78"/>
      <c r="AL822" s="78"/>
      <c r="AM822" s="78"/>
      <c r="AN822" s="78"/>
      <c r="AO822" s="78"/>
      <c r="AP822" s="78"/>
      <c r="AQ822" s="78"/>
      <c r="AR822" s="78"/>
      <c r="AS822" s="78"/>
      <c r="AT822" s="78"/>
      <c r="AU822" s="78"/>
      <c r="AV822" s="78"/>
      <c r="AW822" s="78"/>
      <c r="AX822" s="78"/>
      <c r="AY822" s="78"/>
      <c r="AZ822" s="78"/>
      <c r="BA822" s="78"/>
      <c r="BB822" s="78"/>
      <c r="BC822" s="78"/>
    </row>
    <row r="823" customFormat="false" ht="15" hidden="false" customHeight="false" outlineLevel="0" collapsed="false">
      <c r="A823" s="78"/>
      <c r="B823" s="78"/>
      <c r="C823" s="79"/>
      <c r="D823" s="78"/>
      <c r="E823" s="78"/>
      <c r="F823" s="82"/>
      <c r="G823" s="82"/>
      <c r="H823" s="82"/>
      <c r="I823" s="78"/>
      <c r="J823" s="83"/>
      <c r="K823" s="78"/>
      <c r="L823" s="82"/>
      <c r="M823" s="82"/>
      <c r="N823" s="82"/>
      <c r="O823" s="82"/>
      <c r="P823" s="83"/>
      <c r="Q823" s="78"/>
      <c r="R823" s="83"/>
      <c r="S823" s="78"/>
      <c r="T823" s="78"/>
      <c r="U823" s="78"/>
      <c r="V823" s="78"/>
      <c r="W823" s="78"/>
      <c r="X823" s="78"/>
      <c r="Y823" s="78"/>
      <c r="Z823" s="86"/>
      <c r="AA823" s="83"/>
      <c r="AB823" s="78"/>
      <c r="AC823" s="78"/>
      <c r="AD823" s="78"/>
      <c r="AE823" s="78"/>
      <c r="AF823" s="78"/>
      <c r="AG823" s="78"/>
      <c r="AH823" s="78"/>
      <c r="AI823" s="78"/>
      <c r="AJ823" s="78"/>
      <c r="AK823" s="78"/>
      <c r="AL823" s="78"/>
      <c r="AM823" s="78"/>
      <c r="AN823" s="78"/>
      <c r="AO823" s="78"/>
      <c r="AP823" s="78"/>
      <c r="AQ823" s="78"/>
      <c r="AR823" s="78"/>
      <c r="AS823" s="78"/>
      <c r="AT823" s="78"/>
      <c r="AU823" s="78"/>
      <c r="AV823" s="78"/>
      <c r="AW823" s="78"/>
      <c r="AX823" s="78"/>
      <c r="AY823" s="78"/>
      <c r="AZ823" s="78"/>
      <c r="BA823" s="78"/>
      <c r="BB823" s="78"/>
      <c r="BC823" s="78"/>
    </row>
    <row r="824" customFormat="false" ht="15" hidden="false" customHeight="false" outlineLevel="0" collapsed="false">
      <c r="A824" s="78"/>
      <c r="B824" s="78"/>
      <c r="C824" s="79"/>
      <c r="D824" s="78"/>
      <c r="E824" s="78"/>
      <c r="F824" s="82"/>
      <c r="G824" s="82"/>
      <c r="H824" s="82"/>
      <c r="I824" s="78"/>
      <c r="J824" s="83"/>
      <c r="K824" s="78"/>
      <c r="L824" s="82"/>
      <c r="M824" s="82"/>
      <c r="N824" s="82"/>
      <c r="O824" s="82"/>
      <c r="P824" s="83"/>
      <c r="Q824" s="78"/>
      <c r="R824" s="83"/>
      <c r="S824" s="78"/>
      <c r="T824" s="78"/>
      <c r="U824" s="78"/>
      <c r="V824" s="78"/>
      <c r="W824" s="78"/>
      <c r="X824" s="78"/>
      <c r="Y824" s="78"/>
      <c r="Z824" s="86"/>
      <c r="AA824" s="83"/>
      <c r="AB824" s="78"/>
      <c r="AC824" s="78"/>
      <c r="AD824" s="78"/>
      <c r="AE824" s="78"/>
      <c r="AF824" s="78"/>
      <c r="AG824" s="78"/>
      <c r="AH824" s="78"/>
      <c r="AI824" s="78"/>
      <c r="AJ824" s="78"/>
      <c r="AK824" s="78"/>
      <c r="AL824" s="78"/>
      <c r="AM824" s="78"/>
      <c r="AN824" s="78"/>
      <c r="AO824" s="78"/>
      <c r="AP824" s="78"/>
      <c r="AQ824" s="78"/>
      <c r="AR824" s="78"/>
      <c r="AS824" s="78"/>
      <c r="AT824" s="78"/>
      <c r="AU824" s="78"/>
      <c r="AV824" s="78"/>
      <c r="AW824" s="78"/>
      <c r="AX824" s="78"/>
      <c r="AY824" s="78"/>
      <c r="AZ824" s="78"/>
      <c r="BA824" s="78"/>
      <c r="BB824" s="78"/>
      <c r="BC824" s="78"/>
    </row>
    <row r="825" customFormat="false" ht="15" hidden="false" customHeight="false" outlineLevel="0" collapsed="false">
      <c r="A825" s="78"/>
      <c r="B825" s="78"/>
      <c r="C825" s="79"/>
      <c r="D825" s="78"/>
      <c r="E825" s="78"/>
      <c r="F825" s="82"/>
      <c r="G825" s="82"/>
      <c r="H825" s="82"/>
      <c r="I825" s="78"/>
      <c r="J825" s="83"/>
      <c r="K825" s="78"/>
      <c r="L825" s="82"/>
      <c r="M825" s="82"/>
      <c r="N825" s="82"/>
      <c r="O825" s="82"/>
      <c r="P825" s="83"/>
      <c r="Q825" s="78"/>
      <c r="R825" s="83"/>
      <c r="S825" s="78"/>
      <c r="T825" s="78"/>
      <c r="U825" s="78"/>
      <c r="V825" s="78"/>
      <c r="W825" s="78"/>
      <c r="X825" s="78"/>
      <c r="Y825" s="78"/>
      <c r="Z825" s="86"/>
      <c r="AA825" s="83"/>
      <c r="AB825" s="78"/>
      <c r="AC825" s="78"/>
      <c r="AD825" s="78"/>
      <c r="AE825" s="78"/>
      <c r="AF825" s="78"/>
      <c r="AG825" s="78"/>
      <c r="AH825" s="78"/>
      <c r="AI825" s="78"/>
      <c r="AJ825" s="78"/>
      <c r="AK825" s="78"/>
      <c r="AL825" s="78"/>
      <c r="AM825" s="78"/>
      <c r="AN825" s="78"/>
      <c r="AO825" s="78"/>
      <c r="AP825" s="78"/>
      <c r="AQ825" s="78"/>
      <c r="AR825" s="78"/>
      <c r="AS825" s="78"/>
      <c r="AT825" s="78"/>
      <c r="AU825" s="78"/>
      <c r="AV825" s="78"/>
      <c r="AW825" s="78"/>
      <c r="AX825" s="78"/>
      <c r="AY825" s="78"/>
      <c r="AZ825" s="78"/>
      <c r="BA825" s="78"/>
      <c r="BB825" s="78"/>
      <c r="BC825" s="78"/>
    </row>
    <row r="826" customFormat="false" ht="15" hidden="false" customHeight="false" outlineLevel="0" collapsed="false">
      <c r="A826" s="78"/>
      <c r="B826" s="78"/>
      <c r="C826" s="79"/>
      <c r="D826" s="78"/>
      <c r="E826" s="78"/>
      <c r="F826" s="82"/>
      <c r="G826" s="82"/>
      <c r="H826" s="82"/>
      <c r="I826" s="78"/>
      <c r="J826" s="83"/>
      <c r="K826" s="78"/>
      <c r="L826" s="82"/>
      <c r="M826" s="82"/>
      <c r="N826" s="82"/>
      <c r="O826" s="82"/>
      <c r="P826" s="83"/>
      <c r="Q826" s="78"/>
      <c r="R826" s="83"/>
      <c r="S826" s="78"/>
      <c r="T826" s="78"/>
      <c r="U826" s="78"/>
      <c r="V826" s="78"/>
      <c r="W826" s="78"/>
      <c r="X826" s="78"/>
      <c r="Y826" s="78"/>
      <c r="Z826" s="86"/>
      <c r="AA826" s="83"/>
      <c r="AB826" s="78"/>
      <c r="AC826" s="78"/>
      <c r="AD826" s="78"/>
      <c r="AE826" s="78"/>
      <c r="AF826" s="78"/>
      <c r="AG826" s="78"/>
      <c r="AH826" s="78"/>
      <c r="AI826" s="78"/>
      <c r="AJ826" s="78"/>
      <c r="AK826" s="78"/>
      <c r="AL826" s="78"/>
      <c r="AM826" s="78"/>
      <c r="AN826" s="78"/>
      <c r="AO826" s="78"/>
      <c r="AP826" s="78"/>
      <c r="AQ826" s="78"/>
      <c r="AR826" s="78"/>
      <c r="AS826" s="78"/>
      <c r="AT826" s="78"/>
      <c r="AU826" s="78"/>
      <c r="AV826" s="78"/>
      <c r="AW826" s="78"/>
      <c r="AX826" s="78"/>
      <c r="AY826" s="78"/>
      <c r="AZ826" s="78"/>
      <c r="BA826" s="78"/>
      <c r="BB826" s="78"/>
      <c r="BC826" s="78"/>
    </row>
    <row r="827" customFormat="false" ht="15" hidden="false" customHeight="false" outlineLevel="0" collapsed="false">
      <c r="A827" s="78"/>
      <c r="B827" s="78"/>
      <c r="C827" s="79"/>
      <c r="D827" s="78"/>
      <c r="E827" s="78"/>
      <c r="F827" s="82"/>
      <c r="G827" s="82"/>
      <c r="H827" s="82"/>
      <c r="I827" s="78"/>
      <c r="J827" s="83"/>
      <c r="K827" s="78"/>
      <c r="L827" s="82"/>
      <c r="M827" s="82"/>
      <c r="N827" s="82"/>
      <c r="O827" s="82"/>
      <c r="P827" s="83"/>
      <c r="Q827" s="78"/>
      <c r="R827" s="83"/>
      <c r="S827" s="78"/>
      <c r="T827" s="78"/>
      <c r="U827" s="78"/>
      <c r="V827" s="78"/>
      <c r="W827" s="78"/>
      <c r="X827" s="78"/>
      <c r="Y827" s="78"/>
      <c r="Z827" s="86"/>
      <c r="AA827" s="83"/>
      <c r="AB827" s="78"/>
      <c r="AC827" s="78"/>
      <c r="AD827" s="78"/>
      <c r="AE827" s="78"/>
      <c r="AF827" s="78"/>
      <c r="AG827" s="78"/>
      <c r="AH827" s="78"/>
      <c r="AI827" s="78"/>
      <c r="AJ827" s="78"/>
      <c r="AK827" s="78"/>
      <c r="AL827" s="78"/>
      <c r="AM827" s="78"/>
      <c r="AN827" s="78"/>
      <c r="AO827" s="78"/>
      <c r="AP827" s="78"/>
      <c r="AQ827" s="78"/>
      <c r="AR827" s="78"/>
      <c r="AS827" s="78"/>
      <c r="AT827" s="78"/>
      <c r="AU827" s="78"/>
      <c r="AV827" s="78"/>
      <c r="AW827" s="78"/>
      <c r="AX827" s="78"/>
      <c r="AY827" s="78"/>
      <c r="AZ827" s="78"/>
      <c r="BA827" s="78"/>
      <c r="BB827" s="78"/>
      <c r="BC827" s="78"/>
    </row>
    <row r="828" customFormat="false" ht="15" hidden="false" customHeight="false" outlineLevel="0" collapsed="false">
      <c r="A828" s="78"/>
      <c r="B828" s="78"/>
      <c r="C828" s="79"/>
      <c r="D828" s="78"/>
      <c r="E828" s="78"/>
      <c r="F828" s="82"/>
      <c r="G828" s="82"/>
      <c r="H828" s="82"/>
      <c r="I828" s="78"/>
      <c r="J828" s="83"/>
      <c r="K828" s="78"/>
      <c r="L828" s="82"/>
      <c r="M828" s="82"/>
      <c r="N828" s="82"/>
      <c r="O828" s="82"/>
      <c r="P828" s="83"/>
      <c r="Q828" s="78"/>
      <c r="R828" s="83"/>
      <c r="S828" s="78"/>
      <c r="T828" s="78"/>
      <c r="U828" s="78"/>
      <c r="V828" s="78"/>
      <c r="W828" s="78"/>
      <c r="X828" s="78"/>
      <c r="Y828" s="78"/>
      <c r="Z828" s="86"/>
      <c r="AA828" s="83"/>
      <c r="AB828" s="78"/>
      <c r="AC828" s="78"/>
      <c r="AD828" s="78"/>
      <c r="AE828" s="78"/>
      <c r="AF828" s="78"/>
      <c r="AG828" s="78"/>
      <c r="AH828" s="78"/>
      <c r="AI828" s="78"/>
      <c r="AJ828" s="78"/>
      <c r="AK828" s="78"/>
      <c r="AL828" s="78"/>
      <c r="AM828" s="78"/>
      <c r="AN828" s="78"/>
      <c r="AO828" s="78"/>
      <c r="AP828" s="78"/>
      <c r="AQ828" s="78"/>
      <c r="AR828" s="78"/>
      <c r="AS828" s="78"/>
      <c r="AT828" s="78"/>
      <c r="AU828" s="78"/>
      <c r="AV828" s="78"/>
      <c r="AW828" s="78"/>
      <c r="AX828" s="78"/>
      <c r="AY828" s="78"/>
      <c r="AZ828" s="78"/>
      <c r="BA828" s="78"/>
      <c r="BB828" s="78"/>
      <c r="BC828" s="78"/>
    </row>
    <row r="829" customFormat="false" ht="15" hidden="false" customHeight="false" outlineLevel="0" collapsed="false">
      <c r="A829" s="78"/>
      <c r="B829" s="78"/>
      <c r="C829" s="79"/>
      <c r="D829" s="78"/>
      <c r="E829" s="78"/>
      <c r="F829" s="82"/>
      <c r="G829" s="82"/>
      <c r="H829" s="82"/>
      <c r="I829" s="78"/>
      <c r="J829" s="83"/>
      <c r="K829" s="78"/>
      <c r="L829" s="82"/>
      <c r="M829" s="82"/>
      <c r="N829" s="82"/>
      <c r="O829" s="82"/>
      <c r="P829" s="83"/>
      <c r="Q829" s="78"/>
      <c r="R829" s="83"/>
      <c r="S829" s="78"/>
      <c r="T829" s="78"/>
      <c r="U829" s="78"/>
      <c r="V829" s="78"/>
      <c r="W829" s="78"/>
      <c r="X829" s="78"/>
      <c r="Y829" s="78"/>
      <c r="Z829" s="86"/>
      <c r="AA829" s="83"/>
      <c r="AB829" s="78"/>
      <c r="AC829" s="78"/>
      <c r="AD829" s="78"/>
      <c r="AE829" s="78"/>
      <c r="AF829" s="78"/>
      <c r="AG829" s="78"/>
      <c r="AH829" s="78"/>
      <c r="AI829" s="78"/>
      <c r="AJ829" s="78"/>
      <c r="AK829" s="78"/>
      <c r="AL829" s="78"/>
      <c r="AM829" s="78"/>
      <c r="AN829" s="78"/>
      <c r="AO829" s="78"/>
      <c r="AP829" s="78"/>
      <c r="AQ829" s="78"/>
      <c r="AR829" s="78"/>
      <c r="AS829" s="78"/>
      <c r="AT829" s="78"/>
      <c r="AU829" s="78"/>
      <c r="AV829" s="78"/>
      <c r="AW829" s="78"/>
      <c r="AX829" s="78"/>
      <c r="AY829" s="78"/>
      <c r="AZ829" s="78"/>
      <c r="BA829" s="78"/>
      <c r="BB829" s="78"/>
      <c r="BC829" s="78"/>
    </row>
    <row r="830" customFormat="false" ht="15" hidden="false" customHeight="false" outlineLevel="0" collapsed="false">
      <c r="A830" s="78"/>
      <c r="B830" s="78"/>
      <c r="C830" s="79"/>
      <c r="D830" s="78"/>
      <c r="E830" s="78"/>
      <c r="F830" s="82"/>
      <c r="G830" s="82"/>
      <c r="H830" s="82"/>
      <c r="I830" s="78"/>
      <c r="J830" s="83"/>
      <c r="K830" s="78"/>
      <c r="L830" s="82"/>
      <c r="M830" s="82"/>
      <c r="N830" s="82"/>
      <c r="O830" s="82"/>
      <c r="P830" s="83"/>
      <c r="Q830" s="78"/>
      <c r="R830" s="83"/>
      <c r="S830" s="78"/>
      <c r="T830" s="78"/>
      <c r="U830" s="78"/>
      <c r="V830" s="78"/>
      <c r="W830" s="78"/>
      <c r="X830" s="78"/>
      <c r="Y830" s="78"/>
      <c r="Z830" s="86"/>
      <c r="AA830" s="83"/>
      <c r="AB830" s="78"/>
      <c r="AC830" s="78"/>
      <c r="AD830" s="78"/>
      <c r="AE830" s="78"/>
      <c r="AF830" s="78"/>
      <c r="AG830" s="78"/>
      <c r="AH830" s="78"/>
      <c r="AI830" s="78"/>
      <c r="AJ830" s="78"/>
      <c r="AK830" s="78"/>
      <c r="AL830" s="78"/>
      <c r="AM830" s="78"/>
      <c r="AN830" s="78"/>
      <c r="AO830" s="78"/>
      <c r="AP830" s="78"/>
      <c r="AQ830" s="78"/>
      <c r="AR830" s="78"/>
      <c r="AS830" s="78"/>
      <c r="AT830" s="78"/>
      <c r="AU830" s="78"/>
      <c r="AV830" s="78"/>
      <c r="AW830" s="78"/>
      <c r="AX830" s="78"/>
      <c r="AY830" s="78"/>
      <c r="AZ830" s="78"/>
      <c r="BA830" s="78"/>
      <c r="BB830" s="78"/>
      <c r="BC830" s="78"/>
    </row>
    <row r="831" customFormat="false" ht="15" hidden="false" customHeight="false" outlineLevel="0" collapsed="false">
      <c r="A831" s="78"/>
      <c r="B831" s="78"/>
      <c r="C831" s="79"/>
      <c r="D831" s="78"/>
      <c r="E831" s="78"/>
      <c r="F831" s="82"/>
      <c r="G831" s="82"/>
      <c r="H831" s="82"/>
      <c r="I831" s="78"/>
      <c r="J831" s="83"/>
      <c r="K831" s="78"/>
      <c r="L831" s="82"/>
      <c r="M831" s="82"/>
      <c r="N831" s="82"/>
      <c r="O831" s="82"/>
      <c r="P831" s="83"/>
      <c r="Q831" s="78"/>
      <c r="R831" s="83"/>
      <c r="S831" s="78"/>
      <c r="T831" s="78"/>
      <c r="U831" s="78"/>
      <c r="V831" s="78"/>
      <c r="W831" s="78"/>
      <c r="X831" s="78"/>
      <c r="Y831" s="78"/>
      <c r="Z831" s="86"/>
      <c r="AA831" s="83"/>
      <c r="AB831" s="78"/>
      <c r="AC831" s="78"/>
      <c r="AD831" s="78"/>
      <c r="AE831" s="78"/>
      <c r="AF831" s="78"/>
      <c r="AG831" s="78"/>
      <c r="AH831" s="78"/>
      <c r="AI831" s="78"/>
      <c r="AJ831" s="78"/>
      <c r="AK831" s="78"/>
      <c r="AL831" s="78"/>
      <c r="AM831" s="78"/>
      <c r="AN831" s="78"/>
      <c r="AO831" s="78"/>
      <c r="AP831" s="78"/>
      <c r="AQ831" s="78"/>
      <c r="AR831" s="78"/>
      <c r="AS831" s="78"/>
      <c r="AT831" s="78"/>
      <c r="AU831" s="78"/>
      <c r="AV831" s="78"/>
      <c r="AW831" s="78"/>
      <c r="AX831" s="78"/>
      <c r="AY831" s="78"/>
      <c r="AZ831" s="78"/>
      <c r="BA831" s="78"/>
      <c r="BB831" s="78"/>
      <c r="BC831" s="78"/>
    </row>
    <row r="832" customFormat="false" ht="15" hidden="false" customHeight="false" outlineLevel="0" collapsed="false">
      <c r="A832" s="78"/>
      <c r="B832" s="78"/>
      <c r="C832" s="79"/>
      <c r="D832" s="78"/>
      <c r="E832" s="78"/>
      <c r="F832" s="82"/>
      <c r="G832" s="82"/>
      <c r="H832" s="82"/>
      <c r="I832" s="78"/>
      <c r="J832" s="83"/>
      <c r="K832" s="78"/>
      <c r="L832" s="82"/>
      <c r="M832" s="82"/>
      <c r="N832" s="82"/>
      <c r="O832" s="82"/>
      <c r="P832" s="83"/>
      <c r="Q832" s="78"/>
      <c r="R832" s="83"/>
      <c r="S832" s="78"/>
      <c r="T832" s="78"/>
      <c r="U832" s="78"/>
      <c r="V832" s="78"/>
      <c r="W832" s="78"/>
      <c r="X832" s="78"/>
      <c r="Y832" s="78"/>
      <c r="Z832" s="86"/>
      <c r="AA832" s="83"/>
      <c r="AB832" s="78"/>
      <c r="AC832" s="78"/>
      <c r="AD832" s="78"/>
      <c r="AE832" s="78"/>
      <c r="AF832" s="78"/>
      <c r="AG832" s="78"/>
      <c r="AH832" s="78"/>
      <c r="AI832" s="78"/>
      <c r="AJ832" s="78"/>
      <c r="AK832" s="78"/>
      <c r="AL832" s="78"/>
      <c r="AM832" s="78"/>
      <c r="AN832" s="78"/>
      <c r="AO832" s="78"/>
      <c r="AP832" s="78"/>
      <c r="AQ832" s="78"/>
      <c r="AR832" s="78"/>
      <c r="AS832" s="78"/>
      <c r="AT832" s="78"/>
      <c r="AU832" s="78"/>
      <c r="AV832" s="78"/>
      <c r="AW832" s="78"/>
      <c r="AX832" s="78"/>
      <c r="AY832" s="78"/>
      <c r="AZ832" s="78"/>
      <c r="BA832" s="78"/>
      <c r="BB832" s="78"/>
      <c r="BC832" s="78"/>
    </row>
    <row r="833" customFormat="false" ht="15" hidden="false" customHeight="false" outlineLevel="0" collapsed="false">
      <c r="A833" s="78"/>
      <c r="B833" s="78"/>
      <c r="C833" s="79"/>
      <c r="D833" s="78"/>
      <c r="E833" s="78"/>
      <c r="F833" s="82"/>
      <c r="G833" s="82"/>
      <c r="H833" s="82"/>
      <c r="I833" s="78"/>
      <c r="J833" s="83"/>
      <c r="K833" s="78"/>
      <c r="L833" s="82"/>
      <c r="M833" s="82"/>
      <c r="N833" s="82"/>
      <c r="O833" s="82"/>
      <c r="P833" s="83"/>
      <c r="Q833" s="78"/>
      <c r="R833" s="83"/>
      <c r="S833" s="78"/>
      <c r="T833" s="78"/>
      <c r="U833" s="78"/>
      <c r="V833" s="78"/>
      <c r="W833" s="78"/>
      <c r="X833" s="78"/>
      <c r="Y833" s="78"/>
      <c r="Z833" s="86"/>
      <c r="AA833" s="83"/>
      <c r="AB833" s="78"/>
      <c r="AC833" s="78"/>
      <c r="AD833" s="78"/>
      <c r="AE833" s="78"/>
      <c r="AF833" s="78"/>
      <c r="AG833" s="78"/>
      <c r="AH833" s="78"/>
      <c r="AI833" s="78"/>
      <c r="AJ833" s="78"/>
      <c r="AK833" s="78"/>
      <c r="AL833" s="78"/>
      <c r="AM833" s="78"/>
      <c r="AN833" s="78"/>
      <c r="AO833" s="78"/>
      <c r="AP833" s="78"/>
      <c r="AQ833" s="78"/>
      <c r="AR833" s="78"/>
      <c r="AS833" s="78"/>
      <c r="AT833" s="78"/>
      <c r="AU833" s="78"/>
      <c r="AV833" s="78"/>
      <c r="AW833" s="78"/>
      <c r="AX833" s="78"/>
      <c r="AY833" s="78"/>
      <c r="AZ833" s="78"/>
      <c r="BA833" s="78"/>
      <c r="BB833" s="78"/>
      <c r="BC833" s="78"/>
    </row>
    <row r="834" customFormat="false" ht="15" hidden="false" customHeight="false" outlineLevel="0" collapsed="false">
      <c r="A834" s="78"/>
      <c r="B834" s="78"/>
      <c r="C834" s="79"/>
      <c r="D834" s="78"/>
      <c r="E834" s="78"/>
      <c r="F834" s="82"/>
      <c r="G834" s="82"/>
      <c r="H834" s="82"/>
      <c r="I834" s="78"/>
      <c r="J834" s="83"/>
      <c r="K834" s="78"/>
      <c r="L834" s="82"/>
      <c r="M834" s="82"/>
      <c r="N834" s="82"/>
      <c r="O834" s="82"/>
      <c r="P834" s="83"/>
      <c r="Q834" s="78"/>
      <c r="R834" s="83"/>
      <c r="S834" s="78"/>
      <c r="T834" s="78"/>
      <c r="U834" s="78"/>
      <c r="V834" s="78"/>
      <c r="W834" s="78"/>
      <c r="X834" s="78"/>
      <c r="Y834" s="78"/>
      <c r="Z834" s="86"/>
      <c r="AA834" s="83"/>
      <c r="AB834" s="78"/>
      <c r="AC834" s="78"/>
      <c r="AD834" s="78"/>
      <c r="AE834" s="78"/>
      <c r="AF834" s="78"/>
      <c r="AG834" s="78"/>
      <c r="AH834" s="78"/>
      <c r="AI834" s="78"/>
      <c r="AJ834" s="78"/>
      <c r="AK834" s="78"/>
      <c r="AL834" s="78"/>
      <c r="AM834" s="78"/>
      <c r="AN834" s="78"/>
      <c r="AO834" s="78"/>
      <c r="AP834" s="78"/>
      <c r="AQ834" s="78"/>
      <c r="AR834" s="78"/>
      <c r="AS834" s="78"/>
      <c r="AT834" s="78"/>
      <c r="AU834" s="78"/>
      <c r="AV834" s="78"/>
      <c r="AW834" s="78"/>
      <c r="AX834" s="78"/>
      <c r="AY834" s="78"/>
      <c r="AZ834" s="78"/>
      <c r="BA834" s="78"/>
      <c r="BB834" s="78"/>
      <c r="BC834" s="78"/>
    </row>
    <row r="835" customFormat="false" ht="15" hidden="false" customHeight="false" outlineLevel="0" collapsed="false">
      <c r="A835" s="78"/>
      <c r="B835" s="78"/>
      <c r="C835" s="79"/>
      <c r="D835" s="78"/>
      <c r="E835" s="78"/>
      <c r="F835" s="82"/>
      <c r="G835" s="82"/>
      <c r="H835" s="82"/>
      <c r="I835" s="78"/>
      <c r="J835" s="83"/>
      <c r="K835" s="78"/>
      <c r="L835" s="82"/>
      <c r="M835" s="82"/>
      <c r="N835" s="82"/>
      <c r="O835" s="82"/>
      <c r="P835" s="83"/>
      <c r="Q835" s="78"/>
      <c r="R835" s="83"/>
      <c r="S835" s="78"/>
      <c r="T835" s="78"/>
      <c r="U835" s="78"/>
      <c r="V835" s="78"/>
      <c r="W835" s="78"/>
      <c r="X835" s="78"/>
      <c r="Y835" s="78"/>
      <c r="Z835" s="86"/>
      <c r="AA835" s="83"/>
      <c r="AB835" s="78"/>
      <c r="AC835" s="78"/>
      <c r="AD835" s="78"/>
      <c r="AE835" s="78"/>
      <c r="AF835" s="78"/>
      <c r="AG835" s="78"/>
      <c r="AH835" s="78"/>
      <c r="AI835" s="78"/>
      <c r="AJ835" s="78"/>
      <c r="AK835" s="78"/>
      <c r="AL835" s="78"/>
      <c r="AM835" s="78"/>
      <c r="AN835" s="78"/>
      <c r="AO835" s="78"/>
      <c r="AP835" s="78"/>
      <c r="AQ835" s="78"/>
      <c r="AR835" s="78"/>
      <c r="AS835" s="78"/>
      <c r="AT835" s="78"/>
      <c r="AU835" s="78"/>
      <c r="AV835" s="78"/>
      <c r="AW835" s="78"/>
      <c r="AX835" s="78"/>
      <c r="AY835" s="78"/>
      <c r="AZ835" s="78"/>
      <c r="BA835" s="78"/>
      <c r="BB835" s="78"/>
      <c r="BC835" s="78"/>
    </row>
    <row r="836" customFormat="false" ht="15" hidden="false" customHeight="false" outlineLevel="0" collapsed="false">
      <c r="A836" s="78"/>
      <c r="B836" s="78"/>
      <c r="C836" s="79"/>
      <c r="D836" s="78"/>
      <c r="E836" s="78"/>
      <c r="F836" s="82"/>
      <c r="G836" s="82"/>
      <c r="H836" s="82"/>
      <c r="I836" s="78"/>
      <c r="J836" s="83"/>
      <c r="K836" s="78"/>
      <c r="L836" s="82"/>
      <c r="M836" s="82"/>
      <c r="N836" s="82"/>
      <c r="O836" s="82"/>
      <c r="P836" s="83"/>
      <c r="Q836" s="78"/>
      <c r="R836" s="83"/>
      <c r="S836" s="78"/>
      <c r="T836" s="78"/>
      <c r="U836" s="78"/>
      <c r="V836" s="78"/>
      <c r="W836" s="78"/>
      <c r="X836" s="78"/>
      <c r="Y836" s="78"/>
      <c r="Z836" s="86"/>
      <c r="AA836" s="83"/>
      <c r="AB836" s="78"/>
      <c r="AC836" s="78"/>
      <c r="AD836" s="78"/>
      <c r="AE836" s="78"/>
      <c r="AF836" s="78"/>
      <c r="AG836" s="78"/>
      <c r="AH836" s="78"/>
      <c r="AI836" s="78"/>
      <c r="AJ836" s="78"/>
      <c r="AK836" s="78"/>
      <c r="AL836" s="78"/>
      <c r="AM836" s="78"/>
      <c r="AN836" s="78"/>
      <c r="AO836" s="78"/>
      <c r="AP836" s="78"/>
      <c r="AQ836" s="78"/>
      <c r="AR836" s="78"/>
      <c r="AS836" s="78"/>
      <c r="AT836" s="78"/>
      <c r="AU836" s="78"/>
      <c r="AV836" s="78"/>
      <c r="AW836" s="78"/>
      <c r="AX836" s="78"/>
      <c r="AY836" s="78"/>
      <c r="AZ836" s="78"/>
      <c r="BA836" s="78"/>
      <c r="BB836" s="78"/>
      <c r="BC836" s="78"/>
    </row>
    <row r="837" customFormat="false" ht="15" hidden="false" customHeight="false" outlineLevel="0" collapsed="false">
      <c r="A837" s="78"/>
      <c r="B837" s="78"/>
      <c r="C837" s="79"/>
      <c r="D837" s="78"/>
      <c r="E837" s="78"/>
      <c r="F837" s="82"/>
      <c r="G837" s="82"/>
      <c r="H837" s="82"/>
      <c r="I837" s="78"/>
      <c r="J837" s="83"/>
      <c r="K837" s="78"/>
      <c r="L837" s="82"/>
      <c r="M837" s="82"/>
      <c r="N837" s="82"/>
      <c r="O837" s="82"/>
      <c r="P837" s="83"/>
      <c r="Q837" s="78"/>
      <c r="R837" s="83"/>
      <c r="S837" s="78"/>
      <c r="T837" s="78"/>
      <c r="U837" s="78"/>
      <c r="V837" s="78"/>
      <c r="W837" s="78"/>
      <c r="X837" s="78"/>
      <c r="Y837" s="78"/>
      <c r="Z837" s="86"/>
      <c r="AA837" s="83"/>
      <c r="AB837" s="78"/>
      <c r="AC837" s="78"/>
      <c r="AD837" s="78"/>
      <c r="AE837" s="78"/>
      <c r="AF837" s="78"/>
      <c r="AG837" s="78"/>
      <c r="AH837" s="78"/>
      <c r="AI837" s="78"/>
      <c r="AJ837" s="78"/>
      <c r="AK837" s="78"/>
      <c r="AL837" s="78"/>
      <c r="AM837" s="78"/>
      <c r="AN837" s="78"/>
      <c r="AO837" s="78"/>
      <c r="AP837" s="78"/>
      <c r="AQ837" s="78"/>
      <c r="AR837" s="78"/>
      <c r="AS837" s="78"/>
      <c r="AT837" s="78"/>
      <c r="AU837" s="78"/>
      <c r="AV837" s="78"/>
      <c r="AW837" s="78"/>
      <c r="AX837" s="78"/>
      <c r="AY837" s="78"/>
      <c r="AZ837" s="78"/>
      <c r="BA837" s="78"/>
      <c r="BB837" s="78"/>
      <c r="BC837" s="78"/>
    </row>
    <row r="838" customFormat="false" ht="15" hidden="false" customHeight="false" outlineLevel="0" collapsed="false">
      <c r="A838" s="78"/>
      <c r="B838" s="78"/>
      <c r="C838" s="79"/>
      <c r="D838" s="78"/>
      <c r="E838" s="78"/>
      <c r="F838" s="82"/>
      <c r="G838" s="82"/>
      <c r="H838" s="82"/>
      <c r="I838" s="78"/>
      <c r="J838" s="83"/>
      <c r="K838" s="78"/>
      <c r="L838" s="82"/>
      <c r="M838" s="82"/>
      <c r="N838" s="82"/>
      <c r="O838" s="82"/>
      <c r="P838" s="83"/>
      <c r="Q838" s="78"/>
      <c r="R838" s="83"/>
      <c r="S838" s="78"/>
      <c r="T838" s="78"/>
      <c r="U838" s="78"/>
      <c r="V838" s="78"/>
      <c r="W838" s="78"/>
      <c r="X838" s="78"/>
      <c r="Y838" s="78"/>
      <c r="Z838" s="86"/>
      <c r="AA838" s="83"/>
      <c r="AB838" s="78"/>
      <c r="AC838" s="78"/>
      <c r="AD838" s="78"/>
      <c r="AE838" s="78"/>
      <c r="AF838" s="78"/>
      <c r="AG838" s="78"/>
      <c r="AH838" s="78"/>
      <c r="AI838" s="78"/>
      <c r="AJ838" s="78"/>
      <c r="AK838" s="78"/>
      <c r="AL838" s="78"/>
      <c r="AM838" s="78"/>
      <c r="AN838" s="78"/>
      <c r="AO838" s="78"/>
      <c r="AP838" s="78"/>
      <c r="AQ838" s="78"/>
      <c r="AR838" s="78"/>
      <c r="AS838" s="78"/>
      <c r="AT838" s="78"/>
      <c r="AU838" s="78"/>
      <c r="AV838" s="78"/>
      <c r="AW838" s="78"/>
      <c r="AX838" s="78"/>
      <c r="AY838" s="78"/>
      <c r="AZ838" s="78"/>
      <c r="BA838" s="78"/>
      <c r="BB838" s="78"/>
      <c r="BC838" s="78"/>
    </row>
    <row r="839" customFormat="false" ht="15" hidden="false" customHeight="false" outlineLevel="0" collapsed="false">
      <c r="A839" s="78"/>
      <c r="B839" s="78"/>
      <c r="C839" s="79"/>
      <c r="D839" s="78"/>
      <c r="E839" s="78"/>
      <c r="F839" s="82"/>
      <c r="G839" s="82"/>
      <c r="H839" s="82"/>
      <c r="I839" s="78"/>
      <c r="J839" s="83"/>
      <c r="K839" s="78"/>
      <c r="L839" s="82"/>
      <c r="M839" s="82"/>
      <c r="N839" s="82"/>
      <c r="O839" s="82"/>
      <c r="P839" s="83"/>
      <c r="Q839" s="78"/>
      <c r="R839" s="83"/>
      <c r="S839" s="78"/>
      <c r="T839" s="78"/>
      <c r="U839" s="78"/>
      <c r="V839" s="78"/>
      <c r="W839" s="78"/>
      <c r="X839" s="78"/>
      <c r="Y839" s="78"/>
      <c r="Z839" s="86"/>
      <c r="AA839" s="83"/>
      <c r="AB839" s="78"/>
      <c r="AC839" s="78"/>
      <c r="AD839" s="78"/>
      <c r="AE839" s="78"/>
      <c r="AF839" s="78"/>
      <c r="AG839" s="78"/>
      <c r="AH839" s="78"/>
      <c r="AI839" s="78"/>
      <c r="AJ839" s="78"/>
      <c r="AK839" s="78"/>
      <c r="AL839" s="78"/>
      <c r="AM839" s="78"/>
      <c r="AN839" s="78"/>
      <c r="AO839" s="78"/>
      <c r="AP839" s="78"/>
      <c r="AQ839" s="78"/>
      <c r="AR839" s="78"/>
      <c r="AS839" s="78"/>
      <c r="AT839" s="78"/>
      <c r="AU839" s="78"/>
      <c r="AV839" s="78"/>
      <c r="AW839" s="78"/>
      <c r="AX839" s="78"/>
      <c r="AY839" s="78"/>
      <c r="AZ839" s="78"/>
      <c r="BA839" s="78"/>
      <c r="BB839" s="78"/>
      <c r="BC839" s="78"/>
    </row>
    <row r="840" customFormat="false" ht="15" hidden="false" customHeight="false" outlineLevel="0" collapsed="false">
      <c r="A840" s="78"/>
      <c r="B840" s="78"/>
      <c r="C840" s="79"/>
      <c r="D840" s="78"/>
      <c r="E840" s="78"/>
      <c r="F840" s="82"/>
      <c r="G840" s="82"/>
      <c r="H840" s="82"/>
      <c r="I840" s="78"/>
      <c r="J840" s="83"/>
      <c r="K840" s="78"/>
      <c r="L840" s="82"/>
      <c r="M840" s="82"/>
      <c r="N840" s="82"/>
      <c r="O840" s="82"/>
      <c r="P840" s="83"/>
      <c r="Q840" s="78"/>
      <c r="R840" s="83"/>
      <c r="S840" s="78"/>
      <c r="T840" s="78"/>
      <c r="U840" s="78"/>
      <c r="V840" s="78"/>
      <c r="W840" s="78"/>
      <c r="X840" s="78"/>
      <c r="Y840" s="78"/>
      <c r="Z840" s="86"/>
      <c r="AA840" s="83"/>
      <c r="AB840" s="78"/>
      <c r="AC840" s="78"/>
      <c r="AD840" s="78"/>
      <c r="AE840" s="78"/>
      <c r="AF840" s="78"/>
      <c r="AG840" s="78"/>
      <c r="AH840" s="78"/>
      <c r="AI840" s="78"/>
      <c r="AJ840" s="78"/>
      <c r="AK840" s="78"/>
      <c r="AL840" s="78"/>
      <c r="AM840" s="78"/>
      <c r="AN840" s="78"/>
      <c r="AO840" s="78"/>
      <c r="AP840" s="78"/>
      <c r="AQ840" s="78"/>
      <c r="AR840" s="78"/>
      <c r="AS840" s="78"/>
      <c r="AT840" s="78"/>
      <c r="AU840" s="78"/>
      <c r="AV840" s="78"/>
      <c r="AW840" s="78"/>
      <c r="AX840" s="78"/>
      <c r="AY840" s="78"/>
      <c r="AZ840" s="78"/>
      <c r="BA840" s="78"/>
      <c r="BB840" s="78"/>
      <c r="BC840" s="78"/>
    </row>
    <row r="841" customFormat="false" ht="15" hidden="false" customHeight="false" outlineLevel="0" collapsed="false">
      <c r="A841" s="78"/>
      <c r="B841" s="78"/>
      <c r="C841" s="79"/>
      <c r="D841" s="78"/>
      <c r="E841" s="78"/>
      <c r="F841" s="82"/>
      <c r="G841" s="82"/>
      <c r="H841" s="82"/>
      <c r="I841" s="78"/>
      <c r="J841" s="83"/>
      <c r="K841" s="78"/>
      <c r="L841" s="82"/>
      <c r="M841" s="82"/>
      <c r="N841" s="82"/>
      <c r="O841" s="82"/>
      <c r="P841" s="83"/>
      <c r="Q841" s="78"/>
      <c r="R841" s="83"/>
      <c r="S841" s="78"/>
      <c r="T841" s="78"/>
      <c r="U841" s="78"/>
      <c r="V841" s="78"/>
      <c r="W841" s="78"/>
      <c r="X841" s="78"/>
      <c r="Y841" s="78"/>
      <c r="Z841" s="86"/>
      <c r="AA841" s="83"/>
      <c r="AB841" s="78"/>
      <c r="AC841" s="78"/>
      <c r="AD841" s="78"/>
      <c r="AE841" s="78"/>
      <c r="AF841" s="78"/>
      <c r="AG841" s="78"/>
      <c r="AH841" s="78"/>
      <c r="AI841" s="78"/>
      <c r="AJ841" s="78"/>
      <c r="AK841" s="78"/>
      <c r="AL841" s="78"/>
      <c r="AM841" s="78"/>
      <c r="AN841" s="78"/>
      <c r="AO841" s="78"/>
      <c r="AP841" s="78"/>
      <c r="AQ841" s="78"/>
      <c r="AR841" s="78"/>
      <c r="AS841" s="78"/>
      <c r="AT841" s="78"/>
      <c r="AU841" s="78"/>
      <c r="AV841" s="78"/>
      <c r="AW841" s="78"/>
      <c r="AX841" s="78"/>
      <c r="AY841" s="78"/>
      <c r="AZ841" s="78"/>
      <c r="BA841" s="78"/>
      <c r="BB841" s="78"/>
      <c r="BC841" s="78"/>
    </row>
    <row r="842" customFormat="false" ht="15" hidden="false" customHeight="false" outlineLevel="0" collapsed="false">
      <c r="A842" s="78"/>
      <c r="B842" s="78"/>
      <c r="C842" s="79"/>
      <c r="D842" s="78"/>
      <c r="E842" s="78"/>
      <c r="F842" s="82"/>
      <c r="G842" s="82"/>
      <c r="H842" s="82"/>
      <c r="I842" s="78"/>
      <c r="J842" s="83"/>
      <c r="K842" s="78"/>
      <c r="L842" s="82"/>
      <c r="M842" s="82"/>
      <c r="N842" s="82"/>
      <c r="O842" s="82"/>
      <c r="P842" s="83"/>
      <c r="Q842" s="78"/>
      <c r="R842" s="83"/>
      <c r="S842" s="78"/>
      <c r="T842" s="78"/>
      <c r="U842" s="78"/>
      <c r="V842" s="78"/>
      <c r="W842" s="78"/>
      <c r="X842" s="78"/>
      <c r="Y842" s="78"/>
      <c r="Z842" s="86"/>
      <c r="AA842" s="83"/>
      <c r="AB842" s="78"/>
      <c r="AC842" s="78"/>
      <c r="AD842" s="78"/>
      <c r="AE842" s="78"/>
      <c r="AF842" s="78"/>
      <c r="AG842" s="78"/>
      <c r="AH842" s="78"/>
      <c r="AI842" s="78"/>
      <c r="AJ842" s="78"/>
      <c r="AK842" s="78"/>
      <c r="AL842" s="78"/>
      <c r="AM842" s="78"/>
      <c r="AN842" s="78"/>
      <c r="AO842" s="78"/>
      <c r="AP842" s="78"/>
      <c r="AQ842" s="78"/>
      <c r="AR842" s="78"/>
      <c r="AS842" s="78"/>
      <c r="AT842" s="78"/>
      <c r="AU842" s="78"/>
      <c r="AV842" s="78"/>
      <c r="AW842" s="78"/>
      <c r="AX842" s="78"/>
      <c r="AY842" s="78"/>
      <c r="AZ842" s="78"/>
      <c r="BA842" s="78"/>
      <c r="BB842" s="78"/>
      <c r="BC842" s="78"/>
    </row>
    <row r="843" customFormat="false" ht="15" hidden="false" customHeight="false" outlineLevel="0" collapsed="false">
      <c r="A843" s="78"/>
      <c r="B843" s="78"/>
      <c r="C843" s="79"/>
      <c r="D843" s="78"/>
      <c r="E843" s="78"/>
      <c r="F843" s="82"/>
      <c r="G843" s="82"/>
      <c r="H843" s="82"/>
      <c r="I843" s="78"/>
      <c r="J843" s="83"/>
      <c r="K843" s="78"/>
      <c r="L843" s="82"/>
      <c r="M843" s="82"/>
      <c r="N843" s="82"/>
      <c r="O843" s="82"/>
      <c r="P843" s="83"/>
      <c r="Q843" s="78"/>
      <c r="R843" s="83"/>
      <c r="S843" s="78"/>
      <c r="T843" s="78"/>
      <c r="U843" s="78"/>
      <c r="V843" s="78"/>
      <c r="W843" s="78"/>
      <c r="X843" s="78"/>
      <c r="Y843" s="78"/>
      <c r="Z843" s="86"/>
      <c r="AA843" s="83"/>
      <c r="AB843" s="78"/>
      <c r="AC843" s="78"/>
      <c r="AD843" s="78"/>
      <c r="AE843" s="78"/>
      <c r="AF843" s="78"/>
      <c r="AG843" s="78"/>
      <c r="AH843" s="78"/>
      <c r="AI843" s="78"/>
      <c r="AJ843" s="78"/>
      <c r="AK843" s="78"/>
      <c r="AL843" s="78"/>
      <c r="AM843" s="78"/>
      <c r="AN843" s="78"/>
      <c r="AO843" s="78"/>
      <c r="AP843" s="78"/>
      <c r="AQ843" s="78"/>
      <c r="AR843" s="78"/>
      <c r="AS843" s="78"/>
      <c r="AT843" s="78"/>
      <c r="AU843" s="78"/>
      <c r="AV843" s="78"/>
      <c r="AW843" s="78"/>
      <c r="AX843" s="78"/>
      <c r="AY843" s="78"/>
      <c r="AZ843" s="78"/>
      <c r="BA843" s="78"/>
      <c r="BB843" s="78"/>
      <c r="BC843" s="78"/>
    </row>
    <row r="844" customFormat="false" ht="15" hidden="false" customHeight="false" outlineLevel="0" collapsed="false">
      <c r="A844" s="78"/>
      <c r="B844" s="78"/>
      <c r="C844" s="79"/>
      <c r="D844" s="78"/>
      <c r="E844" s="78"/>
      <c r="F844" s="82"/>
      <c r="G844" s="82"/>
      <c r="H844" s="82"/>
      <c r="I844" s="78"/>
      <c r="J844" s="83"/>
      <c r="K844" s="78"/>
      <c r="L844" s="82"/>
      <c r="M844" s="82"/>
      <c r="N844" s="82"/>
      <c r="O844" s="82"/>
      <c r="P844" s="83"/>
      <c r="Q844" s="78"/>
      <c r="R844" s="83"/>
      <c r="S844" s="78"/>
      <c r="T844" s="78"/>
      <c r="U844" s="78"/>
      <c r="V844" s="78"/>
      <c r="W844" s="78"/>
      <c r="X844" s="78"/>
      <c r="Y844" s="78"/>
      <c r="Z844" s="86"/>
      <c r="AA844" s="83"/>
      <c r="AB844" s="78"/>
      <c r="AC844" s="78"/>
      <c r="AD844" s="78"/>
      <c r="AE844" s="78"/>
      <c r="AF844" s="78"/>
      <c r="AG844" s="78"/>
      <c r="AH844" s="78"/>
      <c r="AI844" s="78"/>
      <c r="AJ844" s="78"/>
      <c r="AK844" s="78"/>
      <c r="AL844" s="78"/>
      <c r="AM844" s="78"/>
      <c r="AN844" s="78"/>
      <c r="AO844" s="78"/>
      <c r="AP844" s="78"/>
      <c r="AQ844" s="78"/>
      <c r="AR844" s="78"/>
      <c r="AS844" s="78"/>
      <c r="AT844" s="78"/>
      <c r="AU844" s="78"/>
      <c r="AV844" s="78"/>
      <c r="AW844" s="78"/>
      <c r="AX844" s="78"/>
      <c r="AY844" s="78"/>
      <c r="AZ844" s="78"/>
      <c r="BA844" s="78"/>
      <c r="BB844" s="78"/>
      <c r="BC844" s="78"/>
    </row>
    <row r="845" customFormat="false" ht="15" hidden="false" customHeight="false" outlineLevel="0" collapsed="false">
      <c r="A845" s="78"/>
      <c r="B845" s="78"/>
      <c r="C845" s="79"/>
      <c r="D845" s="78"/>
      <c r="E845" s="78"/>
      <c r="F845" s="82"/>
      <c r="G845" s="82"/>
      <c r="H845" s="82"/>
      <c r="I845" s="78"/>
      <c r="J845" s="83"/>
      <c r="K845" s="78"/>
      <c r="L845" s="82"/>
      <c r="M845" s="82"/>
      <c r="N845" s="82"/>
      <c r="O845" s="82"/>
      <c r="P845" s="83"/>
      <c r="Q845" s="78"/>
      <c r="R845" s="83"/>
      <c r="S845" s="78"/>
      <c r="T845" s="78"/>
      <c r="U845" s="78"/>
      <c r="V845" s="78"/>
      <c r="W845" s="78"/>
      <c r="X845" s="78"/>
      <c r="Y845" s="78"/>
      <c r="Z845" s="86"/>
      <c r="AA845" s="83"/>
      <c r="AB845" s="78"/>
      <c r="AC845" s="78"/>
      <c r="AD845" s="78"/>
      <c r="AE845" s="78"/>
      <c r="AF845" s="78"/>
      <c r="AG845" s="78"/>
      <c r="AH845" s="78"/>
      <c r="AI845" s="78"/>
      <c r="AJ845" s="78"/>
      <c r="AK845" s="78"/>
      <c r="AL845" s="78"/>
      <c r="AM845" s="78"/>
      <c r="AN845" s="78"/>
      <c r="AO845" s="78"/>
      <c r="AP845" s="78"/>
      <c r="AQ845" s="78"/>
      <c r="AR845" s="78"/>
      <c r="AS845" s="78"/>
      <c r="AT845" s="78"/>
      <c r="AU845" s="78"/>
      <c r="AV845" s="78"/>
      <c r="AW845" s="78"/>
      <c r="AX845" s="78"/>
      <c r="AY845" s="78"/>
      <c r="AZ845" s="78"/>
      <c r="BA845" s="78"/>
      <c r="BB845" s="78"/>
      <c r="BC845" s="78"/>
    </row>
    <row r="846" customFormat="false" ht="15" hidden="false" customHeight="false" outlineLevel="0" collapsed="false">
      <c r="A846" s="78"/>
      <c r="B846" s="78"/>
      <c r="C846" s="79"/>
      <c r="D846" s="78"/>
      <c r="E846" s="78"/>
      <c r="F846" s="82"/>
      <c r="G846" s="82"/>
      <c r="H846" s="82"/>
      <c r="I846" s="78"/>
      <c r="J846" s="83"/>
      <c r="K846" s="78"/>
      <c r="L846" s="82"/>
      <c r="M846" s="82"/>
      <c r="N846" s="82"/>
      <c r="O846" s="82"/>
      <c r="P846" s="83"/>
      <c r="Q846" s="78"/>
      <c r="R846" s="83"/>
      <c r="S846" s="78"/>
      <c r="T846" s="78"/>
      <c r="U846" s="78"/>
      <c r="V846" s="78"/>
      <c r="W846" s="78"/>
      <c r="X846" s="78"/>
      <c r="Y846" s="78"/>
      <c r="Z846" s="86"/>
      <c r="AA846" s="83"/>
      <c r="AB846" s="78"/>
      <c r="AC846" s="78"/>
      <c r="AD846" s="78"/>
      <c r="AE846" s="78"/>
      <c r="AF846" s="78"/>
      <c r="AG846" s="78"/>
      <c r="AH846" s="78"/>
      <c r="AI846" s="78"/>
      <c r="AJ846" s="78"/>
      <c r="AK846" s="78"/>
      <c r="AL846" s="78"/>
      <c r="AM846" s="78"/>
      <c r="AN846" s="78"/>
      <c r="AO846" s="78"/>
      <c r="AP846" s="78"/>
      <c r="AQ846" s="78"/>
      <c r="AR846" s="78"/>
      <c r="AS846" s="78"/>
      <c r="AT846" s="78"/>
      <c r="AU846" s="78"/>
      <c r="AV846" s="78"/>
      <c r="AW846" s="78"/>
      <c r="AX846" s="78"/>
      <c r="AY846" s="78"/>
      <c r="AZ846" s="78"/>
      <c r="BA846" s="78"/>
      <c r="BB846" s="78"/>
      <c r="BC846" s="78"/>
    </row>
    <row r="847" customFormat="false" ht="15" hidden="false" customHeight="false" outlineLevel="0" collapsed="false">
      <c r="A847" s="78"/>
      <c r="B847" s="78"/>
      <c r="C847" s="79"/>
      <c r="D847" s="78"/>
      <c r="E847" s="78"/>
      <c r="F847" s="82"/>
      <c r="G847" s="82"/>
      <c r="H847" s="82"/>
      <c r="I847" s="78"/>
      <c r="J847" s="83"/>
      <c r="K847" s="78"/>
      <c r="L847" s="82"/>
      <c r="M847" s="82"/>
      <c r="N847" s="82"/>
      <c r="O847" s="82"/>
      <c r="P847" s="83"/>
      <c r="Q847" s="78"/>
      <c r="R847" s="83"/>
      <c r="S847" s="78"/>
      <c r="T847" s="78"/>
      <c r="U847" s="78"/>
      <c r="V847" s="78"/>
      <c r="W847" s="78"/>
      <c r="X847" s="78"/>
      <c r="Y847" s="78"/>
      <c r="Z847" s="86"/>
      <c r="AA847" s="83"/>
      <c r="AB847" s="78"/>
      <c r="AC847" s="78"/>
      <c r="AD847" s="78"/>
      <c r="AE847" s="78"/>
      <c r="AF847" s="78"/>
      <c r="AG847" s="78"/>
      <c r="AH847" s="78"/>
      <c r="AI847" s="78"/>
      <c r="AJ847" s="78"/>
      <c r="AK847" s="78"/>
      <c r="AL847" s="78"/>
      <c r="AM847" s="78"/>
      <c r="AN847" s="78"/>
      <c r="AO847" s="78"/>
      <c r="AP847" s="78"/>
      <c r="AQ847" s="78"/>
      <c r="AR847" s="78"/>
      <c r="AS847" s="78"/>
      <c r="AT847" s="78"/>
      <c r="AU847" s="78"/>
      <c r="AV847" s="78"/>
      <c r="AW847" s="78"/>
      <c r="AX847" s="78"/>
      <c r="AY847" s="78"/>
      <c r="AZ847" s="78"/>
      <c r="BA847" s="78"/>
      <c r="BB847" s="78"/>
      <c r="BC847" s="78"/>
    </row>
    <row r="848" customFormat="false" ht="15" hidden="false" customHeight="false" outlineLevel="0" collapsed="false">
      <c r="A848" s="78"/>
      <c r="B848" s="78"/>
      <c r="C848" s="79"/>
      <c r="D848" s="78"/>
      <c r="E848" s="78"/>
      <c r="F848" s="82"/>
      <c r="G848" s="82"/>
      <c r="H848" s="82"/>
      <c r="I848" s="78"/>
      <c r="J848" s="83"/>
      <c r="K848" s="78"/>
      <c r="L848" s="82"/>
      <c r="M848" s="82"/>
      <c r="N848" s="82"/>
      <c r="O848" s="82"/>
      <c r="P848" s="83"/>
      <c r="Q848" s="78"/>
      <c r="R848" s="83"/>
      <c r="S848" s="78"/>
      <c r="T848" s="78"/>
      <c r="U848" s="78"/>
      <c r="V848" s="78"/>
      <c r="W848" s="78"/>
      <c r="X848" s="78"/>
      <c r="Y848" s="78"/>
      <c r="Z848" s="86"/>
      <c r="AA848" s="83"/>
      <c r="AB848" s="78"/>
      <c r="AC848" s="78"/>
      <c r="AD848" s="78"/>
      <c r="AE848" s="78"/>
      <c r="AF848" s="78"/>
      <c r="AG848" s="78"/>
      <c r="AH848" s="78"/>
      <c r="AI848" s="78"/>
      <c r="AJ848" s="78"/>
      <c r="AK848" s="78"/>
      <c r="AL848" s="78"/>
      <c r="AM848" s="78"/>
      <c r="AN848" s="78"/>
      <c r="AO848" s="78"/>
      <c r="AP848" s="78"/>
      <c r="AQ848" s="78"/>
      <c r="AR848" s="78"/>
      <c r="AS848" s="78"/>
      <c r="AT848" s="78"/>
      <c r="AU848" s="78"/>
      <c r="AV848" s="78"/>
      <c r="AW848" s="78"/>
      <c r="AX848" s="78"/>
      <c r="AY848" s="78"/>
      <c r="AZ848" s="78"/>
      <c r="BA848" s="78"/>
      <c r="BB848" s="78"/>
      <c r="BC848" s="78"/>
    </row>
    <row r="849" customFormat="false" ht="15" hidden="false" customHeight="false" outlineLevel="0" collapsed="false">
      <c r="A849" s="78"/>
      <c r="B849" s="78"/>
      <c r="C849" s="79"/>
      <c r="D849" s="78"/>
      <c r="E849" s="78"/>
      <c r="F849" s="82"/>
      <c r="G849" s="82"/>
      <c r="H849" s="82"/>
      <c r="I849" s="78"/>
      <c r="J849" s="83"/>
      <c r="K849" s="78"/>
      <c r="L849" s="82"/>
      <c r="M849" s="82"/>
      <c r="N849" s="82"/>
      <c r="O849" s="82"/>
      <c r="P849" s="83"/>
      <c r="Q849" s="78"/>
      <c r="R849" s="83"/>
      <c r="S849" s="78"/>
      <c r="T849" s="78"/>
      <c r="U849" s="78"/>
      <c r="V849" s="78"/>
      <c r="W849" s="78"/>
      <c r="X849" s="78"/>
      <c r="Y849" s="78"/>
      <c r="Z849" s="86"/>
      <c r="AA849" s="83"/>
      <c r="AB849" s="78"/>
      <c r="AC849" s="78"/>
      <c r="AD849" s="78"/>
      <c r="AE849" s="78"/>
      <c r="AF849" s="78"/>
      <c r="AG849" s="78"/>
      <c r="AH849" s="78"/>
      <c r="AI849" s="78"/>
      <c r="AJ849" s="78"/>
      <c r="AK849" s="78"/>
      <c r="AL849" s="78"/>
      <c r="AM849" s="78"/>
      <c r="AN849" s="78"/>
      <c r="AO849" s="78"/>
      <c r="AP849" s="78"/>
      <c r="AQ849" s="78"/>
      <c r="AR849" s="78"/>
      <c r="AS849" s="78"/>
      <c r="AT849" s="78"/>
      <c r="AU849" s="78"/>
      <c r="AV849" s="78"/>
      <c r="AW849" s="78"/>
      <c r="AX849" s="78"/>
      <c r="AY849" s="78"/>
      <c r="AZ849" s="78"/>
      <c r="BA849" s="78"/>
      <c r="BB849" s="78"/>
      <c r="BC849" s="78"/>
    </row>
    <row r="850" customFormat="false" ht="15" hidden="false" customHeight="false" outlineLevel="0" collapsed="false">
      <c r="A850" s="78"/>
      <c r="B850" s="78"/>
      <c r="C850" s="79"/>
      <c r="D850" s="78"/>
      <c r="E850" s="78"/>
      <c r="F850" s="82"/>
      <c r="G850" s="82"/>
      <c r="H850" s="82"/>
      <c r="I850" s="78"/>
      <c r="J850" s="83"/>
      <c r="K850" s="78"/>
      <c r="L850" s="82"/>
      <c r="M850" s="82"/>
      <c r="N850" s="82"/>
      <c r="O850" s="82"/>
      <c r="P850" s="83"/>
      <c r="Q850" s="78"/>
      <c r="R850" s="83"/>
      <c r="S850" s="78"/>
      <c r="T850" s="78"/>
      <c r="U850" s="78"/>
      <c r="V850" s="78"/>
      <c r="W850" s="78"/>
      <c r="X850" s="78"/>
      <c r="Y850" s="78"/>
      <c r="Z850" s="86"/>
      <c r="AA850" s="83"/>
      <c r="AB850" s="78"/>
      <c r="AC850" s="78"/>
      <c r="AD850" s="78"/>
      <c r="AE850" s="78"/>
      <c r="AF850" s="78"/>
      <c r="AG850" s="78"/>
      <c r="AH850" s="78"/>
      <c r="AI850" s="78"/>
      <c r="AJ850" s="78"/>
      <c r="AK850" s="78"/>
      <c r="AL850" s="78"/>
      <c r="AM850" s="78"/>
      <c r="AN850" s="78"/>
      <c r="AO850" s="78"/>
      <c r="AP850" s="78"/>
      <c r="AQ850" s="78"/>
      <c r="AR850" s="78"/>
      <c r="AS850" s="78"/>
      <c r="AT850" s="78"/>
      <c r="AU850" s="78"/>
      <c r="AV850" s="78"/>
      <c r="AW850" s="78"/>
      <c r="AX850" s="78"/>
      <c r="AY850" s="78"/>
      <c r="AZ850" s="78"/>
      <c r="BA850" s="78"/>
      <c r="BB850" s="78"/>
      <c r="BC850" s="78"/>
    </row>
    <row r="851" customFormat="false" ht="15" hidden="false" customHeight="false" outlineLevel="0" collapsed="false">
      <c r="A851" s="78"/>
      <c r="B851" s="78"/>
      <c r="C851" s="79"/>
      <c r="D851" s="78"/>
      <c r="E851" s="78"/>
      <c r="F851" s="82"/>
      <c r="G851" s="82"/>
      <c r="H851" s="82"/>
      <c r="I851" s="78"/>
      <c r="J851" s="83"/>
      <c r="K851" s="78"/>
      <c r="L851" s="82"/>
      <c r="M851" s="82"/>
      <c r="N851" s="82"/>
      <c r="O851" s="82"/>
      <c r="P851" s="83"/>
      <c r="Q851" s="78"/>
      <c r="R851" s="83"/>
      <c r="S851" s="78"/>
      <c r="T851" s="78"/>
      <c r="U851" s="78"/>
      <c r="V851" s="78"/>
      <c r="W851" s="78"/>
      <c r="X851" s="78"/>
      <c r="Y851" s="78"/>
      <c r="Z851" s="86"/>
      <c r="AA851" s="83"/>
      <c r="AB851" s="78"/>
      <c r="AC851" s="78"/>
      <c r="AD851" s="78"/>
      <c r="AE851" s="78"/>
      <c r="AF851" s="78"/>
      <c r="AG851" s="78"/>
      <c r="AH851" s="78"/>
      <c r="AI851" s="78"/>
      <c r="AJ851" s="78"/>
      <c r="AK851" s="78"/>
      <c r="AL851" s="78"/>
      <c r="AM851" s="78"/>
      <c r="AN851" s="78"/>
      <c r="AO851" s="78"/>
      <c r="AP851" s="78"/>
      <c r="AQ851" s="78"/>
      <c r="AR851" s="78"/>
      <c r="AS851" s="78"/>
      <c r="AT851" s="78"/>
      <c r="AU851" s="78"/>
      <c r="AV851" s="78"/>
      <c r="AW851" s="78"/>
      <c r="AX851" s="78"/>
      <c r="AY851" s="78"/>
      <c r="AZ851" s="78"/>
      <c r="BA851" s="78"/>
      <c r="BB851" s="78"/>
      <c r="BC851" s="78"/>
    </row>
    <row r="852" customFormat="false" ht="15" hidden="false" customHeight="false" outlineLevel="0" collapsed="false">
      <c r="A852" s="78"/>
      <c r="B852" s="78"/>
      <c r="C852" s="79"/>
      <c r="D852" s="78"/>
      <c r="E852" s="78"/>
      <c r="F852" s="82"/>
      <c r="G852" s="82"/>
      <c r="H852" s="82"/>
      <c r="I852" s="78"/>
      <c r="J852" s="83"/>
      <c r="K852" s="78"/>
      <c r="L852" s="82"/>
      <c r="M852" s="82"/>
      <c r="N852" s="82"/>
      <c r="O852" s="82"/>
      <c r="P852" s="83"/>
      <c r="Q852" s="78"/>
      <c r="R852" s="83"/>
      <c r="S852" s="78"/>
      <c r="T852" s="78"/>
      <c r="U852" s="78"/>
      <c r="V852" s="78"/>
      <c r="W852" s="78"/>
      <c r="X852" s="78"/>
      <c r="Y852" s="78"/>
      <c r="Z852" s="86"/>
      <c r="AA852" s="83"/>
      <c r="AB852" s="78"/>
      <c r="AC852" s="78"/>
      <c r="AD852" s="78"/>
      <c r="AE852" s="78"/>
      <c r="AF852" s="78"/>
      <c r="AG852" s="78"/>
      <c r="AH852" s="78"/>
      <c r="AI852" s="78"/>
      <c r="AJ852" s="78"/>
      <c r="AK852" s="78"/>
      <c r="AL852" s="78"/>
      <c r="AM852" s="78"/>
      <c r="AN852" s="78"/>
      <c r="AO852" s="78"/>
      <c r="AP852" s="78"/>
      <c r="AQ852" s="78"/>
      <c r="AR852" s="78"/>
      <c r="AS852" s="78"/>
      <c r="AT852" s="78"/>
      <c r="AU852" s="78"/>
      <c r="AV852" s="78"/>
      <c r="AW852" s="78"/>
      <c r="AX852" s="78"/>
      <c r="AY852" s="78"/>
      <c r="AZ852" s="78"/>
      <c r="BA852" s="78"/>
      <c r="BB852" s="78"/>
      <c r="BC852" s="78"/>
    </row>
    <row r="853" customFormat="false" ht="15" hidden="false" customHeight="false" outlineLevel="0" collapsed="false">
      <c r="A853" s="78"/>
      <c r="B853" s="78"/>
      <c r="C853" s="79"/>
      <c r="D853" s="78"/>
      <c r="E853" s="78"/>
      <c r="F853" s="82"/>
      <c r="G853" s="82"/>
      <c r="H853" s="82"/>
      <c r="I853" s="78"/>
      <c r="J853" s="83"/>
      <c r="K853" s="78"/>
      <c r="L853" s="82"/>
      <c r="M853" s="82"/>
      <c r="N853" s="82"/>
      <c r="O853" s="82"/>
      <c r="P853" s="83"/>
      <c r="Q853" s="78"/>
      <c r="R853" s="83"/>
      <c r="S853" s="78"/>
      <c r="T853" s="78"/>
      <c r="U853" s="78"/>
      <c r="V853" s="78"/>
      <c r="W853" s="78"/>
      <c r="X853" s="78"/>
      <c r="Y853" s="78"/>
      <c r="Z853" s="86"/>
      <c r="AA853" s="83"/>
      <c r="AB853" s="78"/>
      <c r="AC853" s="78"/>
      <c r="AD853" s="78"/>
      <c r="AE853" s="78"/>
      <c r="AF853" s="78"/>
      <c r="AG853" s="78"/>
      <c r="AH853" s="78"/>
      <c r="AI853" s="78"/>
      <c r="AJ853" s="78"/>
      <c r="AK853" s="78"/>
      <c r="AL853" s="78"/>
      <c r="AM853" s="78"/>
      <c r="AN853" s="78"/>
      <c r="AO853" s="78"/>
      <c r="AP853" s="78"/>
      <c r="AQ853" s="78"/>
      <c r="AR853" s="78"/>
      <c r="AS853" s="78"/>
      <c r="AT853" s="78"/>
      <c r="AU853" s="78"/>
      <c r="AV853" s="78"/>
      <c r="AW853" s="78"/>
      <c r="AX853" s="78"/>
      <c r="AY853" s="78"/>
      <c r="AZ853" s="78"/>
      <c r="BA853" s="78"/>
      <c r="BB853" s="78"/>
      <c r="BC853" s="78"/>
    </row>
    <row r="854" customFormat="false" ht="15" hidden="false" customHeight="false" outlineLevel="0" collapsed="false">
      <c r="A854" s="78"/>
      <c r="B854" s="78"/>
      <c r="C854" s="79"/>
      <c r="D854" s="78"/>
      <c r="E854" s="78"/>
      <c r="F854" s="82"/>
      <c r="G854" s="82"/>
      <c r="H854" s="82"/>
      <c r="I854" s="78"/>
      <c r="J854" s="83"/>
      <c r="K854" s="78"/>
      <c r="L854" s="82"/>
      <c r="M854" s="82"/>
      <c r="N854" s="82"/>
      <c r="O854" s="82"/>
      <c r="P854" s="83"/>
      <c r="Q854" s="78"/>
      <c r="R854" s="83"/>
      <c r="S854" s="78"/>
      <c r="T854" s="78"/>
      <c r="U854" s="78"/>
      <c r="V854" s="78"/>
      <c r="W854" s="78"/>
      <c r="X854" s="78"/>
      <c r="Y854" s="78"/>
      <c r="Z854" s="86"/>
      <c r="AA854" s="83"/>
      <c r="AB854" s="78"/>
      <c r="AC854" s="78"/>
      <c r="AD854" s="78"/>
      <c r="AE854" s="78"/>
      <c r="AF854" s="78"/>
      <c r="AG854" s="78"/>
      <c r="AH854" s="78"/>
      <c r="AI854" s="78"/>
      <c r="AJ854" s="78"/>
      <c r="AK854" s="78"/>
      <c r="AL854" s="78"/>
      <c r="AM854" s="78"/>
      <c r="AN854" s="78"/>
      <c r="AO854" s="78"/>
      <c r="AP854" s="78"/>
      <c r="AQ854" s="78"/>
      <c r="AR854" s="78"/>
      <c r="AS854" s="78"/>
      <c r="AT854" s="78"/>
      <c r="AU854" s="78"/>
      <c r="AV854" s="78"/>
      <c r="AW854" s="78"/>
      <c r="AX854" s="78"/>
      <c r="AY854" s="78"/>
      <c r="AZ854" s="78"/>
      <c r="BA854" s="78"/>
      <c r="BB854" s="78"/>
      <c r="BC854" s="78"/>
    </row>
    <row r="855" customFormat="false" ht="15" hidden="false" customHeight="false" outlineLevel="0" collapsed="false">
      <c r="A855" s="78"/>
      <c r="B855" s="78"/>
      <c r="C855" s="79"/>
      <c r="D855" s="78"/>
      <c r="E855" s="78"/>
      <c r="F855" s="82"/>
      <c r="G855" s="82"/>
      <c r="H855" s="82"/>
      <c r="I855" s="78"/>
      <c r="J855" s="83"/>
      <c r="K855" s="78"/>
      <c r="L855" s="82"/>
      <c r="M855" s="82"/>
      <c r="N855" s="82"/>
      <c r="O855" s="82"/>
      <c r="P855" s="83"/>
      <c r="Q855" s="78"/>
      <c r="R855" s="83"/>
      <c r="S855" s="78"/>
      <c r="T855" s="78"/>
      <c r="U855" s="78"/>
      <c r="V855" s="78"/>
      <c r="W855" s="78"/>
      <c r="X855" s="78"/>
      <c r="Y855" s="78"/>
      <c r="Z855" s="86"/>
      <c r="AA855" s="83"/>
      <c r="AB855" s="78"/>
      <c r="AC855" s="78"/>
      <c r="AD855" s="78"/>
      <c r="AE855" s="78"/>
      <c r="AF855" s="78"/>
      <c r="AG855" s="78"/>
      <c r="AH855" s="78"/>
      <c r="AI855" s="78"/>
      <c r="AJ855" s="78"/>
      <c r="AK855" s="78"/>
      <c r="AL855" s="78"/>
      <c r="AM855" s="78"/>
      <c r="AN855" s="78"/>
      <c r="AO855" s="78"/>
      <c r="AP855" s="78"/>
      <c r="AQ855" s="78"/>
      <c r="AR855" s="78"/>
      <c r="AS855" s="78"/>
      <c r="AT855" s="78"/>
      <c r="AU855" s="78"/>
      <c r="AV855" s="78"/>
      <c r="AW855" s="78"/>
      <c r="AX855" s="78"/>
      <c r="AY855" s="78"/>
      <c r="AZ855" s="78"/>
      <c r="BA855" s="78"/>
      <c r="BB855" s="78"/>
      <c r="BC855" s="78"/>
    </row>
    <row r="856" customFormat="false" ht="15" hidden="false" customHeight="false" outlineLevel="0" collapsed="false">
      <c r="A856" s="78"/>
      <c r="B856" s="78"/>
      <c r="C856" s="79"/>
      <c r="D856" s="78"/>
      <c r="E856" s="78"/>
      <c r="F856" s="82"/>
      <c r="G856" s="82"/>
      <c r="H856" s="82"/>
      <c r="I856" s="78"/>
      <c r="J856" s="83"/>
      <c r="K856" s="78"/>
      <c r="L856" s="82"/>
      <c r="M856" s="82"/>
      <c r="N856" s="82"/>
      <c r="O856" s="82"/>
      <c r="P856" s="83"/>
      <c r="Q856" s="78"/>
      <c r="R856" s="83"/>
      <c r="S856" s="78"/>
      <c r="T856" s="78"/>
      <c r="U856" s="78"/>
      <c r="V856" s="78"/>
      <c r="W856" s="78"/>
      <c r="X856" s="78"/>
      <c r="Y856" s="78"/>
      <c r="Z856" s="86"/>
      <c r="AA856" s="83"/>
      <c r="AB856" s="78"/>
      <c r="AC856" s="78"/>
      <c r="AD856" s="78"/>
      <c r="AE856" s="78"/>
      <c r="AF856" s="78"/>
      <c r="AG856" s="78"/>
      <c r="AH856" s="78"/>
      <c r="AI856" s="78"/>
      <c r="AJ856" s="78"/>
      <c r="AK856" s="78"/>
      <c r="AL856" s="78"/>
      <c r="AM856" s="78"/>
      <c r="AN856" s="78"/>
      <c r="AO856" s="78"/>
      <c r="AP856" s="78"/>
      <c r="AQ856" s="78"/>
      <c r="AR856" s="78"/>
      <c r="AS856" s="78"/>
      <c r="AT856" s="78"/>
      <c r="AU856" s="78"/>
      <c r="AV856" s="78"/>
      <c r="AW856" s="78"/>
      <c r="AX856" s="78"/>
      <c r="AY856" s="78"/>
      <c r="AZ856" s="78"/>
      <c r="BA856" s="78"/>
      <c r="BB856" s="78"/>
      <c r="BC856" s="78"/>
    </row>
    <row r="857" customFormat="false" ht="15" hidden="false" customHeight="false" outlineLevel="0" collapsed="false">
      <c r="A857" s="78"/>
      <c r="B857" s="78"/>
      <c r="C857" s="79"/>
      <c r="D857" s="78"/>
      <c r="E857" s="78"/>
      <c r="F857" s="82"/>
      <c r="G857" s="82"/>
      <c r="H857" s="82"/>
      <c r="I857" s="78"/>
      <c r="J857" s="83"/>
      <c r="K857" s="78"/>
      <c r="L857" s="82"/>
      <c r="M857" s="82"/>
      <c r="N857" s="82"/>
      <c r="O857" s="82"/>
      <c r="P857" s="83"/>
      <c r="Q857" s="78"/>
      <c r="R857" s="83"/>
      <c r="S857" s="78"/>
      <c r="T857" s="78"/>
      <c r="U857" s="78"/>
      <c r="V857" s="78"/>
      <c r="W857" s="78"/>
      <c r="X857" s="78"/>
      <c r="Y857" s="78"/>
      <c r="Z857" s="86"/>
      <c r="AA857" s="83"/>
      <c r="AB857" s="78"/>
      <c r="AC857" s="78"/>
      <c r="AD857" s="78"/>
      <c r="AE857" s="78"/>
      <c r="AF857" s="78"/>
      <c r="AG857" s="78"/>
      <c r="AH857" s="78"/>
      <c r="AI857" s="78"/>
      <c r="AJ857" s="78"/>
      <c r="AK857" s="78"/>
      <c r="AL857" s="78"/>
      <c r="AM857" s="78"/>
      <c r="AN857" s="78"/>
      <c r="AO857" s="78"/>
      <c r="AP857" s="78"/>
      <c r="AQ857" s="78"/>
      <c r="AR857" s="78"/>
      <c r="AS857" s="78"/>
      <c r="AT857" s="78"/>
      <c r="AU857" s="78"/>
      <c r="AV857" s="78"/>
      <c r="AW857" s="78"/>
      <c r="AX857" s="78"/>
      <c r="AY857" s="78"/>
      <c r="AZ857" s="78"/>
      <c r="BA857" s="78"/>
      <c r="BB857" s="78"/>
      <c r="BC857" s="78"/>
    </row>
    <row r="858" customFormat="false" ht="15" hidden="false" customHeight="false" outlineLevel="0" collapsed="false">
      <c r="A858" s="78"/>
      <c r="B858" s="78"/>
      <c r="C858" s="79"/>
      <c r="D858" s="78"/>
      <c r="E858" s="78"/>
      <c r="F858" s="82"/>
      <c r="G858" s="82"/>
      <c r="H858" s="82"/>
      <c r="I858" s="78"/>
      <c r="J858" s="83"/>
      <c r="K858" s="78"/>
      <c r="L858" s="82"/>
      <c r="M858" s="82"/>
      <c r="N858" s="82"/>
      <c r="O858" s="82"/>
      <c r="P858" s="83"/>
      <c r="Q858" s="78"/>
      <c r="R858" s="83"/>
      <c r="S858" s="78"/>
      <c r="T858" s="78"/>
      <c r="U858" s="78"/>
      <c r="V858" s="78"/>
      <c r="W858" s="78"/>
      <c r="X858" s="78"/>
      <c r="Y858" s="78"/>
      <c r="Z858" s="86"/>
      <c r="AA858" s="83"/>
      <c r="AB858" s="78"/>
      <c r="AC858" s="78"/>
      <c r="AD858" s="78"/>
      <c r="AE858" s="78"/>
      <c r="AF858" s="78"/>
      <c r="AG858" s="78"/>
      <c r="AH858" s="78"/>
      <c r="AI858" s="78"/>
      <c r="AJ858" s="78"/>
      <c r="AK858" s="78"/>
      <c r="AL858" s="78"/>
      <c r="AM858" s="78"/>
      <c r="AN858" s="78"/>
      <c r="AO858" s="78"/>
      <c r="AP858" s="78"/>
      <c r="AQ858" s="78"/>
      <c r="AR858" s="78"/>
      <c r="AS858" s="78"/>
      <c r="AT858" s="78"/>
      <c r="AU858" s="78"/>
      <c r="AV858" s="78"/>
      <c r="AW858" s="78"/>
      <c r="AX858" s="78"/>
      <c r="AY858" s="78"/>
      <c r="AZ858" s="78"/>
      <c r="BA858" s="78"/>
      <c r="BB858" s="78"/>
      <c r="BC858" s="78"/>
    </row>
    <row r="859" customFormat="false" ht="15" hidden="false" customHeight="false" outlineLevel="0" collapsed="false">
      <c r="A859" s="78"/>
      <c r="B859" s="78"/>
      <c r="C859" s="79"/>
      <c r="D859" s="78"/>
      <c r="E859" s="78"/>
      <c r="F859" s="82"/>
      <c r="G859" s="82"/>
      <c r="H859" s="82"/>
      <c r="I859" s="78"/>
      <c r="J859" s="83"/>
      <c r="K859" s="78"/>
      <c r="L859" s="82"/>
      <c r="M859" s="82"/>
      <c r="N859" s="82"/>
      <c r="O859" s="82"/>
      <c r="P859" s="83"/>
      <c r="Q859" s="78"/>
      <c r="R859" s="83"/>
      <c r="S859" s="78"/>
      <c r="T859" s="78"/>
      <c r="U859" s="78"/>
      <c r="V859" s="78"/>
      <c r="W859" s="78"/>
      <c r="X859" s="78"/>
      <c r="Y859" s="78"/>
      <c r="Z859" s="86"/>
      <c r="AA859" s="83"/>
      <c r="AB859" s="78"/>
      <c r="AC859" s="78"/>
      <c r="AD859" s="78"/>
      <c r="AE859" s="78"/>
      <c r="AF859" s="78"/>
      <c r="AG859" s="78"/>
      <c r="AH859" s="78"/>
      <c r="AI859" s="78"/>
      <c r="AJ859" s="78"/>
      <c r="AK859" s="78"/>
      <c r="AL859" s="78"/>
      <c r="AM859" s="78"/>
      <c r="AN859" s="78"/>
      <c r="AO859" s="78"/>
      <c r="AP859" s="78"/>
      <c r="AQ859" s="78"/>
      <c r="AR859" s="78"/>
      <c r="AS859" s="78"/>
      <c r="AT859" s="78"/>
      <c r="AU859" s="78"/>
      <c r="AV859" s="78"/>
      <c r="AW859" s="78"/>
      <c r="AX859" s="78"/>
      <c r="AY859" s="78"/>
      <c r="AZ859" s="78"/>
      <c r="BA859" s="78"/>
      <c r="BB859" s="78"/>
      <c r="BC859" s="78"/>
    </row>
    <row r="860" customFormat="false" ht="15" hidden="false" customHeight="false" outlineLevel="0" collapsed="false">
      <c r="A860" s="78"/>
      <c r="B860" s="78"/>
      <c r="C860" s="79"/>
      <c r="D860" s="78"/>
      <c r="E860" s="78"/>
      <c r="F860" s="82"/>
      <c r="G860" s="82"/>
      <c r="H860" s="82"/>
      <c r="I860" s="78"/>
      <c r="J860" s="83"/>
      <c r="K860" s="78"/>
      <c r="L860" s="82"/>
      <c r="M860" s="82"/>
      <c r="N860" s="82"/>
      <c r="O860" s="82"/>
      <c r="P860" s="83"/>
      <c r="Q860" s="78"/>
      <c r="R860" s="83"/>
      <c r="S860" s="78"/>
      <c r="T860" s="78"/>
      <c r="U860" s="78"/>
      <c r="V860" s="78"/>
      <c r="W860" s="78"/>
      <c r="X860" s="78"/>
      <c r="Y860" s="78"/>
      <c r="Z860" s="86"/>
      <c r="AA860" s="83"/>
      <c r="AB860" s="78"/>
      <c r="AC860" s="78"/>
      <c r="AD860" s="78"/>
      <c r="AE860" s="78"/>
      <c r="AF860" s="78"/>
      <c r="AG860" s="78"/>
      <c r="AH860" s="78"/>
      <c r="AI860" s="78"/>
      <c r="AJ860" s="78"/>
      <c r="AK860" s="78"/>
      <c r="AL860" s="78"/>
      <c r="AM860" s="78"/>
      <c r="AN860" s="78"/>
      <c r="AO860" s="78"/>
      <c r="AP860" s="78"/>
      <c r="AQ860" s="78"/>
      <c r="AR860" s="78"/>
      <c r="AS860" s="78"/>
      <c r="AT860" s="78"/>
      <c r="AU860" s="78"/>
      <c r="AV860" s="78"/>
      <c r="AW860" s="78"/>
      <c r="AX860" s="78"/>
      <c r="AY860" s="78"/>
      <c r="AZ860" s="78"/>
      <c r="BA860" s="78"/>
      <c r="BB860" s="78"/>
      <c r="BC860" s="78"/>
    </row>
    <row r="861" customFormat="false" ht="15" hidden="false" customHeight="false" outlineLevel="0" collapsed="false">
      <c r="A861" s="78"/>
      <c r="B861" s="78"/>
      <c r="C861" s="79"/>
      <c r="D861" s="78"/>
      <c r="E861" s="78"/>
      <c r="F861" s="82"/>
      <c r="G861" s="82"/>
      <c r="H861" s="82"/>
      <c r="I861" s="78"/>
      <c r="J861" s="83"/>
      <c r="K861" s="78"/>
      <c r="L861" s="82"/>
      <c r="M861" s="82"/>
      <c r="N861" s="82"/>
      <c r="O861" s="82"/>
      <c r="P861" s="83"/>
      <c r="Q861" s="78"/>
      <c r="R861" s="83"/>
      <c r="S861" s="78"/>
      <c r="T861" s="78"/>
      <c r="U861" s="78"/>
      <c r="V861" s="78"/>
      <c r="W861" s="78"/>
      <c r="X861" s="78"/>
      <c r="Y861" s="78"/>
      <c r="Z861" s="86"/>
      <c r="AA861" s="83"/>
      <c r="AB861" s="78"/>
      <c r="AC861" s="78"/>
      <c r="AD861" s="78"/>
      <c r="AE861" s="78"/>
      <c r="AF861" s="78"/>
      <c r="AG861" s="78"/>
      <c r="AH861" s="78"/>
      <c r="AI861" s="78"/>
      <c r="AJ861" s="78"/>
      <c r="AK861" s="78"/>
      <c r="AL861" s="78"/>
      <c r="AM861" s="78"/>
      <c r="AN861" s="78"/>
      <c r="AO861" s="78"/>
      <c r="AP861" s="78"/>
      <c r="AQ861" s="78"/>
      <c r="AR861" s="78"/>
      <c r="AS861" s="78"/>
      <c r="AT861" s="78"/>
      <c r="AU861" s="78"/>
      <c r="AV861" s="78"/>
      <c r="AW861" s="78"/>
      <c r="AX861" s="78"/>
      <c r="AY861" s="78"/>
      <c r="AZ861" s="78"/>
      <c r="BA861" s="78"/>
      <c r="BB861" s="78"/>
      <c r="BC861" s="78"/>
    </row>
    <row r="862" customFormat="false" ht="15" hidden="false" customHeight="false" outlineLevel="0" collapsed="false">
      <c r="A862" s="78"/>
      <c r="B862" s="78"/>
      <c r="C862" s="79"/>
      <c r="D862" s="78"/>
      <c r="E862" s="78"/>
      <c r="F862" s="82"/>
      <c r="G862" s="82"/>
      <c r="H862" s="82"/>
      <c r="I862" s="78"/>
      <c r="J862" s="83"/>
      <c r="K862" s="78"/>
      <c r="L862" s="82"/>
      <c r="M862" s="82"/>
      <c r="N862" s="82"/>
      <c r="O862" s="82"/>
      <c r="P862" s="83"/>
      <c r="Q862" s="78"/>
      <c r="R862" s="83"/>
      <c r="S862" s="78"/>
      <c r="T862" s="78"/>
      <c r="U862" s="78"/>
      <c r="V862" s="78"/>
      <c r="W862" s="78"/>
      <c r="X862" s="78"/>
      <c r="Y862" s="78"/>
      <c r="Z862" s="86"/>
      <c r="AA862" s="83"/>
      <c r="AB862" s="78"/>
      <c r="AC862" s="78"/>
      <c r="AD862" s="78"/>
      <c r="AE862" s="78"/>
      <c r="AF862" s="78"/>
      <c r="AG862" s="78"/>
      <c r="AH862" s="78"/>
      <c r="AI862" s="78"/>
      <c r="AJ862" s="78"/>
      <c r="AK862" s="78"/>
      <c r="AL862" s="78"/>
      <c r="AM862" s="78"/>
      <c r="AN862" s="78"/>
      <c r="AO862" s="78"/>
      <c r="AP862" s="78"/>
      <c r="AQ862" s="78"/>
      <c r="AR862" s="78"/>
      <c r="AS862" s="78"/>
      <c r="AT862" s="78"/>
      <c r="AU862" s="78"/>
      <c r="AV862" s="78"/>
      <c r="AW862" s="78"/>
      <c r="AX862" s="78"/>
      <c r="AY862" s="78"/>
      <c r="AZ862" s="78"/>
      <c r="BA862" s="78"/>
      <c r="BB862" s="78"/>
      <c r="BC862" s="78"/>
    </row>
    <row r="863" customFormat="false" ht="15" hidden="false" customHeight="false" outlineLevel="0" collapsed="false">
      <c r="A863" s="78"/>
      <c r="B863" s="78"/>
      <c r="C863" s="79"/>
      <c r="D863" s="78"/>
      <c r="E863" s="78"/>
      <c r="F863" s="82"/>
      <c r="G863" s="82"/>
      <c r="H863" s="82"/>
      <c r="I863" s="78"/>
      <c r="J863" s="83"/>
      <c r="K863" s="78"/>
      <c r="L863" s="82"/>
      <c r="M863" s="82"/>
      <c r="N863" s="82"/>
      <c r="O863" s="82"/>
      <c r="P863" s="83"/>
      <c r="Q863" s="78"/>
      <c r="R863" s="83"/>
      <c r="S863" s="78"/>
      <c r="T863" s="78"/>
      <c r="U863" s="78"/>
      <c r="V863" s="78"/>
      <c r="W863" s="78"/>
      <c r="X863" s="78"/>
      <c r="Y863" s="78"/>
      <c r="Z863" s="86"/>
      <c r="AA863" s="83"/>
      <c r="AB863" s="78"/>
      <c r="AC863" s="78"/>
      <c r="AD863" s="78"/>
      <c r="AE863" s="78"/>
      <c r="AF863" s="78"/>
      <c r="AG863" s="78"/>
      <c r="AH863" s="78"/>
      <c r="AI863" s="78"/>
      <c r="AJ863" s="78"/>
      <c r="AK863" s="78"/>
      <c r="AL863" s="78"/>
      <c r="AM863" s="78"/>
      <c r="AN863" s="78"/>
      <c r="AO863" s="78"/>
      <c r="AP863" s="78"/>
      <c r="AQ863" s="78"/>
      <c r="AR863" s="78"/>
      <c r="AS863" s="78"/>
      <c r="AT863" s="78"/>
      <c r="AU863" s="78"/>
      <c r="AV863" s="78"/>
      <c r="AW863" s="78"/>
      <c r="AX863" s="78"/>
      <c r="AY863" s="78"/>
      <c r="AZ863" s="78"/>
      <c r="BA863" s="78"/>
      <c r="BB863" s="78"/>
      <c r="BC863" s="78"/>
    </row>
    <row r="864" customFormat="false" ht="15" hidden="false" customHeight="false" outlineLevel="0" collapsed="false">
      <c r="A864" s="78"/>
      <c r="B864" s="78"/>
      <c r="C864" s="79"/>
      <c r="D864" s="78"/>
      <c r="E864" s="78"/>
      <c r="F864" s="82"/>
      <c r="G864" s="82"/>
      <c r="H864" s="82"/>
      <c r="I864" s="78"/>
      <c r="J864" s="83"/>
      <c r="K864" s="78"/>
      <c r="L864" s="82"/>
      <c r="M864" s="82"/>
      <c r="N864" s="82"/>
      <c r="O864" s="82"/>
      <c r="P864" s="83"/>
      <c r="Q864" s="78"/>
      <c r="R864" s="83"/>
      <c r="S864" s="78"/>
      <c r="T864" s="78"/>
      <c r="U864" s="78"/>
      <c r="V864" s="78"/>
      <c r="W864" s="78"/>
      <c r="X864" s="78"/>
      <c r="Y864" s="78"/>
      <c r="Z864" s="86"/>
      <c r="AA864" s="83"/>
      <c r="AB864" s="78"/>
      <c r="AC864" s="78"/>
      <c r="AD864" s="78"/>
      <c r="AE864" s="78"/>
      <c r="AF864" s="78"/>
      <c r="AG864" s="78"/>
      <c r="AH864" s="78"/>
      <c r="AI864" s="78"/>
      <c r="AJ864" s="78"/>
      <c r="AK864" s="78"/>
      <c r="AL864" s="78"/>
      <c r="AM864" s="78"/>
      <c r="AN864" s="78"/>
      <c r="AO864" s="78"/>
      <c r="AP864" s="78"/>
      <c r="AQ864" s="78"/>
      <c r="AR864" s="78"/>
      <c r="AS864" s="78"/>
      <c r="AT864" s="78"/>
      <c r="AU864" s="78"/>
      <c r="AV864" s="78"/>
      <c r="AW864" s="78"/>
      <c r="AX864" s="78"/>
      <c r="AY864" s="78"/>
      <c r="AZ864" s="78"/>
      <c r="BA864" s="78"/>
      <c r="BB864" s="78"/>
      <c r="BC864" s="78"/>
    </row>
    <row r="865" customFormat="false" ht="15" hidden="false" customHeight="false" outlineLevel="0" collapsed="false">
      <c r="A865" s="78"/>
      <c r="B865" s="78"/>
      <c r="C865" s="79"/>
      <c r="D865" s="78"/>
      <c r="E865" s="78"/>
      <c r="F865" s="82"/>
      <c r="G865" s="82"/>
      <c r="H865" s="82"/>
      <c r="I865" s="78"/>
      <c r="J865" s="83"/>
      <c r="K865" s="78"/>
      <c r="L865" s="82"/>
      <c r="M865" s="82"/>
      <c r="N865" s="82"/>
      <c r="O865" s="82"/>
      <c r="P865" s="83"/>
      <c r="Q865" s="78"/>
      <c r="R865" s="83"/>
      <c r="S865" s="78"/>
      <c r="T865" s="78"/>
      <c r="U865" s="78"/>
      <c r="V865" s="78"/>
      <c r="W865" s="78"/>
      <c r="X865" s="78"/>
      <c r="Y865" s="78"/>
      <c r="Z865" s="86"/>
      <c r="AA865" s="83"/>
      <c r="AB865" s="78"/>
      <c r="AC865" s="78"/>
      <c r="AD865" s="78"/>
      <c r="AE865" s="78"/>
      <c r="AF865" s="78"/>
      <c r="AG865" s="78"/>
      <c r="AH865" s="78"/>
      <c r="AI865" s="78"/>
      <c r="AJ865" s="78"/>
      <c r="AK865" s="78"/>
      <c r="AL865" s="78"/>
      <c r="AM865" s="78"/>
      <c r="AN865" s="78"/>
      <c r="AO865" s="78"/>
      <c r="AP865" s="78"/>
      <c r="AQ865" s="78"/>
      <c r="AR865" s="78"/>
      <c r="AS865" s="78"/>
      <c r="AT865" s="78"/>
      <c r="AU865" s="78"/>
      <c r="AV865" s="78"/>
      <c r="AW865" s="78"/>
      <c r="AX865" s="78"/>
      <c r="AY865" s="78"/>
      <c r="AZ865" s="78"/>
      <c r="BA865" s="78"/>
      <c r="BB865" s="78"/>
      <c r="BC865" s="78"/>
    </row>
    <row r="866" customFormat="false" ht="15" hidden="false" customHeight="false" outlineLevel="0" collapsed="false">
      <c r="A866" s="78"/>
      <c r="B866" s="78"/>
      <c r="C866" s="79"/>
      <c r="D866" s="78"/>
      <c r="E866" s="78"/>
      <c r="F866" s="82"/>
      <c r="G866" s="82"/>
      <c r="H866" s="82"/>
      <c r="I866" s="78"/>
      <c r="J866" s="83"/>
      <c r="K866" s="78"/>
      <c r="L866" s="82"/>
      <c r="M866" s="82"/>
      <c r="N866" s="82"/>
      <c r="O866" s="82"/>
      <c r="P866" s="83"/>
      <c r="Q866" s="78"/>
      <c r="R866" s="83"/>
      <c r="S866" s="78"/>
      <c r="T866" s="78"/>
      <c r="U866" s="78"/>
      <c r="V866" s="78"/>
      <c r="W866" s="78"/>
      <c r="X866" s="78"/>
      <c r="Y866" s="78"/>
      <c r="Z866" s="86"/>
      <c r="AA866" s="83"/>
      <c r="AB866" s="78"/>
      <c r="AC866" s="78"/>
      <c r="AD866" s="78"/>
      <c r="AE866" s="78"/>
      <c r="AF866" s="78"/>
      <c r="AG866" s="78"/>
      <c r="AH866" s="78"/>
      <c r="AI866" s="78"/>
      <c r="AJ866" s="78"/>
      <c r="AK866" s="78"/>
      <c r="AL866" s="78"/>
      <c r="AM866" s="78"/>
      <c r="AN866" s="78"/>
      <c r="AO866" s="78"/>
      <c r="AP866" s="78"/>
      <c r="AQ866" s="78"/>
      <c r="AR866" s="78"/>
      <c r="AS866" s="78"/>
      <c r="AT866" s="78"/>
      <c r="AU866" s="78"/>
      <c r="AV866" s="78"/>
      <c r="AW866" s="78"/>
      <c r="AX866" s="78"/>
      <c r="AY866" s="78"/>
      <c r="AZ866" s="78"/>
      <c r="BA866" s="78"/>
      <c r="BB866" s="78"/>
      <c r="BC866" s="78"/>
    </row>
    <row r="867" customFormat="false" ht="15" hidden="false" customHeight="false" outlineLevel="0" collapsed="false">
      <c r="A867" s="78"/>
      <c r="B867" s="78"/>
      <c r="C867" s="79"/>
      <c r="D867" s="78"/>
      <c r="E867" s="78"/>
      <c r="F867" s="82"/>
      <c r="G867" s="82"/>
      <c r="H867" s="82"/>
      <c r="I867" s="78"/>
      <c r="J867" s="83"/>
      <c r="K867" s="78"/>
      <c r="L867" s="82"/>
      <c r="M867" s="82"/>
      <c r="N867" s="82"/>
      <c r="O867" s="82"/>
      <c r="P867" s="83"/>
      <c r="Q867" s="78"/>
      <c r="R867" s="83"/>
      <c r="S867" s="78"/>
      <c r="T867" s="78"/>
      <c r="U867" s="78"/>
      <c r="V867" s="78"/>
      <c r="W867" s="78"/>
      <c r="X867" s="78"/>
      <c r="Y867" s="78"/>
      <c r="Z867" s="86"/>
      <c r="AA867" s="83"/>
      <c r="AB867" s="78"/>
      <c r="AC867" s="78"/>
      <c r="AD867" s="78"/>
      <c r="AE867" s="78"/>
      <c r="AF867" s="78"/>
      <c r="AG867" s="78"/>
      <c r="AH867" s="78"/>
      <c r="AI867" s="78"/>
      <c r="AJ867" s="78"/>
      <c r="AK867" s="78"/>
      <c r="AL867" s="78"/>
      <c r="AM867" s="78"/>
      <c r="AN867" s="78"/>
      <c r="AO867" s="78"/>
      <c r="AP867" s="78"/>
      <c r="AQ867" s="78"/>
      <c r="AR867" s="78"/>
      <c r="AS867" s="78"/>
      <c r="AT867" s="78"/>
      <c r="AU867" s="78"/>
      <c r="AV867" s="78"/>
      <c r="AW867" s="78"/>
      <c r="AX867" s="78"/>
      <c r="AY867" s="78"/>
      <c r="AZ867" s="78"/>
      <c r="BA867" s="78"/>
      <c r="BB867" s="78"/>
      <c r="BC867" s="78"/>
    </row>
    <row r="868" customFormat="false" ht="15" hidden="false" customHeight="false" outlineLevel="0" collapsed="false">
      <c r="A868" s="78"/>
      <c r="B868" s="78"/>
      <c r="C868" s="79"/>
      <c r="D868" s="78"/>
      <c r="E868" s="78"/>
      <c r="F868" s="82"/>
      <c r="G868" s="82"/>
      <c r="H868" s="82"/>
      <c r="I868" s="78"/>
      <c r="J868" s="83"/>
      <c r="K868" s="78"/>
      <c r="L868" s="82"/>
      <c r="M868" s="82"/>
      <c r="N868" s="82"/>
      <c r="O868" s="82"/>
      <c r="P868" s="83"/>
      <c r="Q868" s="78"/>
      <c r="R868" s="83"/>
      <c r="S868" s="78"/>
      <c r="T868" s="78"/>
      <c r="U868" s="78"/>
      <c r="V868" s="78"/>
      <c r="W868" s="78"/>
      <c r="X868" s="78"/>
      <c r="Y868" s="78"/>
      <c r="Z868" s="86"/>
      <c r="AA868" s="83"/>
      <c r="AB868" s="78"/>
      <c r="AC868" s="78"/>
      <c r="AD868" s="78"/>
      <c r="AE868" s="78"/>
      <c r="AF868" s="78"/>
      <c r="AG868" s="78"/>
      <c r="AH868" s="78"/>
      <c r="AI868" s="78"/>
      <c r="AJ868" s="78"/>
      <c r="AK868" s="78"/>
      <c r="AL868" s="78"/>
      <c r="AM868" s="78"/>
      <c r="AN868" s="78"/>
      <c r="AO868" s="78"/>
      <c r="AP868" s="78"/>
      <c r="AQ868" s="78"/>
      <c r="AR868" s="78"/>
      <c r="AS868" s="78"/>
      <c r="AT868" s="78"/>
      <c r="AU868" s="78"/>
      <c r="AV868" s="78"/>
      <c r="AW868" s="78"/>
      <c r="AX868" s="78"/>
      <c r="AY868" s="78"/>
      <c r="AZ868" s="78"/>
      <c r="BA868" s="78"/>
      <c r="BB868" s="78"/>
      <c r="BC868" s="78"/>
    </row>
    <row r="869" customFormat="false" ht="15" hidden="false" customHeight="false" outlineLevel="0" collapsed="false">
      <c r="A869" s="78"/>
      <c r="B869" s="78"/>
      <c r="C869" s="79"/>
      <c r="D869" s="78"/>
      <c r="E869" s="78"/>
      <c r="F869" s="82"/>
      <c r="G869" s="82"/>
      <c r="H869" s="82"/>
      <c r="I869" s="78"/>
      <c r="J869" s="83"/>
      <c r="K869" s="78"/>
      <c r="L869" s="82"/>
      <c r="M869" s="82"/>
      <c r="N869" s="82"/>
      <c r="O869" s="82"/>
      <c r="P869" s="83"/>
      <c r="Q869" s="78"/>
      <c r="R869" s="83"/>
      <c r="S869" s="78"/>
      <c r="T869" s="78"/>
      <c r="U869" s="78"/>
      <c r="V869" s="78"/>
      <c r="W869" s="78"/>
      <c r="X869" s="78"/>
      <c r="Y869" s="78"/>
      <c r="Z869" s="86"/>
      <c r="AA869" s="83"/>
      <c r="AB869" s="78"/>
      <c r="AC869" s="78"/>
      <c r="AD869" s="78"/>
      <c r="AE869" s="78"/>
      <c r="AF869" s="78"/>
      <c r="AG869" s="78"/>
      <c r="AH869" s="78"/>
      <c r="AI869" s="78"/>
      <c r="AJ869" s="78"/>
      <c r="AK869" s="78"/>
      <c r="AL869" s="78"/>
      <c r="AM869" s="78"/>
      <c r="AN869" s="78"/>
      <c r="AO869" s="78"/>
      <c r="AP869" s="78"/>
      <c r="AQ869" s="78"/>
      <c r="AR869" s="78"/>
      <c r="AS869" s="78"/>
      <c r="AT869" s="78"/>
      <c r="AU869" s="78"/>
      <c r="AV869" s="78"/>
      <c r="AW869" s="78"/>
      <c r="AX869" s="78"/>
      <c r="AY869" s="78"/>
      <c r="AZ869" s="78"/>
      <c r="BA869" s="78"/>
      <c r="BB869" s="78"/>
      <c r="BC869" s="78"/>
    </row>
    <row r="870" customFormat="false" ht="15" hidden="false" customHeight="false" outlineLevel="0" collapsed="false">
      <c r="A870" s="78"/>
      <c r="B870" s="78"/>
      <c r="C870" s="79"/>
      <c r="D870" s="78"/>
      <c r="E870" s="78"/>
      <c r="F870" s="82"/>
      <c r="G870" s="82"/>
      <c r="H870" s="82"/>
      <c r="I870" s="78"/>
      <c r="J870" s="83"/>
      <c r="K870" s="78"/>
      <c r="L870" s="82"/>
      <c r="M870" s="82"/>
      <c r="N870" s="82"/>
      <c r="O870" s="82"/>
      <c r="P870" s="83"/>
      <c r="Q870" s="78"/>
      <c r="R870" s="83"/>
      <c r="S870" s="78"/>
      <c r="T870" s="78"/>
      <c r="U870" s="78"/>
      <c r="V870" s="78"/>
      <c r="W870" s="78"/>
      <c r="X870" s="78"/>
      <c r="Y870" s="78"/>
      <c r="Z870" s="86"/>
      <c r="AA870" s="83"/>
      <c r="AB870" s="78"/>
      <c r="AC870" s="78"/>
      <c r="AD870" s="78"/>
      <c r="AE870" s="78"/>
      <c r="AF870" s="78"/>
      <c r="AG870" s="78"/>
      <c r="AH870" s="78"/>
      <c r="AI870" s="78"/>
      <c r="AJ870" s="78"/>
      <c r="AK870" s="78"/>
      <c r="AL870" s="78"/>
      <c r="AM870" s="78"/>
      <c r="AN870" s="78"/>
      <c r="AO870" s="78"/>
      <c r="AP870" s="78"/>
      <c r="AQ870" s="78"/>
      <c r="AR870" s="78"/>
      <c r="AS870" s="78"/>
      <c r="AT870" s="78"/>
      <c r="AU870" s="78"/>
      <c r="AV870" s="78"/>
      <c r="AW870" s="78"/>
      <c r="AX870" s="78"/>
      <c r="AY870" s="78"/>
      <c r="AZ870" s="78"/>
      <c r="BA870" s="78"/>
      <c r="BB870" s="78"/>
      <c r="BC870" s="78"/>
    </row>
    <row r="871" customFormat="false" ht="15" hidden="false" customHeight="false" outlineLevel="0" collapsed="false">
      <c r="A871" s="78"/>
      <c r="B871" s="78"/>
      <c r="C871" s="79"/>
      <c r="D871" s="78"/>
      <c r="E871" s="78"/>
      <c r="F871" s="82"/>
      <c r="G871" s="82"/>
      <c r="H871" s="82"/>
      <c r="I871" s="78"/>
      <c r="J871" s="83"/>
      <c r="K871" s="78"/>
      <c r="L871" s="82"/>
      <c r="M871" s="82"/>
      <c r="N871" s="82"/>
      <c r="O871" s="82"/>
      <c r="P871" s="83"/>
      <c r="Q871" s="78"/>
      <c r="R871" s="83"/>
      <c r="S871" s="78"/>
      <c r="T871" s="78"/>
      <c r="U871" s="78"/>
      <c r="V871" s="78"/>
      <c r="W871" s="78"/>
      <c r="X871" s="78"/>
      <c r="Y871" s="78"/>
      <c r="Z871" s="86"/>
      <c r="AA871" s="83"/>
      <c r="AB871" s="78"/>
      <c r="AC871" s="78"/>
      <c r="AD871" s="78"/>
      <c r="AE871" s="78"/>
      <c r="AF871" s="78"/>
      <c r="AG871" s="78"/>
      <c r="AH871" s="78"/>
      <c r="AI871" s="78"/>
      <c r="AJ871" s="78"/>
      <c r="AK871" s="78"/>
      <c r="AL871" s="78"/>
      <c r="AM871" s="78"/>
      <c r="AN871" s="78"/>
      <c r="AO871" s="78"/>
      <c r="AP871" s="78"/>
      <c r="AQ871" s="78"/>
      <c r="AR871" s="78"/>
      <c r="AS871" s="78"/>
      <c r="AT871" s="78"/>
      <c r="AU871" s="78"/>
      <c r="AV871" s="78"/>
      <c r="AW871" s="78"/>
      <c r="AX871" s="78"/>
      <c r="AY871" s="78"/>
      <c r="AZ871" s="78"/>
      <c r="BA871" s="78"/>
      <c r="BB871" s="78"/>
      <c r="BC871" s="78"/>
    </row>
    <row r="872" customFormat="false" ht="15" hidden="false" customHeight="false" outlineLevel="0" collapsed="false">
      <c r="A872" s="78"/>
      <c r="B872" s="78"/>
      <c r="C872" s="79"/>
      <c r="D872" s="78"/>
      <c r="E872" s="78"/>
      <c r="F872" s="82"/>
      <c r="G872" s="82"/>
      <c r="H872" s="82"/>
      <c r="I872" s="78"/>
      <c r="J872" s="83"/>
      <c r="K872" s="78"/>
      <c r="L872" s="82"/>
      <c r="M872" s="82"/>
      <c r="N872" s="82"/>
      <c r="O872" s="82"/>
      <c r="P872" s="83"/>
      <c r="Q872" s="78"/>
      <c r="R872" s="83"/>
      <c r="S872" s="78"/>
      <c r="T872" s="78"/>
      <c r="U872" s="78"/>
      <c r="V872" s="78"/>
      <c r="W872" s="78"/>
      <c r="X872" s="78"/>
      <c r="Y872" s="78"/>
      <c r="Z872" s="86"/>
      <c r="AA872" s="83"/>
      <c r="AB872" s="78"/>
      <c r="AC872" s="78"/>
      <c r="AD872" s="78"/>
      <c r="AE872" s="78"/>
      <c r="AF872" s="78"/>
      <c r="AG872" s="78"/>
      <c r="AH872" s="78"/>
      <c r="AI872" s="78"/>
      <c r="AJ872" s="78"/>
      <c r="AK872" s="78"/>
      <c r="AL872" s="78"/>
      <c r="AM872" s="78"/>
      <c r="AN872" s="78"/>
      <c r="AO872" s="78"/>
      <c r="AP872" s="78"/>
      <c r="AQ872" s="78"/>
      <c r="AR872" s="78"/>
      <c r="AS872" s="78"/>
      <c r="AT872" s="78"/>
      <c r="AU872" s="78"/>
      <c r="AV872" s="78"/>
      <c r="AW872" s="78"/>
      <c r="AX872" s="78"/>
      <c r="AY872" s="78"/>
      <c r="AZ872" s="78"/>
      <c r="BA872" s="78"/>
      <c r="BB872" s="78"/>
      <c r="BC872" s="78"/>
    </row>
    <row r="873" customFormat="false" ht="15" hidden="false" customHeight="false" outlineLevel="0" collapsed="false">
      <c r="A873" s="78"/>
      <c r="B873" s="78"/>
      <c r="C873" s="79"/>
      <c r="D873" s="78"/>
      <c r="E873" s="78"/>
      <c r="F873" s="82"/>
      <c r="G873" s="82"/>
      <c r="H873" s="82"/>
      <c r="I873" s="78"/>
      <c r="J873" s="83"/>
      <c r="K873" s="78"/>
      <c r="L873" s="82"/>
      <c r="M873" s="82"/>
      <c r="N873" s="82"/>
      <c r="O873" s="82"/>
      <c r="P873" s="83"/>
      <c r="Q873" s="78"/>
      <c r="R873" s="83"/>
      <c r="S873" s="78"/>
      <c r="T873" s="78"/>
      <c r="U873" s="78"/>
      <c r="V873" s="78"/>
      <c r="W873" s="78"/>
      <c r="X873" s="78"/>
      <c r="Y873" s="78"/>
      <c r="Z873" s="86"/>
      <c r="AA873" s="83"/>
      <c r="AB873" s="78"/>
      <c r="AC873" s="78"/>
      <c r="AD873" s="78"/>
      <c r="AE873" s="78"/>
      <c r="AF873" s="78"/>
      <c r="AG873" s="78"/>
      <c r="AH873" s="78"/>
      <c r="AI873" s="78"/>
      <c r="AJ873" s="78"/>
      <c r="AK873" s="78"/>
      <c r="AL873" s="78"/>
      <c r="AM873" s="78"/>
      <c r="AN873" s="78"/>
      <c r="AO873" s="78"/>
      <c r="AP873" s="78"/>
      <c r="AQ873" s="78"/>
      <c r="AR873" s="78"/>
      <c r="AS873" s="78"/>
      <c r="AT873" s="78"/>
      <c r="AU873" s="78"/>
      <c r="AV873" s="78"/>
      <c r="AW873" s="78"/>
      <c r="AX873" s="78"/>
      <c r="AY873" s="78"/>
      <c r="AZ873" s="78"/>
      <c r="BA873" s="78"/>
      <c r="BB873" s="78"/>
      <c r="BC873" s="78"/>
    </row>
    <row r="874" customFormat="false" ht="15" hidden="false" customHeight="false" outlineLevel="0" collapsed="false">
      <c r="A874" s="78"/>
      <c r="B874" s="78"/>
      <c r="C874" s="79"/>
      <c r="D874" s="78"/>
      <c r="E874" s="78"/>
      <c r="F874" s="82"/>
      <c r="G874" s="82"/>
      <c r="H874" s="82"/>
      <c r="I874" s="78"/>
      <c r="J874" s="83"/>
      <c r="K874" s="78"/>
      <c r="L874" s="82"/>
      <c r="M874" s="82"/>
      <c r="N874" s="82"/>
      <c r="O874" s="82"/>
      <c r="P874" s="83"/>
      <c r="Q874" s="78"/>
      <c r="R874" s="83"/>
      <c r="S874" s="78"/>
      <c r="T874" s="78"/>
      <c r="U874" s="78"/>
      <c r="V874" s="78"/>
      <c r="W874" s="78"/>
      <c r="X874" s="78"/>
      <c r="Y874" s="78"/>
      <c r="Z874" s="86"/>
      <c r="AA874" s="83"/>
      <c r="AB874" s="78"/>
      <c r="AC874" s="78"/>
      <c r="AD874" s="78"/>
      <c r="AE874" s="78"/>
      <c r="AF874" s="78"/>
      <c r="AG874" s="78"/>
      <c r="AH874" s="78"/>
      <c r="AI874" s="78"/>
      <c r="AJ874" s="78"/>
      <c r="AK874" s="78"/>
      <c r="AL874" s="78"/>
      <c r="AM874" s="78"/>
      <c r="AN874" s="78"/>
      <c r="AO874" s="78"/>
      <c r="AP874" s="78"/>
      <c r="AQ874" s="78"/>
      <c r="AR874" s="78"/>
      <c r="AS874" s="78"/>
      <c r="AT874" s="78"/>
      <c r="AU874" s="78"/>
      <c r="AV874" s="78"/>
      <c r="AW874" s="78"/>
      <c r="AX874" s="78"/>
      <c r="AY874" s="78"/>
      <c r="AZ874" s="78"/>
      <c r="BA874" s="78"/>
      <c r="BB874" s="78"/>
      <c r="BC874" s="78"/>
    </row>
    <row r="875" customFormat="false" ht="15" hidden="false" customHeight="false" outlineLevel="0" collapsed="false">
      <c r="A875" s="78"/>
      <c r="B875" s="78"/>
      <c r="C875" s="79"/>
      <c r="D875" s="78"/>
      <c r="E875" s="78"/>
      <c r="F875" s="82"/>
      <c r="G875" s="82"/>
      <c r="H875" s="82"/>
      <c r="I875" s="78"/>
      <c r="J875" s="83"/>
      <c r="K875" s="78"/>
      <c r="L875" s="82"/>
      <c r="M875" s="82"/>
      <c r="N875" s="82"/>
      <c r="O875" s="82"/>
      <c r="P875" s="83"/>
      <c r="Q875" s="78"/>
      <c r="R875" s="83"/>
      <c r="S875" s="78"/>
      <c r="T875" s="78"/>
      <c r="U875" s="78"/>
      <c r="V875" s="78"/>
      <c r="W875" s="78"/>
      <c r="X875" s="78"/>
      <c r="Y875" s="78"/>
      <c r="Z875" s="86"/>
      <c r="AA875" s="83"/>
      <c r="AB875" s="78"/>
      <c r="AC875" s="78"/>
      <c r="AD875" s="78"/>
      <c r="AE875" s="78"/>
      <c r="AF875" s="78"/>
      <c r="AG875" s="78"/>
      <c r="AH875" s="78"/>
      <c r="AI875" s="78"/>
      <c r="AJ875" s="78"/>
      <c r="AK875" s="78"/>
      <c r="AL875" s="78"/>
      <c r="AM875" s="78"/>
      <c r="AN875" s="78"/>
      <c r="AO875" s="78"/>
      <c r="AP875" s="78"/>
      <c r="AQ875" s="78"/>
      <c r="AR875" s="78"/>
      <c r="AS875" s="78"/>
      <c r="AT875" s="78"/>
      <c r="AU875" s="78"/>
      <c r="AV875" s="78"/>
      <c r="AW875" s="78"/>
      <c r="AX875" s="78"/>
      <c r="AY875" s="78"/>
      <c r="AZ875" s="78"/>
      <c r="BA875" s="78"/>
      <c r="BB875" s="78"/>
      <c r="BC875" s="78"/>
    </row>
    <row r="876" customFormat="false" ht="15" hidden="false" customHeight="false" outlineLevel="0" collapsed="false">
      <c r="A876" s="78"/>
      <c r="B876" s="78"/>
      <c r="C876" s="79"/>
      <c r="D876" s="78"/>
      <c r="E876" s="78"/>
      <c r="F876" s="82"/>
      <c r="G876" s="82"/>
      <c r="H876" s="82"/>
      <c r="I876" s="78"/>
      <c r="J876" s="83"/>
      <c r="K876" s="78"/>
      <c r="L876" s="82"/>
      <c r="M876" s="82"/>
      <c r="N876" s="82"/>
      <c r="O876" s="82"/>
      <c r="P876" s="83"/>
      <c r="Q876" s="78"/>
      <c r="R876" s="83"/>
      <c r="S876" s="78"/>
      <c r="T876" s="78"/>
      <c r="U876" s="78"/>
      <c r="V876" s="78"/>
      <c r="W876" s="78"/>
      <c r="X876" s="78"/>
      <c r="Y876" s="78"/>
      <c r="Z876" s="86"/>
      <c r="AA876" s="83"/>
      <c r="AB876" s="78"/>
      <c r="AC876" s="78"/>
      <c r="AD876" s="78"/>
      <c r="AE876" s="78"/>
      <c r="AF876" s="78"/>
      <c r="AG876" s="78"/>
      <c r="AH876" s="78"/>
      <c r="AI876" s="78"/>
      <c r="AJ876" s="78"/>
      <c r="AK876" s="78"/>
      <c r="AL876" s="78"/>
      <c r="AM876" s="78"/>
      <c r="AN876" s="78"/>
      <c r="AO876" s="78"/>
      <c r="AP876" s="78"/>
      <c r="AQ876" s="78"/>
      <c r="AR876" s="78"/>
      <c r="AS876" s="78"/>
      <c r="AT876" s="78"/>
      <c r="AU876" s="78"/>
      <c r="AV876" s="78"/>
      <c r="AW876" s="78"/>
      <c r="AX876" s="78"/>
      <c r="AY876" s="78"/>
      <c r="AZ876" s="78"/>
      <c r="BA876" s="78"/>
      <c r="BB876" s="78"/>
      <c r="BC876" s="78"/>
    </row>
    <row r="877" customFormat="false" ht="15" hidden="false" customHeight="false" outlineLevel="0" collapsed="false">
      <c r="A877" s="78"/>
      <c r="B877" s="78"/>
      <c r="C877" s="79"/>
      <c r="D877" s="78"/>
      <c r="E877" s="78"/>
      <c r="F877" s="82"/>
      <c r="G877" s="82"/>
      <c r="H877" s="82"/>
      <c r="I877" s="78"/>
      <c r="J877" s="83"/>
      <c r="K877" s="78"/>
      <c r="L877" s="82"/>
      <c r="M877" s="82"/>
      <c r="N877" s="82"/>
      <c r="O877" s="82"/>
      <c r="P877" s="83"/>
      <c r="Q877" s="78"/>
      <c r="R877" s="83"/>
      <c r="S877" s="78"/>
      <c r="T877" s="78"/>
      <c r="U877" s="78"/>
      <c r="V877" s="78"/>
      <c r="W877" s="78"/>
      <c r="X877" s="78"/>
      <c r="Y877" s="78"/>
      <c r="Z877" s="86"/>
      <c r="AA877" s="83"/>
      <c r="AB877" s="78"/>
      <c r="AC877" s="78"/>
      <c r="AD877" s="78"/>
      <c r="AE877" s="78"/>
      <c r="AF877" s="78"/>
      <c r="AG877" s="78"/>
      <c r="AH877" s="78"/>
      <c r="AI877" s="78"/>
      <c r="AJ877" s="78"/>
      <c r="AK877" s="78"/>
      <c r="AL877" s="78"/>
      <c r="AM877" s="78"/>
      <c r="AN877" s="78"/>
      <c r="AO877" s="78"/>
      <c r="AP877" s="78"/>
      <c r="AQ877" s="78"/>
      <c r="AR877" s="78"/>
      <c r="AS877" s="78"/>
      <c r="AT877" s="78"/>
      <c r="AU877" s="78"/>
      <c r="AV877" s="78"/>
      <c r="AW877" s="78"/>
      <c r="AX877" s="78"/>
      <c r="AY877" s="78"/>
      <c r="AZ877" s="78"/>
      <c r="BA877" s="78"/>
      <c r="BB877" s="78"/>
      <c r="BC877" s="78"/>
    </row>
    <row r="878" customFormat="false" ht="15" hidden="false" customHeight="false" outlineLevel="0" collapsed="false">
      <c r="A878" s="78"/>
      <c r="B878" s="78"/>
      <c r="C878" s="79"/>
      <c r="D878" s="78"/>
      <c r="E878" s="78"/>
      <c r="F878" s="82"/>
      <c r="G878" s="82"/>
      <c r="H878" s="82"/>
      <c r="I878" s="78"/>
      <c r="J878" s="83"/>
      <c r="K878" s="78"/>
      <c r="L878" s="82"/>
      <c r="M878" s="82"/>
      <c r="N878" s="82"/>
      <c r="O878" s="82"/>
      <c r="P878" s="83"/>
      <c r="Q878" s="78"/>
      <c r="R878" s="83"/>
      <c r="S878" s="78"/>
      <c r="T878" s="78"/>
      <c r="U878" s="78"/>
      <c r="V878" s="78"/>
      <c r="W878" s="78"/>
      <c r="X878" s="78"/>
      <c r="Y878" s="78"/>
      <c r="Z878" s="86"/>
      <c r="AA878" s="83"/>
      <c r="AB878" s="78"/>
      <c r="AC878" s="78"/>
      <c r="AD878" s="78"/>
      <c r="AE878" s="78"/>
      <c r="AF878" s="78"/>
      <c r="AG878" s="78"/>
      <c r="AH878" s="78"/>
      <c r="AI878" s="78"/>
      <c r="AJ878" s="78"/>
      <c r="AK878" s="78"/>
      <c r="AL878" s="78"/>
      <c r="AM878" s="78"/>
      <c r="AN878" s="78"/>
      <c r="AO878" s="78"/>
      <c r="AP878" s="78"/>
      <c r="AQ878" s="78"/>
      <c r="AR878" s="78"/>
      <c r="AS878" s="78"/>
      <c r="AT878" s="78"/>
      <c r="AU878" s="78"/>
      <c r="AV878" s="78"/>
      <c r="AW878" s="78"/>
      <c r="AX878" s="78"/>
      <c r="AY878" s="78"/>
      <c r="AZ878" s="78"/>
      <c r="BA878" s="78"/>
      <c r="BB878" s="78"/>
      <c r="BC878" s="78"/>
    </row>
    <row r="879" customFormat="false" ht="15" hidden="false" customHeight="false" outlineLevel="0" collapsed="false">
      <c r="A879" s="78"/>
      <c r="B879" s="78"/>
      <c r="C879" s="79"/>
      <c r="D879" s="78"/>
      <c r="E879" s="78"/>
      <c r="F879" s="82"/>
      <c r="G879" s="82"/>
      <c r="H879" s="82"/>
      <c r="I879" s="78"/>
      <c r="J879" s="83"/>
      <c r="K879" s="78"/>
      <c r="L879" s="82"/>
      <c r="M879" s="82"/>
      <c r="N879" s="82"/>
      <c r="O879" s="82"/>
      <c r="P879" s="83"/>
      <c r="Q879" s="78"/>
      <c r="R879" s="83"/>
      <c r="S879" s="78"/>
      <c r="T879" s="78"/>
      <c r="U879" s="78"/>
      <c r="V879" s="78"/>
      <c r="W879" s="78"/>
      <c r="X879" s="78"/>
      <c r="Y879" s="78"/>
      <c r="Z879" s="86"/>
      <c r="AA879" s="83"/>
      <c r="AB879" s="78"/>
      <c r="AC879" s="78"/>
      <c r="AD879" s="78"/>
      <c r="AE879" s="78"/>
      <c r="AF879" s="78"/>
      <c r="AG879" s="78"/>
      <c r="AH879" s="78"/>
      <c r="AI879" s="78"/>
      <c r="AJ879" s="78"/>
      <c r="AK879" s="78"/>
      <c r="AL879" s="78"/>
      <c r="AM879" s="78"/>
      <c r="AN879" s="78"/>
      <c r="AO879" s="78"/>
      <c r="AP879" s="78"/>
      <c r="AQ879" s="78"/>
      <c r="AR879" s="78"/>
      <c r="AS879" s="78"/>
      <c r="AT879" s="78"/>
      <c r="AU879" s="78"/>
      <c r="AV879" s="78"/>
      <c r="AW879" s="78"/>
      <c r="AX879" s="78"/>
      <c r="AY879" s="78"/>
      <c r="AZ879" s="78"/>
      <c r="BA879" s="78"/>
      <c r="BB879" s="78"/>
      <c r="BC879" s="78"/>
    </row>
    <row r="880" customFormat="false" ht="15" hidden="false" customHeight="false" outlineLevel="0" collapsed="false">
      <c r="A880" s="78"/>
      <c r="B880" s="78"/>
      <c r="C880" s="79"/>
      <c r="D880" s="78"/>
      <c r="E880" s="78"/>
      <c r="F880" s="82"/>
      <c r="G880" s="82"/>
      <c r="H880" s="82"/>
      <c r="I880" s="78"/>
      <c r="J880" s="83"/>
      <c r="K880" s="78"/>
      <c r="L880" s="82"/>
      <c r="M880" s="82"/>
      <c r="N880" s="82"/>
      <c r="O880" s="82"/>
      <c r="P880" s="83"/>
      <c r="Q880" s="78"/>
      <c r="R880" s="83"/>
      <c r="S880" s="78"/>
      <c r="T880" s="78"/>
      <c r="U880" s="78"/>
      <c r="V880" s="78"/>
      <c r="W880" s="78"/>
      <c r="X880" s="78"/>
      <c r="Y880" s="78"/>
      <c r="Z880" s="86"/>
      <c r="AA880" s="83"/>
      <c r="AB880" s="78"/>
      <c r="AC880" s="78"/>
      <c r="AD880" s="78"/>
      <c r="AE880" s="78"/>
      <c r="AF880" s="78"/>
      <c r="AG880" s="78"/>
      <c r="AH880" s="78"/>
      <c r="AI880" s="78"/>
      <c r="AJ880" s="78"/>
      <c r="AK880" s="78"/>
      <c r="AL880" s="78"/>
      <c r="AM880" s="78"/>
      <c r="AN880" s="78"/>
      <c r="AO880" s="78"/>
      <c r="AP880" s="78"/>
      <c r="AQ880" s="78"/>
      <c r="AR880" s="78"/>
      <c r="AS880" s="78"/>
      <c r="AT880" s="78"/>
      <c r="AU880" s="78"/>
      <c r="AV880" s="78"/>
      <c r="AW880" s="78"/>
      <c r="AX880" s="78"/>
      <c r="AY880" s="78"/>
      <c r="AZ880" s="78"/>
      <c r="BA880" s="78"/>
      <c r="BB880" s="78"/>
      <c r="BC880" s="78"/>
    </row>
    <row r="881" customFormat="false" ht="15" hidden="false" customHeight="false" outlineLevel="0" collapsed="false">
      <c r="A881" s="78"/>
      <c r="B881" s="78"/>
      <c r="C881" s="79"/>
      <c r="D881" s="78"/>
      <c r="E881" s="78"/>
      <c r="F881" s="82"/>
      <c r="G881" s="82"/>
      <c r="H881" s="82"/>
      <c r="I881" s="78"/>
      <c r="J881" s="83"/>
      <c r="K881" s="78"/>
      <c r="L881" s="82"/>
      <c r="M881" s="82"/>
      <c r="N881" s="82"/>
      <c r="O881" s="82"/>
      <c r="P881" s="83"/>
      <c r="Q881" s="78"/>
      <c r="R881" s="83"/>
      <c r="S881" s="78"/>
      <c r="T881" s="78"/>
      <c r="U881" s="78"/>
      <c r="V881" s="78"/>
      <c r="W881" s="78"/>
      <c r="X881" s="78"/>
      <c r="Y881" s="78"/>
      <c r="Z881" s="86"/>
      <c r="AA881" s="83"/>
      <c r="AB881" s="78"/>
      <c r="AC881" s="78"/>
      <c r="AD881" s="78"/>
      <c r="AE881" s="78"/>
      <c r="AF881" s="78"/>
      <c r="AG881" s="78"/>
      <c r="AH881" s="78"/>
      <c r="AI881" s="78"/>
      <c r="AJ881" s="78"/>
      <c r="AK881" s="78"/>
      <c r="AL881" s="78"/>
      <c r="AM881" s="78"/>
      <c r="AN881" s="78"/>
      <c r="AO881" s="78"/>
      <c r="AP881" s="78"/>
      <c r="AQ881" s="78"/>
      <c r="AR881" s="78"/>
      <c r="AS881" s="78"/>
      <c r="AT881" s="78"/>
      <c r="AU881" s="78"/>
      <c r="AV881" s="78"/>
      <c r="AW881" s="78"/>
      <c r="AX881" s="78"/>
      <c r="AY881" s="78"/>
      <c r="AZ881" s="78"/>
      <c r="BA881" s="78"/>
      <c r="BB881" s="78"/>
      <c r="BC881" s="78"/>
    </row>
    <row r="882" customFormat="false" ht="15" hidden="false" customHeight="false" outlineLevel="0" collapsed="false">
      <c r="A882" s="78"/>
      <c r="B882" s="78"/>
      <c r="C882" s="79"/>
      <c r="D882" s="78"/>
      <c r="E882" s="78"/>
      <c r="F882" s="82"/>
      <c r="G882" s="82"/>
      <c r="H882" s="82"/>
      <c r="I882" s="78"/>
      <c r="J882" s="83"/>
      <c r="K882" s="78"/>
      <c r="L882" s="82"/>
      <c r="M882" s="82"/>
      <c r="N882" s="82"/>
      <c r="O882" s="82"/>
      <c r="P882" s="83"/>
      <c r="Q882" s="78"/>
      <c r="R882" s="83"/>
      <c r="S882" s="78"/>
      <c r="T882" s="78"/>
      <c r="U882" s="78"/>
      <c r="V882" s="78"/>
      <c r="W882" s="78"/>
      <c r="X882" s="78"/>
      <c r="Y882" s="78"/>
      <c r="Z882" s="86"/>
      <c r="AA882" s="83"/>
      <c r="AB882" s="78"/>
      <c r="AC882" s="78"/>
      <c r="AD882" s="78"/>
      <c r="AE882" s="78"/>
      <c r="AF882" s="78"/>
      <c r="AG882" s="78"/>
      <c r="AH882" s="78"/>
      <c r="AI882" s="78"/>
      <c r="AJ882" s="78"/>
      <c r="AK882" s="78"/>
      <c r="AL882" s="78"/>
      <c r="AM882" s="78"/>
      <c r="AN882" s="78"/>
      <c r="AO882" s="78"/>
      <c r="AP882" s="78"/>
      <c r="AQ882" s="78"/>
      <c r="AR882" s="78"/>
      <c r="AS882" s="78"/>
      <c r="AT882" s="78"/>
      <c r="AU882" s="78"/>
      <c r="AV882" s="78"/>
      <c r="AW882" s="78"/>
      <c r="AX882" s="78"/>
      <c r="AY882" s="78"/>
      <c r="AZ882" s="78"/>
      <c r="BA882" s="78"/>
      <c r="BB882" s="78"/>
      <c r="BC882" s="78"/>
    </row>
    <row r="883" customFormat="false" ht="15" hidden="false" customHeight="false" outlineLevel="0" collapsed="false">
      <c r="A883" s="78"/>
      <c r="B883" s="78"/>
      <c r="C883" s="79"/>
      <c r="D883" s="78"/>
      <c r="E883" s="78"/>
      <c r="F883" s="82"/>
      <c r="G883" s="82"/>
      <c r="H883" s="82"/>
      <c r="I883" s="78"/>
      <c r="J883" s="83"/>
      <c r="K883" s="78"/>
      <c r="L883" s="82"/>
      <c r="M883" s="82"/>
      <c r="N883" s="82"/>
      <c r="O883" s="82"/>
      <c r="P883" s="83"/>
      <c r="Q883" s="78"/>
      <c r="R883" s="83"/>
      <c r="S883" s="78"/>
      <c r="T883" s="78"/>
      <c r="U883" s="78"/>
      <c r="V883" s="78"/>
      <c r="W883" s="78"/>
      <c r="X883" s="78"/>
      <c r="Y883" s="78"/>
      <c r="Z883" s="86"/>
      <c r="AA883" s="83"/>
      <c r="AB883" s="78"/>
      <c r="AC883" s="78"/>
      <c r="AD883" s="78"/>
      <c r="AE883" s="78"/>
      <c r="AF883" s="78"/>
      <c r="AG883" s="78"/>
      <c r="AH883" s="78"/>
      <c r="AI883" s="78"/>
      <c r="AJ883" s="78"/>
      <c r="AK883" s="78"/>
      <c r="AL883" s="78"/>
      <c r="AM883" s="78"/>
      <c r="AN883" s="78"/>
      <c r="AO883" s="78"/>
      <c r="AP883" s="78"/>
      <c r="AQ883" s="78"/>
      <c r="AR883" s="78"/>
      <c r="AS883" s="78"/>
      <c r="AT883" s="78"/>
      <c r="AU883" s="78"/>
      <c r="AV883" s="78"/>
      <c r="AW883" s="78"/>
      <c r="AX883" s="78"/>
      <c r="AY883" s="78"/>
      <c r="AZ883" s="78"/>
      <c r="BA883" s="78"/>
      <c r="BB883" s="78"/>
      <c r="BC883" s="78"/>
    </row>
    <row r="884" customFormat="false" ht="15" hidden="false" customHeight="false" outlineLevel="0" collapsed="false">
      <c r="A884" s="78"/>
      <c r="B884" s="78"/>
      <c r="C884" s="79"/>
      <c r="D884" s="78"/>
      <c r="E884" s="78"/>
      <c r="F884" s="82"/>
      <c r="G884" s="82"/>
      <c r="H884" s="82"/>
      <c r="I884" s="78"/>
      <c r="J884" s="83"/>
      <c r="K884" s="78"/>
      <c r="L884" s="82"/>
      <c r="M884" s="82"/>
      <c r="N884" s="82"/>
      <c r="O884" s="82"/>
      <c r="P884" s="83"/>
      <c r="Q884" s="78"/>
      <c r="R884" s="83"/>
      <c r="S884" s="78"/>
      <c r="T884" s="78"/>
      <c r="U884" s="78"/>
      <c r="V884" s="78"/>
      <c r="W884" s="78"/>
      <c r="X884" s="78"/>
      <c r="Y884" s="78"/>
      <c r="Z884" s="86"/>
      <c r="AA884" s="83"/>
      <c r="AB884" s="78"/>
      <c r="AC884" s="78"/>
      <c r="AD884" s="78"/>
      <c r="AE884" s="78"/>
      <c r="AF884" s="78"/>
      <c r="AG884" s="78"/>
      <c r="AH884" s="78"/>
      <c r="AI884" s="78"/>
      <c r="AJ884" s="78"/>
      <c r="AK884" s="78"/>
      <c r="AL884" s="78"/>
      <c r="AM884" s="78"/>
      <c r="AN884" s="78"/>
      <c r="AO884" s="78"/>
      <c r="AP884" s="78"/>
      <c r="AQ884" s="78"/>
      <c r="AR884" s="78"/>
      <c r="AS884" s="78"/>
      <c r="AT884" s="78"/>
      <c r="AU884" s="78"/>
      <c r="AV884" s="78"/>
      <c r="AW884" s="78"/>
      <c r="AX884" s="78"/>
      <c r="AY884" s="78"/>
      <c r="AZ884" s="78"/>
      <c r="BA884" s="78"/>
      <c r="BB884" s="78"/>
      <c r="BC884" s="78"/>
    </row>
    <row r="885" customFormat="false" ht="15" hidden="false" customHeight="false" outlineLevel="0" collapsed="false">
      <c r="A885" s="78"/>
      <c r="B885" s="78"/>
      <c r="C885" s="79"/>
      <c r="D885" s="78"/>
      <c r="E885" s="78"/>
      <c r="F885" s="82"/>
      <c r="G885" s="82"/>
      <c r="H885" s="82"/>
      <c r="I885" s="78"/>
      <c r="J885" s="83"/>
      <c r="K885" s="78"/>
      <c r="L885" s="82"/>
      <c r="M885" s="82"/>
      <c r="N885" s="82"/>
      <c r="O885" s="82"/>
      <c r="P885" s="83"/>
      <c r="Q885" s="78"/>
      <c r="R885" s="83"/>
      <c r="S885" s="78"/>
      <c r="T885" s="78"/>
      <c r="U885" s="78"/>
      <c r="V885" s="78"/>
      <c r="W885" s="78"/>
      <c r="X885" s="78"/>
      <c r="Y885" s="78"/>
      <c r="Z885" s="86"/>
      <c r="AA885" s="83"/>
      <c r="AB885" s="78"/>
      <c r="AC885" s="78"/>
      <c r="AD885" s="78"/>
      <c r="AE885" s="78"/>
      <c r="AF885" s="78"/>
      <c r="AG885" s="78"/>
      <c r="AH885" s="78"/>
      <c r="AI885" s="78"/>
      <c r="AJ885" s="78"/>
      <c r="AK885" s="78"/>
      <c r="AL885" s="78"/>
      <c r="AM885" s="78"/>
      <c r="AN885" s="78"/>
      <c r="AO885" s="78"/>
      <c r="AP885" s="78"/>
      <c r="AQ885" s="78"/>
      <c r="AR885" s="78"/>
      <c r="AS885" s="78"/>
      <c r="AT885" s="78"/>
      <c r="AU885" s="78"/>
      <c r="AV885" s="78"/>
      <c r="AW885" s="78"/>
      <c r="AX885" s="78"/>
      <c r="AY885" s="78"/>
      <c r="AZ885" s="78"/>
      <c r="BA885" s="78"/>
      <c r="BB885" s="78"/>
      <c r="BC885" s="78"/>
    </row>
    <row r="886" customFormat="false" ht="15" hidden="false" customHeight="false" outlineLevel="0" collapsed="false">
      <c r="A886" s="78"/>
      <c r="B886" s="78"/>
      <c r="C886" s="79"/>
      <c r="D886" s="78"/>
      <c r="E886" s="78"/>
      <c r="F886" s="82"/>
      <c r="G886" s="82"/>
      <c r="H886" s="82"/>
      <c r="I886" s="78"/>
      <c r="J886" s="83"/>
      <c r="K886" s="78"/>
      <c r="L886" s="82"/>
      <c r="M886" s="82"/>
      <c r="N886" s="82"/>
      <c r="O886" s="82"/>
      <c r="P886" s="83"/>
      <c r="Q886" s="78"/>
      <c r="R886" s="83"/>
      <c r="S886" s="78"/>
      <c r="T886" s="78"/>
      <c r="U886" s="78"/>
      <c r="V886" s="78"/>
      <c r="W886" s="78"/>
      <c r="X886" s="78"/>
      <c r="Y886" s="78"/>
      <c r="Z886" s="86"/>
      <c r="AA886" s="83"/>
      <c r="AB886" s="78"/>
      <c r="AC886" s="78"/>
      <c r="AD886" s="78"/>
      <c r="AE886" s="78"/>
      <c r="AF886" s="78"/>
      <c r="AG886" s="78"/>
      <c r="AH886" s="78"/>
      <c r="AI886" s="78"/>
      <c r="AJ886" s="78"/>
      <c r="AK886" s="78"/>
      <c r="AL886" s="78"/>
      <c r="AM886" s="78"/>
      <c r="AN886" s="78"/>
      <c r="AO886" s="78"/>
      <c r="AP886" s="78"/>
      <c r="AQ886" s="78"/>
      <c r="AR886" s="78"/>
      <c r="AS886" s="78"/>
      <c r="AT886" s="78"/>
      <c r="AU886" s="78"/>
      <c r="AV886" s="78"/>
      <c r="AW886" s="78"/>
      <c r="AX886" s="78"/>
      <c r="AY886" s="78"/>
      <c r="AZ886" s="78"/>
      <c r="BA886" s="78"/>
      <c r="BB886" s="78"/>
      <c r="BC886" s="78"/>
    </row>
    <row r="887" customFormat="false" ht="15" hidden="false" customHeight="false" outlineLevel="0" collapsed="false">
      <c r="A887" s="78"/>
      <c r="B887" s="78"/>
      <c r="C887" s="79"/>
      <c r="D887" s="78"/>
      <c r="E887" s="78"/>
      <c r="F887" s="82"/>
      <c r="G887" s="82"/>
      <c r="H887" s="82"/>
      <c r="I887" s="78"/>
      <c r="J887" s="83"/>
      <c r="K887" s="78"/>
      <c r="L887" s="82"/>
      <c r="M887" s="82"/>
      <c r="N887" s="82"/>
      <c r="O887" s="82"/>
      <c r="P887" s="83"/>
      <c r="Q887" s="78"/>
      <c r="R887" s="83"/>
      <c r="S887" s="78"/>
      <c r="T887" s="78"/>
      <c r="U887" s="78"/>
      <c r="V887" s="78"/>
      <c r="W887" s="78"/>
      <c r="X887" s="78"/>
      <c r="Y887" s="78"/>
      <c r="Z887" s="86"/>
      <c r="AA887" s="83"/>
      <c r="AB887" s="78"/>
      <c r="AC887" s="78"/>
      <c r="AD887" s="78"/>
      <c r="AE887" s="78"/>
      <c r="AF887" s="78"/>
      <c r="AG887" s="78"/>
      <c r="AH887" s="78"/>
      <c r="AI887" s="78"/>
      <c r="AJ887" s="78"/>
      <c r="AK887" s="78"/>
      <c r="AL887" s="78"/>
      <c r="AM887" s="78"/>
      <c r="AN887" s="78"/>
      <c r="AO887" s="78"/>
      <c r="AP887" s="78"/>
      <c r="AQ887" s="78"/>
      <c r="AR887" s="78"/>
      <c r="AS887" s="78"/>
      <c r="AT887" s="78"/>
      <c r="AU887" s="78"/>
      <c r="AV887" s="78"/>
      <c r="AW887" s="78"/>
      <c r="AX887" s="78"/>
      <c r="AY887" s="78"/>
      <c r="AZ887" s="78"/>
      <c r="BA887" s="78"/>
      <c r="BB887" s="78"/>
      <c r="BC887" s="78"/>
    </row>
    <row r="888" customFormat="false" ht="15" hidden="false" customHeight="false" outlineLevel="0" collapsed="false">
      <c r="A888" s="78"/>
      <c r="B888" s="78"/>
      <c r="C888" s="79"/>
      <c r="D888" s="78"/>
      <c r="E888" s="78"/>
      <c r="F888" s="82"/>
      <c r="G888" s="82"/>
      <c r="H888" s="82"/>
      <c r="I888" s="78"/>
      <c r="J888" s="83"/>
      <c r="K888" s="78"/>
      <c r="L888" s="82"/>
      <c r="M888" s="82"/>
      <c r="N888" s="82"/>
      <c r="O888" s="82"/>
      <c r="P888" s="83"/>
      <c r="Q888" s="78"/>
      <c r="R888" s="83"/>
      <c r="S888" s="78"/>
      <c r="T888" s="78"/>
      <c r="U888" s="78"/>
      <c r="V888" s="78"/>
      <c r="W888" s="78"/>
      <c r="X888" s="78"/>
      <c r="Y888" s="78"/>
      <c r="Z888" s="86"/>
      <c r="AA888" s="83"/>
      <c r="AB888" s="78"/>
      <c r="AC888" s="78"/>
      <c r="AD888" s="78"/>
      <c r="AE888" s="78"/>
      <c r="AF888" s="78"/>
      <c r="AG888" s="78"/>
      <c r="AH888" s="78"/>
      <c r="AI888" s="78"/>
      <c r="AJ888" s="78"/>
      <c r="AK888" s="78"/>
      <c r="AL888" s="78"/>
      <c r="AM888" s="78"/>
      <c r="AN888" s="78"/>
      <c r="AO888" s="78"/>
      <c r="AP888" s="78"/>
      <c r="AQ888" s="78"/>
      <c r="AR888" s="78"/>
      <c r="AS888" s="78"/>
      <c r="AT888" s="78"/>
      <c r="AU888" s="78"/>
      <c r="AV888" s="78"/>
      <c r="AW888" s="78"/>
      <c r="AX888" s="78"/>
      <c r="AY888" s="78"/>
      <c r="AZ888" s="78"/>
      <c r="BA888" s="78"/>
      <c r="BB888" s="78"/>
      <c r="BC888" s="78"/>
    </row>
    <row r="889" customFormat="false" ht="15" hidden="false" customHeight="false" outlineLevel="0" collapsed="false">
      <c r="A889" s="78"/>
      <c r="B889" s="78"/>
      <c r="C889" s="79"/>
      <c r="D889" s="78"/>
      <c r="E889" s="78"/>
      <c r="F889" s="82"/>
      <c r="G889" s="82"/>
      <c r="H889" s="82"/>
      <c r="I889" s="78"/>
      <c r="J889" s="83"/>
      <c r="K889" s="78"/>
      <c r="L889" s="82"/>
      <c r="M889" s="82"/>
      <c r="N889" s="82"/>
      <c r="O889" s="82"/>
      <c r="P889" s="83"/>
      <c r="Q889" s="78"/>
      <c r="R889" s="83"/>
      <c r="S889" s="78"/>
      <c r="T889" s="78"/>
      <c r="U889" s="78"/>
      <c r="V889" s="78"/>
      <c r="W889" s="78"/>
      <c r="X889" s="78"/>
      <c r="Y889" s="78"/>
      <c r="Z889" s="86"/>
      <c r="AA889" s="83"/>
      <c r="AB889" s="78"/>
      <c r="AC889" s="78"/>
      <c r="AD889" s="78"/>
      <c r="AE889" s="78"/>
      <c r="AF889" s="78"/>
      <c r="AG889" s="78"/>
      <c r="AH889" s="78"/>
      <c r="AI889" s="78"/>
      <c r="AJ889" s="78"/>
      <c r="AK889" s="78"/>
      <c r="AL889" s="78"/>
      <c r="AM889" s="78"/>
      <c r="AN889" s="78"/>
      <c r="AO889" s="78"/>
      <c r="AP889" s="78"/>
      <c r="AQ889" s="78"/>
      <c r="AR889" s="78"/>
      <c r="AS889" s="78"/>
      <c r="AT889" s="78"/>
      <c r="AU889" s="78"/>
      <c r="AV889" s="78"/>
      <c r="AW889" s="78"/>
      <c r="AX889" s="78"/>
      <c r="AY889" s="78"/>
      <c r="AZ889" s="78"/>
      <c r="BA889" s="78"/>
      <c r="BB889" s="78"/>
      <c r="BC889" s="78"/>
    </row>
    <row r="890" customFormat="false" ht="15" hidden="false" customHeight="false" outlineLevel="0" collapsed="false">
      <c r="A890" s="78"/>
      <c r="B890" s="78"/>
      <c r="C890" s="79"/>
      <c r="D890" s="78"/>
      <c r="E890" s="78"/>
      <c r="F890" s="82"/>
      <c r="G890" s="82"/>
      <c r="H890" s="82"/>
      <c r="I890" s="78"/>
      <c r="J890" s="83"/>
      <c r="K890" s="78"/>
      <c r="L890" s="82"/>
      <c r="M890" s="82"/>
      <c r="N890" s="82"/>
      <c r="O890" s="82"/>
      <c r="P890" s="83"/>
      <c r="Q890" s="78"/>
      <c r="R890" s="83"/>
      <c r="S890" s="78"/>
      <c r="T890" s="78"/>
      <c r="U890" s="78"/>
      <c r="V890" s="78"/>
      <c r="W890" s="78"/>
      <c r="X890" s="78"/>
      <c r="Y890" s="78"/>
      <c r="Z890" s="86"/>
      <c r="AA890" s="83"/>
      <c r="AB890" s="78"/>
      <c r="AC890" s="78"/>
      <c r="AD890" s="78"/>
      <c r="AE890" s="78"/>
      <c r="AF890" s="78"/>
      <c r="AG890" s="78"/>
      <c r="AH890" s="78"/>
      <c r="AI890" s="78"/>
      <c r="AJ890" s="78"/>
      <c r="AK890" s="78"/>
      <c r="AL890" s="78"/>
      <c r="AM890" s="78"/>
      <c r="AN890" s="78"/>
      <c r="AO890" s="78"/>
      <c r="AP890" s="78"/>
      <c r="AQ890" s="78"/>
      <c r="AR890" s="78"/>
      <c r="AS890" s="78"/>
      <c r="AT890" s="78"/>
      <c r="AU890" s="78"/>
      <c r="AV890" s="78"/>
      <c r="AW890" s="78"/>
      <c r="AX890" s="78"/>
      <c r="AY890" s="78"/>
      <c r="AZ890" s="78"/>
      <c r="BA890" s="78"/>
      <c r="BB890" s="78"/>
      <c r="BC890" s="78"/>
    </row>
    <row r="891" customFormat="false" ht="15" hidden="false" customHeight="false" outlineLevel="0" collapsed="false">
      <c r="A891" s="78"/>
      <c r="B891" s="78"/>
      <c r="C891" s="79"/>
      <c r="D891" s="78"/>
      <c r="E891" s="78"/>
      <c r="F891" s="82"/>
      <c r="G891" s="82"/>
      <c r="H891" s="82"/>
      <c r="I891" s="78"/>
      <c r="J891" s="83"/>
      <c r="K891" s="78"/>
      <c r="L891" s="82"/>
      <c r="M891" s="82"/>
      <c r="N891" s="82"/>
      <c r="O891" s="82"/>
      <c r="P891" s="83"/>
      <c r="Q891" s="78"/>
      <c r="R891" s="83"/>
      <c r="S891" s="78"/>
      <c r="T891" s="78"/>
      <c r="U891" s="78"/>
      <c r="V891" s="78"/>
      <c r="W891" s="78"/>
      <c r="X891" s="78"/>
      <c r="Y891" s="78"/>
      <c r="Z891" s="86"/>
      <c r="AA891" s="83"/>
      <c r="AB891" s="78"/>
      <c r="AC891" s="78"/>
      <c r="AD891" s="78"/>
      <c r="AE891" s="78"/>
      <c r="AF891" s="78"/>
      <c r="AG891" s="78"/>
      <c r="AH891" s="78"/>
      <c r="AI891" s="78"/>
      <c r="AJ891" s="78"/>
      <c r="AK891" s="78"/>
      <c r="AL891" s="78"/>
      <c r="AM891" s="78"/>
      <c r="AN891" s="78"/>
      <c r="AO891" s="78"/>
      <c r="AP891" s="78"/>
      <c r="AQ891" s="78"/>
      <c r="AR891" s="78"/>
      <c r="AS891" s="78"/>
      <c r="AT891" s="78"/>
      <c r="AU891" s="78"/>
      <c r="AV891" s="78"/>
      <c r="AW891" s="78"/>
      <c r="AX891" s="78"/>
      <c r="AY891" s="78"/>
      <c r="AZ891" s="78"/>
      <c r="BA891" s="78"/>
      <c r="BB891" s="78"/>
      <c r="BC891" s="78"/>
    </row>
    <row r="892" customFormat="false" ht="15" hidden="false" customHeight="false" outlineLevel="0" collapsed="false">
      <c r="A892" s="78"/>
      <c r="B892" s="78"/>
      <c r="C892" s="79"/>
      <c r="D892" s="78"/>
      <c r="E892" s="78"/>
      <c r="F892" s="82"/>
      <c r="G892" s="82"/>
      <c r="H892" s="82"/>
      <c r="I892" s="78"/>
      <c r="J892" s="83"/>
      <c r="K892" s="78"/>
      <c r="L892" s="82"/>
      <c r="M892" s="82"/>
      <c r="N892" s="82"/>
      <c r="O892" s="82"/>
      <c r="P892" s="83"/>
      <c r="Q892" s="78"/>
      <c r="R892" s="83"/>
      <c r="S892" s="78"/>
      <c r="T892" s="78"/>
      <c r="U892" s="78"/>
      <c r="V892" s="78"/>
      <c r="W892" s="78"/>
      <c r="X892" s="78"/>
      <c r="Y892" s="78"/>
      <c r="Z892" s="86"/>
      <c r="AA892" s="83"/>
      <c r="AB892" s="78"/>
      <c r="AC892" s="78"/>
      <c r="AD892" s="78"/>
      <c r="AE892" s="78"/>
      <c r="AF892" s="78"/>
      <c r="AG892" s="78"/>
      <c r="AH892" s="78"/>
      <c r="AI892" s="78"/>
      <c r="AJ892" s="78"/>
      <c r="AK892" s="78"/>
      <c r="AL892" s="78"/>
      <c r="AM892" s="78"/>
      <c r="AN892" s="78"/>
      <c r="AO892" s="78"/>
      <c r="AP892" s="78"/>
      <c r="AQ892" s="78"/>
      <c r="AR892" s="78"/>
      <c r="AS892" s="78"/>
      <c r="AT892" s="78"/>
      <c r="AU892" s="78"/>
      <c r="AV892" s="78"/>
      <c r="AW892" s="78"/>
      <c r="AX892" s="78"/>
      <c r="AY892" s="78"/>
      <c r="AZ892" s="78"/>
      <c r="BA892" s="78"/>
      <c r="BB892" s="78"/>
      <c r="BC892" s="78"/>
    </row>
    <row r="893" customFormat="false" ht="15" hidden="false" customHeight="false" outlineLevel="0" collapsed="false">
      <c r="A893" s="78"/>
      <c r="B893" s="78"/>
      <c r="C893" s="79"/>
      <c r="D893" s="78"/>
      <c r="E893" s="78"/>
      <c r="F893" s="82"/>
      <c r="G893" s="82"/>
      <c r="H893" s="82"/>
      <c r="I893" s="78"/>
      <c r="J893" s="83"/>
      <c r="K893" s="78"/>
      <c r="L893" s="82"/>
      <c r="M893" s="82"/>
      <c r="N893" s="82"/>
      <c r="O893" s="82"/>
      <c r="P893" s="83"/>
      <c r="Q893" s="78"/>
      <c r="R893" s="83"/>
      <c r="S893" s="78"/>
      <c r="T893" s="78"/>
      <c r="U893" s="78"/>
      <c r="V893" s="78"/>
      <c r="W893" s="78"/>
      <c r="X893" s="78"/>
      <c r="Y893" s="78"/>
      <c r="Z893" s="86"/>
      <c r="AA893" s="83"/>
      <c r="AB893" s="78"/>
      <c r="AC893" s="78"/>
      <c r="AD893" s="78"/>
      <c r="AE893" s="78"/>
      <c r="AF893" s="78"/>
      <c r="AG893" s="78"/>
      <c r="AH893" s="78"/>
      <c r="AI893" s="78"/>
      <c r="AJ893" s="78"/>
      <c r="AK893" s="78"/>
      <c r="AL893" s="78"/>
      <c r="AM893" s="78"/>
      <c r="AN893" s="78"/>
      <c r="AO893" s="78"/>
      <c r="AP893" s="78"/>
      <c r="AQ893" s="78"/>
      <c r="AR893" s="78"/>
      <c r="AS893" s="78"/>
      <c r="AT893" s="78"/>
      <c r="AU893" s="78"/>
      <c r="AV893" s="78"/>
      <c r="AW893" s="78"/>
      <c r="AX893" s="78"/>
      <c r="AY893" s="78"/>
      <c r="AZ893" s="78"/>
      <c r="BA893" s="78"/>
      <c r="BB893" s="78"/>
      <c r="BC893" s="78"/>
    </row>
    <row r="894" customFormat="false" ht="15" hidden="false" customHeight="false" outlineLevel="0" collapsed="false">
      <c r="A894" s="78"/>
      <c r="B894" s="78"/>
      <c r="C894" s="79"/>
      <c r="D894" s="78"/>
      <c r="E894" s="78"/>
      <c r="F894" s="82"/>
      <c r="G894" s="82"/>
      <c r="H894" s="82"/>
      <c r="I894" s="78"/>
      <c r="J894" s="83"/>
      <c r="K894" s="78"/>
      <c r="L894" s="82"/>
      <c r="M894" s="82"/>
      <c r="N894" s="82"/>
      <c r="O894" s="82"/>
      <c r="P894" s="83"/>
      <c r="Q894" s="78"/>
      <c r="R894" s="83"/>
      <c r="S894" s="78"/>
      <c r="T894" s="78"/>
      <c r="U894" s="78"/>
      <c r="V894" s="78"/>
      <c r="W894" s="78"/>
      <c r="X894" s="78"/>
      <c r="Y894" s="78"/>
      <c r="Z894" s="86"/>
      <c r="AA894" s="83"/>
      <c r="AB894" s="78"/>
      <c r="AC894" s="78"/>
      <c r="AD894" s="78"/>
      <c r="AE894" s="78"/>
      <c r="AF894" s="78"/>
      <c r="AG894" s="78"/>
      <c r="AH894" s="78"/>
      <c r="AI894" s="78"/>
      <c r="AJ894" s="78"/>
      <c r="AK894" s="78"/>
      <c r="AL894" s="78"/>
      <c r="AM894" s="78"/>
      <c r="AN894" s="78"/>
      <c r="AO894" s="78"/>
      <c r="AP894" s="78"/>
      <c r="AQ894" s="78"/>
      <c r="AR894" s="78"/>
      <c r="AS894" s="78"/>
      <c r="AT894" s="78"/>
      <c r="AU894" s="78"/>
      <c r="AV894" s="78"/>
      <c r="AW894" s="78"/>
      <c r="AX894" s="78"/>
      <c r="AY894" s="78"/>
      <c r="AZ894" s="78"/>
      <c r="BA894" s="78"/>
      <c r="BB894" s="78"/>
      <c r="BC894" s="78"/>
    </row>
    <row r="895" customFormat="false" ht="15" hidden="false" customHeight="false" outlineLevel="0" collapsed="false">
      <c r="A895" s="78"/>
      <c r="B895" s="78"/>
      <c r="C895" s="79"/>
      <c r="D895" s="78"/>
      <c r="E895" s="78"/>
      <c r="F895" s="82"/>
      <c r="G895" s="82"/>
      <c r="H895" s="82"/>
      <c r="I895" s="78"/>
      <c r="J895" s="83"/>
      <c r="K895" s="78"/>
      <c r="L895" s="82"/>
      <c r="M895" s="82"/>
      <c r="N895" s="82"/>
      <c r="O895" s="82"/>
      <c r="P895" s="83"/>
      <c r="Q895" s="78"/>
      <c r="R895" s="83"/>
      <c r="S895" s="78"/>
      <c r="T895" s="78"/>
      <c r="U895" s="78"/>
      <c r="V895" s="78"/>
      <c r="W895" s="78"/>
      <c r="X895" s="78"/>
      <c r="Y895" s="78"/>
      <c r="Z895" s="86"/>
      <c r="AA895" s="83"/>
      <c r="AB895" s="78"/>
      <c r="AC895" s="78"/>
      <c r="AD895" s="78"/>
      <c r="AE895" s="78"/>
      <c r="AF895" s="78"/>
      <c r="AG895" s="78"/>
      <c r="AH895" s="78"/>
      <c r="AI895" s="78"/>
      <c r="AJ895" s="78"/>
      <c r="AK895" s="78"/>
      <c r="AL895" s="78"/>
      <c r="AM895" s="78"/>
      <c r="AN895" s="78"/>
      <c r="AO895" s="78"/>
      <c r="AP895" s="78"/>
      <c r="AQ895" s="78"/>
      <c r="AR895" s="78"/>
      <c r="AS895" s="78"/>
      <c r="AT895" s="78"/>
      <c r="AU895" s="78"/>
      <c r="AV895" s="78"/>
      <c r="AW895" s="78"/>
      <c r="AX895" s="78"/>
      <c r="AY895" s="78"/>
      <c r="AZ895" s="78"/>
      <c r="BA895" s="78"/>
      <c r="BB895" s="78"/>
      <c r="BC895" s="78"/>
    </row>
    <row r="896" customFormat="false" ht="15" hidden="false" customHeight="false" outlineLevel="0" collapsed="false">
      <c r="A896" s="78"/>
      <c r="B896" s="78"/>
      <c r="C896" s="79"/>
      <c r="D896" s="78"/>
      <c r="E896" s="78"/>
      <c r="F896" s="82"/>
      <c r="G896" s="82"/>
      <c r="H896" s="82"/>
      <c r="I896" s="78"/>
      <c r="J896" s="83"/>
      <c r="K896" s="78"/>
      <c r="L896" s="82"/>
      <c r="M896" s="82"/>
      <c r="N896" s="82"/>
      <c r="O896" s="82"/>
      <c r="P896" s="83"/>
      <c r="Q896" s="78"/>
      <c r="R896" s="83"/>
      <c r="S896" s="78"/>
      <c r="T896" s="78"/>
      <c r="U896" s="78"/>
      <c r="V896" s="78"/>
      <c r="W896" s="78"/>
      <c r="X896" s="78"/>
      <c r="Y896" s="78"/>
      <c r="Z896" s="86"/>
      <c r="AA896" s="83"/>
      <c r="AB896" s="78"/>
      <c r="AC896" s="78"/>
      <c r="AD896" s="78"/>
      <c r="AE896" s="78"/>
      <c r="AF896" s="78"/>
      <c r="AG896" s="78"/>
      <c r="AH896" s="78"/>
      <c r="AI896" s="78"/>
      <c r="AJ896" s="78"/>
      <c r="AK896" s="78"/>
      <c r="AL896" s="78"/>
      <c r="AM896" s="78"/>
      <c r="AN896" s="78"/>
      <c r="AO896" s="78"/>
      <c r="AP896" s="78"/>
      <c r="AQ896" s="78"/>
      <c r="AR896" s="78"/>
      <c r="AS896" s="78"/>
      <c r="AT896" s="78"/>
      <c r="AU896" s="78"/>
      <c r="AV896" s="78"/>
      <c r="AW896" s="78"/>
      <c r="AX896" s="78"/>
      <c r="AY896" s="78"/>
      <c r="AZ896" s="78"/>
      <c r="BA896" s="78"/>
      <c r="BB896" s="78"/>
      <c r="BC896" s="78"/>
    </row>
    <row r="897" customFormat="false" ht="15" hidden="false" customHeight="false" outlineLevel="0" collapsed="false">
      <c r="A897" s="78"/>
      <c r="B897" s="78"/>
      <c r="C897" s="79"/>
      <c r="D897" s="78"/>
      <c r="E897" s="78"/>
      <c r="F897" s="82"/>
      <c r="G897" s="82"/>
      <c r="H897" s="82"/>
      <c r="I897" s="78"/>
      <c r="J897" s="83"/>
      <c r="K897" s="78"/>
      <c r="L897" s="82"/>
      <c r="M897" s="82"/>
      <c r="N897" s="82"/>
      <c r="O897" s="82"/>
      <c r="P897" s="83"/>
      <c r="Q897" s="78"/>
      <c r="R897" s="83"/>
      <c r="S897" s="78"/>
      <c r="T897" s="78"/>
      <c r="U897" s="78"/>
      <c r="V897" s="78"/>
      <c r="W897" s="78"/>
      <c r="X897" s="78"/>
      <c r="Y897" s="78"/>
      <c r="Z897" s="86"/>
      <c r="AA897" s="83"/>
      <c r="AB897" s="78"/>
      <c r="AC897" s="78"/>
      <c r="AD897" s="78"/>
      <c r="AE897" s="78"/>
      <c r="AF897" s="78"/>
      <c r="AG897" s="78"/>
      <c r="AH897" s="78"/>
      <c r="AI897" s="78"/>
      <c r="AJ897" s="78"/>
      <c r="AK897" s="78"/>
      <c r="AL897" s="78"/>
      <c r="AM897" s="78"/>
      <c r="AN897" s="78"/>
      <c r="AO897" s="78"/>
      <c r="AP897" s="78"/>
      <c r="AQ897" s="78"/>
      <c r="AR897" s="78"/>
      <c r="AS897" s="78"/>
      <c r="AT897" s="78"/>
      <c r="AU897" s="78"/>
      <c r="AV897" s="78"/>
      <c r="AW897" s="78"/>
      <c r="AX897" s="78"/>
      <c r="AY897" s="78"/>
      <c r="AZ897" s="78"/>
      <c r="BA897" s="78"/>
      <c r="BB897" s="78"/>
      <c r="BC897" s="78"/>
    </row>
    <row r="898" customFormat="false" ht="15" hidden="false" customHeight="false" outlineLevel="0" collapsed="false">
      <c r="A898" s="78"/>
      <c r="B898" s="78"/>
      <c r="C898" s="79"/>
      <c r="D898" s="78"/>
      <c r="E898" s="78"/>
      <c r="F898" s="82"/>
      <c r="G898" s="82"/>
      <c r="H898" s="82"/>
      <c r="I898" s="78"/>
      <c r="J898" s="83"/>
      <c r="K898" s="78"/>
      <c r="L898" s="82"/>
      <c r="M898" s="82"/>
      <c r="N898" s="82"/>
      <c r="O898" s="82"/>
      <c r="P898" s="83"/>
      <c r="Q898" s="78"/>
      <c r="R898" s="83"/>
      <c r="S898" s="78"/>
      <c r="T898" s="78"/>
      <c r="U898" s="78"/>
      <c r="V898" s="78"/>
      <c r="W898" s="78"/>
      <c r="X898" s="78"/>
      <c r="Y898" s="78"/>
      <c r="Z898" s="86"/>
      <c r="AA898" s="83"/>
      <c r="AB898" s="78"/>
      <c r="AC898" s="78"/>
      <c r="AD898" s="78"/>
      <c r="AE898" s="78"/>
      <c r="AF898" s="78"/>
      <c r="AG898" s="78"/>
      <c r="AH898" s="78"/>
      <c r="AI898" s="78"/>
      <c r="AJ898" s="78"/>
      <c r="AK898" s="78"/>
      <c r="AL898" s="78"/>
      <c r="AM898" s="78"/>
      <c r="AN898" s="78"/>
      <c r="AO898" s="78"/>
      <c r="AP898" s="78"/>
      <c r="AQ898" s="78"/>
      <c r="AR898" s="78"/>
      <c r="AS898" s="78"/>
      <c r="AT898" s="78"/>
      <c r="AU898" s="78"/>
      <c r="AV898" s="78"/>
      <c r="AW898" s="78"/>
      <c r="AX898" s="78"/>
      <c r="AY898" s="78"/>
      <c r="AZ898" s="78"/>
      <c r="BA898" s="78"/>
      <c r="BB898" s="78"/>
      <c r="BC898" s="78"/>
    </row>
    <row r="899" customFormat="false" ht="15" hidden="false" customHeight="false" outlineLevel="0" collapsed="false">
      <c r="A899" s="78"/>
      <c r="B899" s="78"/>
      <c r="C899" s="79"/>
      <c r="D899" s="78"/>
      <c r="E899" s="78"/>
      <c r="F899" s="82"/>
      <c r="G899" s="82"/>
      <c r="H899" s="82"/>
      <c r="I899" s="78"/>
      <c r="J899" s="83"/>
      <c r="K899" s="78"/>
      <c r="L899" s="82"/>
      <c r="M899" s="82"/>
      <c r="N899" s="82"/>
      <c r="O899" s="82"/>
      <c r="P899" s="83"/>
      <c r="Q899" s="78"/>
      <c r="R899" s="83"/>
      <c r="S899" s="78"/>
      <c r="T899" s="78"/>
      <c r="U899" s="78"/>
      <c r="V899" s="78"/>
      <c r="W899" s="78"/>
      <c r="X899" s="78"/>
      <c r="Y899" s="78"/>
      <c r="Z899" s="86"/>
      <c r="AA899" s="83"/>
      <c r="AB899" s="78"/>
      <c r="AC899" s="78"/>
      <c r="AD899" s="78"/>
      <c r="AE899" s="78"/>
      <c r="AF899" s="78"/>
      <c r="AG899" s="78"/>
      <c r="AH899" s="78"/>
      <c r="AI899" s="78"/>
      <c r="AJ899" s="78"/>
      <c r="AK899" s="78"/>
      <c r="AL899" s="78"/>
      <c r="AM899" s="78"/>
      <c r="AN899" s="78"/>
      <c r="AO899" s="78"/>
      <c r="AP899" s="78"/>
      <c r="AQ899" s="78"/>
      <c r="AR899" s="78"/>
      <c r="AS899" s="78"/>
      <c r="AT899" s="78"/>
      <c r="AU899" s="78"/>
      <c r="AV899" s="78"/>
      <c r="AW899" s="78"/>
      <c r="AX899" s="78"/>
      <c r="AY899" s="78"/>
      <c r="AZ899" s="78"/>
      <c r="BA899" s="78"/>
      <c r="BB899" s="78"/>
      <c r="BC899" s="78"/>
    </row>
    <row r="900" customFormat="false" ht="15" hidden="false" customHeight="false" outlineLevel="0" collapsed="false">
      <c r="A900" s="78"/>
      <c r="B900" s="78"/>
      <c r="C900" s="79"/>
      <c r="D900" s="78"/>
      <c r="E900" s="78"/>
      <c r="F900" s="82"/>
      <c r="G900" s="82"/>
      <c r="H900" s="82"/>
      <c r="I900" s="78"/>
      <c r="J900" s="83"/>
      <c r="K900" s="78"/>
      <c r="L900" s="82"/>
      <c r="M900" s="82"/>
      <c r="N900" s="82"/>
      <c r="O900" s="82"/>
      <c r="P900" s="83"/>
      <c r="Q900" s="78"/>
      <c r="R900" s="83"/>
      <c r="S900" s="78"/>
      <c r="T900" s="78"/>
      <c r="U900" s="78"/>
      <c r="V900" s="78"/>
      <c r="W900" s="78"/>
      <c r="X900" s="78"/>
      <c r="Y900" s="78"/>
      <c r="Z900" s="86"/>
      <c r="AA900" s="83"/>
      <c r="AB900" s="78"/>
      <c r="AC900" s="78"/>
      <c r="AD900" s="78"/>
      <c r="AE900" s="78"/>
      <c r="AF900" s="78"/>
      <c r="AG900" s="78"/>
      <c r="AH900" s="78"/>
      <c r="AI900" s="78"/>
      <c r="AJ900" s="78"/>
      <c r="AK900" s="78"/>
      <c r="AL900" s="78"/>
      <c r="AM900" s="78"/>
      <c r="AN900" s="78"/>
      <c r="AO900" s="78"/>
      <c r="AP900" s="78"/>
      <c r="AQ900" s="78"/>
      <c r="AR900" s="78"/>
      <c r="AS900" s="78"/>
      <c r="AT900" s="78"/>
      <c r="AU900" s="78"/>
      <c r="AV900" s="78"/>
      <c r="AW900" s="78"/>
      <c r="AX900" s="78"/>
      <c r="AY900" s="78"/>
      <c r="AZ900" s="78"/>
      <c r="BA900" s="78"/>
      <c r="BB900" s="78"/>
      <c r="BC900" s="78"/>
    </row>
    <row r="901" customFormat="false" ht="15" hidden="false" customHeight="false" outlineLevel="0" collapsed="false">
      <c r="A901" s="78"/>
      <c r="B901" s="78"/>
      <c r="C901" s="79"/>
      <c r="D901" s="78"/>
      <c r="E901" s="78"/>
      <c r="F901" s="82"/>
      <c r="G901" s="82"/>
      <c r="H901" s="82"/>
      <c r="I901" s="78"/>
      <c r="J901" s="83"/>
      <c r="K901" s="78"/>
      <c r="L901" s="82"/>
      <c r="M901" s="82"/>
      <c r="N901" s="82"/>
      <c r="O901" s="82"/>
      <c r="P901" s="83"/>
      <c r="Q901" s="78"/>
      <c r="R901" s="83"/>
      <c r="S901" s="78"/>
      <c r="T901" s="78"/>
      <c r="U901" s="78"/>
      <c r="V901" s="78"/>
      <c r="W901" s="78"/>
      <c r="X901" s="78"/>
      <c r="Y901" s="78"/>
      <c r="Z901" s="86"/>
      <c r="AA901" s="83"/>
      <c r="AB901" s="78"/>
      <c r="AC901" s="78"/>
      <c r="AD901" s="78"/>
      <c r="AE901" s="78"/>
      <c r="AF901" s="78"/>
      <c r="AG901" s="78"/>
      <c r="AH901" s="78"/>
      <c r="AI901" s="78"/>
      <c r="AJ901" s="78"/>
      <c r="AK901" s="78"/>
      <c r="AL901" s="78"/>
      <c r="AM901" s="78"/>
      <c r="AN901" s="78"/>
      <c r="AO901" s="78"/>
      <c r="AP901" s="78"/>
      <c r="AQ901" s="78"/>
      <c r="AR901" s="78"/>
      <c r="AS901" s="78"/>
      <c r="AT901" s="78"/>
      <c r="AU901" s="78"/>
      <c r="AV901" s="78"/>
      <c r="AW901" s="78"/>
      <c r="AX901" s="78"/>
      <c r="AY901" s="78"/>
      <c r="AZ901" s="78"/>
      <c r="BA901" s="78"/>
      <c r="BB901" s="78"/>
      <c r="BC901" s="78"/>
    </row>
    <row r="902" customFormat="false" ht="15" hidden="false" customHeight="false" outlineLevel="0" collapsed="false">
      <c r="A902" s="78"/>
      <c r="B902" s="78"/>
      <c r="C902" s="79"/>
      <c r="D902" s="78"/>
      <c r="E902" s="78"/>
      <c r="F902" s="82"/>
      <c r="G902" s="82"/>
      <c r="H902" s="82"/>
      <c r="I902" s="78"/>
      <c r="J902" s="83"/>
      <c r="K902" s="78"/>
      <c r="L902" s="82"/>
      <c r="M902" s="82"/>
      <c r="N902" s="82"/>
      <c r="O902" s="82"/>
      <c r="P902" s="83"/>
      <c r="Q902" s="78"/>
      <c r="R902" s="83"/>
      <c r="S902" s="78"/>
      <c r="T902" s="78"/>
      <c r="U902" s="78"/>
      <c r="V902" s="78"/>
      <c r="W902" s="78"/>
      <c r="X902" s="78"/>
      <c r="Y902" s="78"/>
      <c r="Z902" s="86"/>
      <c r="AA902" s="83"/>
      <c r="AB902" s="78"/>
      <c r="AC902" s="78"/>
      <c r="AD902" s="78"/>
      <c r="AE902" s="78"/>
      <c r="AF902" s="78"/>
      <c r="AG902" s="78"/>
      <c r="AH902" s="78"/>
      <c r="AI902" s="78"/>
      <c r="AJ902" s="78"/>
      <c r="AK902" s="78"/>
      <c r="AL902" s="78"/>
      <c r="AM902" s="78"/>
      <c r="AN902" s="78"/>
      <c r="AO902" s="78"/>
      <c r="AP902" s="78"/>
      <c r="AQ902" s="78"/>
      <c r="AR902" s="78"/>
      <c r="AS902" s="78"/>
      <c r="AT902" s="78"/>
      <c r="AU902" s="78"/>
      <c r="AV902" s="78"/>
      <c r="AW902" s="78"/>
      <c r="AX902" s="78"/>
      <c r="AY902" s="78"/>
      <c r="AZ902" s="78"/>
      <c r="BA902" s="78"/>
      <c r="BB902" s="78"/>
      <c r="BC902" s="78"/>
    </row>
    <row r="903" customFormat="false" ht="15" hidden="false" customHeight="false" outlineLevel="0" collapsed="false">
      <c r="A903" s="78"/>
      <c r="B903" s="78"/>
      <c r="C903" s="79"/>
      <c r="D903" s="78"/>
      <c r="E903" s="78"/>
      <c r="F903" s="82"/>
      <c r="G903" s="82"/>
      <c r="H903" s="82"/>
      <c r="I903" s="78"/>
      <c r="J903" s="83"/>
      <c r="K903" s="78"/>
      <c r="L903" s="82"/>
      <c r="M903" s="82"/>
      <c r="N903" s="82"/>
      <c r="O903" s="82"/>
      <c r="P903" s="83"/>
      <c r="Q903" s="78"/>
      <c r="R903" s="83"/>
      <c r="S903" s="78"/>
      <c r="T903" s="78"/>
      <c r="U903" s="78"/>
      <c r="V903" s="78"/>
      <c r="W903" s="78"/>
      <c r="X903" s="78"/>
      <c r="Y903" s="78"/>
      <c r="Z903" s="86"/>
      <c r="AA903" s="83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  <c r="AP903" s="78"/>
      <c r="AQ903" s="78"/>
      <c r="AR903" s="78"/>
      <c r="AS903" s="78"/>
      <c r="AT903" s="78"/>
      <c r="AU903" s="78"/>
      <c r="AV903" s="78"/>
      <c r="AW903" s="78"/>
      <c r="AX903" s="78"/>
      <c r="AY903" s="78"/>
      <c r="AZ903" s="78"/>
      <c r="BA903" s="78"/>
      <c r="BB903" s="78"/>
      <c r="BC903" s="78"/>
    </row>
    <row r="904" customFormat="false" ht="15" hidden="false" customHeight="false" outlineLevel="0" collapsed="false">
      <c r="A904" s="78"/>
      <c r="B904" s="78"/>
      <c r="C904" s="79"/>
      <c r="D904" s="78"/>
      <c r="E904" s="78"/>
      <c r="F904" s="82"/>
      <c r="G904" s="82"/>
      <c r="H904" s="82"/>
      <c r="I904" s="78"/>
      <c r="J904" s="83"/>
      <c r="K904" s="78"/>
      <c r="L904" s="82"/>
      <c r="M904" s="82"/>
      <c r="N904" s="82"/>
      <c r="O904" s="82"/>
      <c r="P904" s="83"/>
      <c r="Q904" s="78"/>
      <c r="R904" s="83"/>
      <c r="S904" s="78"/>
      <c r="T904" s="78"/>
      <c r="U904" s="78"/>
      <c r="V904" s="78"/>
      <c r="W904" s="78"/>
      <c r="X904" s="78"/>
      <c r="Y904" s="78"/>
      <c r="Z904" s="86"/>
      <c r="AA904" s="83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  <c r="AP904" s="78"/>
      <c r="AQ904" s="78"/>
      <c r="AR904" s="78"/>
      <c r="AS904" s="78"/>
      <c r="AT904" s="78"/>
      <c r="AU904" s="78"/>
      <c r="AV904" s="78"/>
      <c r="AW904" s="78"/>
      <c r="AX904" s="78"/>
      <c r="AY904" s="78"/>
      <c r="AZ904" s="78"/>
      <c r="BA904" s="78"/>
      <c r="BB904" s="78"/>
      <c r="BC904" s="78"/>
    </row>
    <row r="905" customFormat="false" ht="15" hidden="false" customHeight="false" outlineLevel="0" collapsed="false">
      <c r="A905" s="78"/>
      <c r="B905" s="78"/>
      <c r="C905" s="79"/>
      <c r="D905" s="78"/>
      <c r="E905" s="78"/>
      <c r="F905" s="82"/>
      <c r="G905" s="82"/>
      <c r="H905" s="82"/>
      <c r="I905" s="78"/>
      <c r="J905" s="83"/>
      <c r="K905" s="78"/>
      <c r="L905" s="82"/>
      <c r="M905" s="82"/>
      <c r="N905" s="82"/>
      <c r="O905" s="82"/>
      <c r="P905" s="83"/>
      <c r="Q905" s="78"/>
      <c r="R905" s="83"/>
      <c r="S905" s="78"/>
      <c r="T905" s="78"/>
      <c r="U905" s="78"/>
      <c r="V905" s="78"/>
      <c r="W905" s="78"/>
      <c r="X905" s="78"/>
      <c r="Y905" s="78"/>
      <c r="Z905" s="86"/>
      <c r="AA905" s="83"/>
      <c r="AB905" s="78"/>
      <c r="AC905" s="78"/>
      <c r="AD905" s="78"/>
      <c r="AE905" s="78"/>
      <c r="AF905" s="78"/>
      <c r="AG905" s="78"/>
      <c r="AH905" s="78"/>
      <c r="AI905" s="78"/>
      <c r="AJ905" s="78"/>
      <c r="AK905" s="78"/>
      <c r="AL905" s="78"/>
      <c r="AM905" s="78"/>
      <c r="AN905" s="78"/>
      <c r="AO905" s="78"/>
      <c r="AP905" s="78"/>
      <c r="AQ905" s="78"/>
      <c r="AR905" s="78"/>
      <c r="AS905" s="78"/>
      <c r="AT905" s="78"/>
      <c r="AU905" s="78"/>
      <c r="AV905" s="78"/>
      <c r="AW905" s="78"/>
      <c r="AX905" s="78"/>
      <c r="AY905" s="78"/>
      <c r="AZ905" s="78"/>
      <c r="BA905" s="78"/>
      <c r="BB905" s="78"/>
      <c r="BC905" s="78"/>
    </row>
    <row r="906" customFormat="false" ht="15" hidden="false" customHeight="false" outlineLevel="0" collapsed="false">
      <c r="A906" s="78"/>
      <c r="B906" s="78"/>
      <c r="C906" s="79"/>
      <c r="D906" s="78"/>
      <c r="E906" s="78"/>
      <c r="F906" s="82"/>
      <c r="G906" s="82"/>
      <c r="H906" s="82"/>
      <c r="I906" s="78"/>
      <c r="J906" s="83"/>
      <c r="K906" s="78"/>
      <c r="L906" s="82"/>
      <c r="M906" s="82"/>
      <c r="N906" s="82"/>
      <c r="O906" s="82"/>
      <c r="P906" s="83"/>
      <c r="Q906" s="78"/>
      <c r="R906" s="83"/>
      <c r="S906" s="78"/>
      <c r="T906" s="78"/>
      <c r="U906" s="78"/>
      <c r="V906" s="78"/>
      <c r="W906" s="78"/>
      <c r="X906" s="78"/>
      <c r="Y906" s="78"/>
      <c r="Z906" s="86"/>
      <c r="AA906" s="83"/>
      <c r="AB906" s="78"/>
      <c r="AC906" s="78"/>
      <c r="AD906" s="78"/>
      <c r="AE906" s="78"/>
      <c r="AF906" s="78"/>
      <c r="AG906" s="78"/>
      <c r="AH906" s="78"/>
      <c r="AI906" s="78"/>
      <c r="AJ906" s="78"/>
      <c r="AK906" s="78"/>
      <c r="AL906" s="78"/>
      <c r="AM906" s="78"/>
      <c r="AN906" s="78"/>
      <c r="AO906" s="78"/>
      <c r="AP906" s="78"/>
      <c r="AQ906" s="78"/>
      <c r="AR906" s="78"/>
      <c r="AS906" s="78"/>
      <c r="AT906" s="78"/>
      <c r="AU906" s="78"/>
      <c r="AV906" s="78"/>
      <c r="AW906" s="78"/>
      <c r="AX906" s="78"/>
      <c r="AY906" s="78"/>
      <c r="AZ906" s="78"/>
      <c r="BA906" s="78"/>
      <c r="BB906" s="78"/>
      <c r="BC906" s="78"/>
    </row>
    <row r="907" customFormat="false" ht="15" hidden="false" customHeight="false" outlineLevel="0" collapsed="false">
      <c r="A907" s="78"/>
      <c r="B907" s="78"/>
      <c r="C907" s="79"/>
      <c r="D907" s="78"/>
      <c r="E907" s="78"/>
      <c r="F907" s="82"/>
      <c r="G907" s="82"/>
      <c r="H907" s="82"/>
      <c r="I907" s="78"/>
      <c r="J907" s="83"/>
      <c r="K907" s="78"/>
      <c r="L907" s="82"/>
      <c r="M907" s="82"/>
      <c r="N907" s="82"/>
      <c r="O907" s="82"/>
      <c r="P907" s="83"/>
      <c r="Q907" s="78"/>
      <c r="R907" s="83"/>
      <c r="S907" s="78"/>
      <c r="T907" s="78"/>
      <c r="U907" s="78"/>
      <c r="V907" s="78"/>
      <c r="W907" s="78"/>
      <c r="X907" s="78"/>
      <c r="Y907" s="78"/>
      <c r="Z907" s="86"/>
      <c r="AA907" s="83"/>
      <c r="AB907" s="78"/>
      <c r="AC907" s="78"/>
      <c r="AD907" s="78"/>
      <c r="AE907" s="78"/>
      <c r="AF907" s="78"/>
      <c r="AG907" s="78"/>
      <c r="AH907" s="78"/>
      <c r="AI907" s="78"/>
      <c r="AJ907" s="78"/>
      <c r="AK907" s="78"/>
      <c r="AL907" s="78"/>
      <c r="AM907" s="78"/>
      <c r="AN907" s="78"/>
      <c r="AO907" s="78"/>
      <c r="AP907" s="78"/>
      <c r="AQ907" s="78"/>
      <c r="AR907" s="78"/>
      <c r="AS907" s="78"/>
      <c r="AT907" s="78"/>
      <c r="AU907" s="78"/>
      <c r="AV907" s="78"/>
      <c r="AW907" s="78"/>
      <c r="AX907" s="78"/>
      <c r="AY907" s="78"/>
      <c r="AZ907" s="78"/>
      <c r="BA907" s="78"/>
      <c r="BB907" s="78"/>
      <c r="BC907" s="78"/>
    </row>
    <row r="908" customFormat="false" ht="15" hidden="false" customHeight="false" outlineLevel="0" collapsed="false">
      <c r="A908" s="78"/>
      <c r="B908" s="78"/>
      <c r="C908" s="79"/>
      <c r="D908" s="78"/>
      <c r="E908" s="78"/>
      <c r="F908" s="82"/>
      <c r="G908" s="82"/>
      <c r="H908" s="82"/>
      <c r="I908" s="78"/>
      <c r="J908" s="83"/>
      <c r="K908" s="78"/>
      <c r="L908" s="82"/>
      <c r="M908" s="82"/>
      <c r="N908" s="82"/>
      <c r="O908" s="82"/>
      <c r="P908" s="83"/>
      <c r="Q908" s="78"/>
      <c r="R908" s="83"/>
      <c r="S908" s="78"/>
      <c r="T908" s="78"/>
      <c r="U908" s="78"/>
      <c r="V908" s="78"/>
      <c r="W908" s="78"/>
      <c r="X908" s="78"/>
      <c r="Y908" s="78"/>
      <c r="Z908" s="86"/>
      <c r="AA908" s="83"/>
      <c r="AB908" s="78"/>
      <c r="AC908" s="78"/>
      <c r="AD908" s="78"/>
      <c r="AE908" s="78"/>
      <c r="AF908" s="78"/>
      <c r="AG908" s="78"/>
      <c r="AH908" s="78"/>
      <c r="AI908" s="78"/>
      <c r="AJ908" s="78"/>
      <c r="AK908" s="78"/>
      <c r="AL908" s="78"/>
      <c r="AM908" s="78"/>
      <c r="AN908" s="78"/>
      <c r="AO908" s="78"/>
      <c r="AP908" s="78"/>
      <c r="AQ908" s="78"/>
      <c r="AR908" s="78"/>
      <c r="AS908" s="78"/>
      <c r="AT908" s="78"/>
      <c r="AU908" s="78"/>
      <c r="AV908" s="78"/>
      <c r="AW908" s="78"/>
      <c r="AX908" s="78"/>
      <c r="AY908" s="78"/>
      <c r="AZ908" s="78"/>
      <c r="BA908" s="78"/>
      <c r="BB908" s="78"/>
      <c r="BC908" s="78"/>
    </row>
    <row r="909" customFormat="false" ht="15" hidden="false" customHeight="false" outlineLevel="0" collapsed="false">
      <c r="A909" s="78"/>
      <c r="B909" s="78"/>
      <c r="C909" s="79"/>
      <c r="D909" s="78"/>
      <c r="E909" s="78"/>
      <c r="F909" s="82"/>
      <c r="G909" s="82"/>
      <c r="H909" s="82"/>
      <c r="I909" s="78"/>
      <c r="J909" s="83"/>
      <c r="K909" s="78"/>
      <c r="L909" s="82"/>
      <c r="M909" s="82"/>
      <c r="N909" s="82"/>
      <c r="O909" s="82"/>
      <c r="P909" s="83"/>
      <c r="Q909" s="78"/>
      <c r="R909" s="83"/>
      <c r="S909" s="78"/>
      <c r="T909" s="78"/>
      <c r="U909" s="78"/>
      <c r="V909" s="78"/>
      <c r="W909" s="78"/>
      <c r="X909" s="78"/>
      <c r="Y909" s="78"/>
      <c r="Z909" s="86"/>
      <c r="AA909" s="83"/>
      <c r="AB909" s="78"/>
      <c r="AC909" s="78"/>
      <c r="AD909" s="78"/>
      <c r="AE909" s="78"/>
      <c r="AF909" s="78"/>
      <c r="AG909" s="78"/>
      <c r="AH909" s="78"/>
      <c r="AI909" s="78"/>
      <c r="AJ909" s="78"/>
      <c r="AK909" s="78"/>
      <c r="AL909" s="78"/>
      <c r="AM909" s="78"/>
      <c r="AN909" s="78"/>
      <c r="AO909" s="78"/>
      <c r="AP909" s="78"/>
      <c r="AQ909" s="78"/>
      <c r="AR909" s="78"/>
      <c r="AS909" s="78"/>
      <c r="AT909" s="78"/>
      <c r="AU909" s="78"/>
      <c r="AV909" s="78"/>
      <c r="AW909" s="78"/>
      <c r="AX909" s="78"/>
      <c r="AY909" s="78"/>
      <c r="AZ909" s="78"/>
      <c r="BA909" s="78"/>
      <c r="BB909" s="78"/>
      <c r="BC909" s="78"/>
    </row>
    <row r="910" customFormat="false" ht="15" hidden="false" customHeight="false" outlineLevel="0" collapsed="false">
      <c r="A910" s="78"/>
      <c r="B910" s="78"/>
      <c r="C910" s="79"/>
      <c r="D910" s="78"/>
      <c r="E910" s="78"/>
      <c r="F910" s="82"/>
      <c r="G910" s="82"/>
      <c r="H910" s="82"/>
      <c r="I910" s="78"/>
      <c r="J910" s="83"/>
      <c r="K910" s="78"/>
      <c r="L910" s="82"/>
      <c r="M910" s="82"/>
      <c r="N910" s="82"/>
      <c r="O910" s="82"/>
      <c r="P910" s="83"/>
      <c r="Q910" s="78"/>
      <c r="R910" s="83"/>
      <c r="S910" s="78"/>
      <c r="T910" s="78"/>
      <c r="U910" s="78"/>
      <c r="V910" s="78"/>
      <c r="W910" s="78"/>
      <c r="X910" s="78"/>
      <c r="Y910" s="78"/>
      <c r="Z910" s="86"/>
      <c r="AA910" s="83"/>
      <c r="AB910" s="78"/>
      <c r="AC910" s="78"/>
      <c r="AD910" s="78"/>
      <c r="AE910" s="78"/>
      <c r="AF910" s="78"/>
      <c r="AG910" s="78"/>
      <c r="AH910" s="78"/>
      <c r="AI910" s="78"/>
      <c r="AJ910" s="78"/>
      <c r="AK910" s="78"/>
      <c r="AL910" s="78"/>
      <c r="AM910" s="78"/>
      <c r="AN910" s="78"/>
      <c r="AO910" s="78"/>
      <c r="AP910" s="78"/>
      <c r="AQ910" s="78"/>
      <c r="AR910" s="78"/>
      <c r="AS910" s="78"/>
      <c r="AT910" s="78"/>
      <c r="AU910" s="78"/>
      <c r="AV910" s="78"/>
      <c r="AW910" s="78"/>
      <c r="AX910" s="78"/>
      <c r="AY910" s="78"/>
      <c r="AZ910" s="78"/>
      <c r="BA910" s="78"/>
      <c r="BB910" s="78"/>
      <c r="BC910" s="78"/>
    </row>
    <row r="911" customFormat="false" ht="15" hidden="false" customHeight="false" outlineLevel="0" collapsed="false">
      <c r="A911" s="78"/>
      <c r="B911" s="78"/>
      <c r="C911" s="79"/>
      <c r="D911" s="78"/>
      <c r="E911" s="78"/>
      <c r="F911" s="82"/>
      <c r="G911" s="82"/>
      <c r="H911" s="82"/>
      <c r="I911" s="78"/>
      <c r="J911" s="83"/>
      <c r="K911" s="78"/>
      <c r="L911" s="82"/>
      <c r="M911" s="82"/>
      <c r="N911" s="82"/>
      <c r="O911" s="82"/>
      <c r="P911" s="83"/>
      <c r="Q911" s="78"/>
      <c r="R911" s="83"/>
      <c r="S911" s="78"/>
      <c r="T911" s="78"/>
      <c r="U911" s="78"/>
      <c r="V911" s="78"/>
      <c r="W911" s="78"/>
      <c r="X911" s="78"/>
      <c r="Y911" s="78"/>
      <c r="Z911" s="86"/>
      <c r="AA911" s="83"/>
      <c r="AB911" s="78"/>
      <c r="AC911" s="78"/>
      <c r="AD911" s="78"/>
      <c r="AE911" s="78"/>
      <c r="AF911" s="78"/>
      <c r="AG911" s="78"/>
      <c r="AH911" s="78"/>
      <c r="AI911" s="78"/>
      <c r="AJ911" s="78"/>
      <c r="AK911" s="78"/>
      <c r="AL911" s="78"/>
      <c r="AM911" s="78"/>
      <c r="AN911" s="78"/>
      <c r="AO911" s="78"/>
      <c r="AP911" s="78"/>
      <c r="AQ911" s="78"/>
      <c r="AR911" s="78"/>
      <c r="AS911" s="78"/>
      <c r="AT911" s="78"/>
      <c r="AU911" s="78"/>
      <c r="AV911" s="78"/>
      <c r="AW911" s="78"/>
      <c r="AX911" s="78"/>
      <c r="AY911" s="78"/>
      <c r="AZ911" s="78"/>
      <c r="BA911" s="78"/>
      <c r="BB911" s="78"/>
      <c r="BC911" s="78"/>
    </row>
    <row r="912" customFormat="false" ht="15" hidden="false" customHeight="false" outlineLevel="0" collapsed="false">
      <c r="A912" s="78"/>
      <c r="B912" s="78"/>
      <c r="C912" s="79"/>
      <c r="D912" s="78"/>
      <c r="E912" s="78"/>
      <c r="F912" s="82"/>
      <c r="G912" s="82"/>
      <c r="H912" s="82"/>
      <c r="I912" s="78"/>
      <c r="J912" s="83"/>
      <c r="K912" s="78"/>
      <c r="L912" s="82"/>
      <c r="M912" s="82"/>
      <c r="N912" s="82"/>
      <c r="O912" s="82"/>
      <c r="P912" s="83"/>
      <c r="Q912" s="78"/>
      <c r="R912" s="83"/>
      <c r="S912" s="78"/>
      <c r="T912" s="78"/>
      <c r="U912" s="78"/>
      <c r="V912" s="78"/>
      <c r="W912" s="78"/>
      <c r="X912" s="78"/>
      <c r="Y912" s="78"/>
      <c r="Z912" s="86"/>
      <c r="AA912" s="83"/>
      <c r="AB912" s="78"/>
      <c r="AC912" s="78"/>
      <c r="AD912" s="78"/>
      <c r="AE912" s="78"/>
      <c r="AF912" s="78"/>
      <c r="AG912" s="78"/>
      <c r="AH912" s="78"/>
      <c r="AI912" s="78"/>
      <c r="AJ912" s="78"/>
      <c r="AK912" s="78"/>
      <c r="AL912" s="78"/>
      <c r="AM912" s="78"/>
      <c r="AN912" s="78"/>
      <c r="AO912" s="78"/>
      <c r="AP912" s="78"/>
      <c r="AQ912" s="78"/>
      <c r="AR912" s="78"/>
      <c r="AS912" s="78"/>
      <c r="AT912" s="78"/>
      <c r="AU912" s="78"/>
      <c r="AV912" s="78"/>
      <c r="AW912" s="78"/>
      <c r="AX912" s="78"/>
      <c r="AY912" s="78"/>
      <c r="AZ912" s="78"/>
      <c r="BA912" s="78"/>
      <c r="BB912" s="78"/>
      <c r="BC912" s="78"/>
    </row>
    <row r="913" customFormat="false" ht="15" hidden="false" customHeight="false" outlineLevel="0" collapsed="false">
      <c r="A913" s="78"/>
      <c r="B913" s="78"/>
      <c r="C913" s="79"/>
      <c r="D913" s="78"/>
      <c r="E913" s="78"/>
      <c r="F913" s="82"/>
      <c r="G913" s="82"/>
      <c r="H913" s="82"/>
      <c r="I913" s="78"/>
      <c r="J913" s="83"/>
      <c r="K913" s="78"/>
      <c r="L913" s="82"/>
      <c r="M913" s="82"/>
      <c r="N913" s="82"/>
      <c r="O913" s="82"/>
      <c r="P913" s="83"/>
      <c r="Q913" s="78"/>
      <c r="R913" s="83"/>
      <c r="S913" s="78"/>
      <c r="T913" s="78"/>
      <c r="U913" s="78"/>
      <c r="V913" s="78"/>
      <c r="W913" s="78"/>
      <c r="X913" s="78"/>
      <c r="Y913" s="78"/>
      <c r="Z913" s="86"/>
      <c r="AA913" s="83"/>
      <c r="AB913" s="78"/>
      <c r="AC913" s="78"/>
      <c r="AD913" s="78"/>
      <c r="AE913" s="78"/>
      <c r="AF913" s="78"/>
      <c r="AG913" s="78"/>
      <c r="AH913" s="78"/>
      <c r="AI913" s="78"/>
      <c r="AJ913" s="78"/>
      <c r="AK913" s="78"/>
      <c r="AL913" s="78"/>
      <c r="AM913" s="78"/>
      <c r="AN913" s="78"/>
      <c r="AO913" s="78"/>
      <c r="AP913" s="78"/>
      <c r="AQ913" s="78"/>
      <c r="AR913" s="78"/>
      <c r="AS913" s="78"/>
      <c r="AT913" s="78"/>
      <c r="AU913" s="78"/>
      <c r="AV913" s="78"/>
      <c r="AW913" s="78"/>
      <c r="AX913" s="78"/>
      <c r="AY913" s="78"/>
      <c r="AZ913" s="78"/>
      <c r="BA913" s="78"/>
      <c r="BB913" s="78"/>
      <c r="BC913" s="78"/>
    </row>
    <row r="914" customFormat="false" ht="15" hidden="false" customHeight="false" outlineLevel="0" collapsed="false">
      <c r="A914" s="78"/>
      <c r="B914" s="78"/>
      <c r="C914" s="79"/>
      <c r="D914" s="78"/>
      <c r="E914" s="78"/>
      <c r="F914" s="82"/>
      <c r="G914" s="82"/>
      <c r="H914" s="82"/>
      <c r="I914" s="78"/>
      <c r="J914" s="83"/>
      <c r="K914" s="78"/>
      <c r="L914" s="82"/>
      <c r="M914" s="82"/>
      <c r="N914" s="82"/>
      <c r="O914" s="82"/>
      <c r="P914" s="83"/>
      <c r="Q914" s="78"/>
      <c r="R914" s="83"/>
      <c r="S914" s="78"/>
      <c r="T914" s="78"/>
      <c r="U914" s="78"/>
      <c r="V914" s="78"/>
      <c r="W914" s="78"/>
      <c r="X914" s="78"/>
      <c r="Y914" s="78"/>
      <c r="Z914" s="86"/>
      <c r="AA914" s="83"/>
      <c r="AB914" s="78"/>
      <c r="AC914" s="78"/>
      <c r="AD914" s="78"/>
      <c r="AE914" s="78"/>
      <c r="AF914" s="78"/>
      <c r="AG914" s="78"/>
      <c r="AH914" s="78"/>
      <c r="AI914" s="78"/>
      <c r="AJ914" s="78"/>
      <c r="AK914" s="78"/>
      <c r="AL914" s="78"/>
      <c r="AM914" s="78"/>
      <c r="AN914" s="78"/>
      <c r="AO914" s="78"/>
      <c r="AP914" s="78"/>
      <c r="AQ914" s="78"/>
      <c r="AR914" s="78"/>
      <c r="AS914" s="78"/>
      <c r="AT914" s="78"/>
      <c r="AU914" s="78"/>
      <c r="AV914" s="78"/>
      <c r="AW914" s="78"/>
      <c r="AX914" s="78"/>
      <c r="AY914" s="78"/>
      <c r="AZ914" s="78"/>
      <c r="BA914" s="78"/>
      <c r="BB914" s="78"/>
      <c r="BC914" s="78"/>
    </row>
    <row r="915" customFormat="false" ht="15" hidden="false" customHeight="false" outlineLevel="0" collapsed="false">
      <c r="A915" s="78"/>
      <c r="B915" s="78"/>
      <c r="C915" s="79"/>
      <c r="D915" s="78"/>
      <c r="E915" s="78"/>
      <c r="F915" s="82"/>
      <c r="G915" s="82"/>
      <c r="H915" s="82"/>
      <c r="I915" s="78"/>
      <c r="J915" s="83"/>
      <c r="K915" s="78"/>
      <c r="L915" s="82"/>
      <c r="M915" s="82"/>
      <c r="N915" s="82"/>
      <c r="O915" s="82"/>
      <c r="P915" s="83"/>
      <c r="Q915" s="78"/>
      <c r="R915" s="83"/>
      <c r="S915" s="78"/>
      <c r="T915" s="78"/>
      <c r="U915" s="78"/>
      <c r="V915" s="78"/>
      <c r="W915" s="78"/>
      <c r="X915" s="78"/>
      <c r="Y915" s="78"/>
      <c r="Z915" s="86"/>
      <c r="AA915" s="83"/>
      <c r="AB915" s="78"/>
      <c r="AC915" s="78"/>
      <c r="AD915" s="78"/>
      <c r="AE915" s="78"/>
      <c r="AF915" s="78"/>
      <c r="AG915" s="78"/>
      <c r="AH915" s="78"/>
      <c r="AI915" s="78"/>
      <c r="AJ915" s="78"/>
      <c r="AK915" s="78"/>
      <c r="AL915" s="78"/>
      <c r="AM915" s="78"/>
      <c r="AN915" s="78"/>
      <c r="AO915" s="78"/>
      <c r="AP915" s="78"/>
      <c r="AQ915" s="78"/>
      <c r="AR915" s="78"/>
      <c r="AS915" s="78"/>
      <c r="AT915" s="78"/>
      <c r="AU915" s="78"/>
      <c r="AV915" s="78"/>
      <c r="AW915" s="78"/>
      <c r="AX915" s="78"/>
      <c r="AY915" s="78"/>
      <c r="AZ915" s="78"/>
      <c r="BA915" s="78"/>
      <c r="BB915" s="78"/>
      <c r="BC915" s="78"/>
    </row>
    <row r="916" customFormat="false" ht="15" hidden="false" customHeight="false" outlineLevel="0" collapsed="false">
      <c r="A916" s="78"/>
      <c r="B916" s="78"/>
      <c r="C916" s="79"/>
      <c r="D916" s="78"/>
      <c r="E916" s="78"/>
      <c r="F916" s="82"/>
      <c r="G916" s="82"/>
      <c r="H916" s="82"/>
      <c r="I916" s="78"/>
      <c r="J916" s="83"/>
      <c r="K916" s="78"/>
      <c r="L916" s="82"/>
      <c r="M916" s="82"/>
      <c r="N916" s="82"/>
      <c r="O916" s="82"/>
      <c r="P916" s="83"/>
      <c r="Q916" s="78"/>
      <c r="R916" s="83"/>
      <c r="S916" s="78"/>
      <c r="T916" s="78"/>
      <c r="U916" s="78"/>
      <c r="V916" s="78"/>
      <c r="W916" s="78"/>
      <c r="X916" s="78"/>
      <c r="Y916" s="78"/>
      <c r="Z916" s="86"/>
      <c r="AA916" s="83"/>
      <c r="AB916" s="78"/>
      <c r="AC916" s="78"/>
      <c r="AD916" s="78"/>
      <c r="AE916" s="78"/>
      <c r="AF916" s="78"/>
      <c r="AG916" s="78"/>
      <c r="AH916" s="78"/>
      <c r="AI916" s="78"/>
      <c r="AJ916" s="78"/>
      <c r="AK916" s="78"/>
      <c r="AL916" s="78"/>
      <c r="AM916" s="78"/>
      <c r="AN916" s="78"/>
      <c r="AO916" s="78"/>
      <c r="AP916" s="78"/>
      <c r="AQ916" s="78"/>
      <c r="AR916" s="78"/>
      <c r="AS916" s="78"/>
      <c r="AT916" s="78"/>
      <c r="AU916" s="78"/>
      <c r="AV916" s="78"/>
      <c r="AW916" s="78"/>
      <c r="AX916" s="78"/>
      <c r="AY916" s="78"/>
      <c r="AZ916" s="78"/>
      <c r="BA916" s="78"/>
      <c r="BB916" s="78"/>
      <c r="BC916" s="78"/>
    </row>
    <row r="917" customFormat="false" ht="15" hidden="false" customHeight="false" outlineLevel="0" collapsed="false">
      <c r="A917" s="78"/>
      <c r="B917" s="78"/>
      <c r="C917" s="79"/>
      <c r="D917" s="78"/>
      <c r="E917" s="78"/>
      <c r="F917" s="82"/>
      <c r="G917" s="82"/>
      <c r="H917" s="82"/>
      <c r="I917" s="78"/>
      <c r="J917" s="83"/>
      <c r="K917" s="78"/>
      <c r="L917" s="82"/>
      <c r="M917" s="82"/>
      <c r="N917" s="82"/>
      <c r="O917" s="82"/>
      <c r="P917" s="83"/>
      <c r="Q917" s="78"/>
      <c r="R917" s="83"/>
      <c r="S917" s="78"/>
      <c r="T917" s="78"/>
      <c r="U917" s="78"/>
      <c r="V917" s="78"/>
      <c r="W917" s="78"/>
      <c r="X917" s="78"/>
      <c r="Y917" s="78"/>
      <c r="Z917" s="86"/>
      <c r="AA917" s="83"/>
      <c r="AB917" s="78"/>
      <c r="AC917" s="78"/>
      <c r="AD917" s="78"/>
      <c r="AE917" s="78"/>
      <c r="AF917" s="78"/>
      <c r="AG917" s="78"/>
      <c r="AH917" s="78"/>
      <c r="AI917" s="78"/>
      <c r="AJ917" s="78"/>
      <c r="AK917" s="78"/>
      <c r="AL917" s="78"/>
      <c r="AM917" s="78"/>
      <c r="AN917" s="78"/>
      <c r="AO917" s="78"/>
      <c r="AP917" s="78"/>
      <c r="AQ917" s="78"/>
      <c r="AR917" s="78"/>
      <c r="AS917" s="78"/>
      <c r="AT917" s="78"/>
      <c r="AU917" s="78"/>
      <c r="AV917" s="78"/>
      <c r="AW917" s="78"/>
      <c r="AX917" s="78"/>
      <c r="AY917" s="78"/>
      <c r="AZ917" s="78"/>
      <c r="BA917" s="78"/>
      <c r="BB917" s="78"/>
      <c r="BC917" s="78"/>
    </row>
    <row r="918" customFormat="false" ht="15" hidden="false" customHeight="false" outlineLevel="0" collapsed="false">
      <c r="A918" s="78"/>
      <c r="B918" s="78"/>
      <c r="C918" s="79"/>
      <c r="D918" s="78"/>
      <c r="E918" s="78"/>
      <c r="F918" s="82"/>
      <c r="G918" s="82"/>
      <c r="H918" s="82"/>
      <c r="I918" s="78"/>
      <c r="J918" s="83"/>
      <c r="K918" s="78"/>
      <c r="L918" s="82"/>
      <c r="M918" s="82"/>
      <c r="N918" s="82"/>
      <c r="O918" s="82"/>
      <c r="P918" s="83"/>
      <c r="Q918" s="78"/>
      <c r="R918" s="83"/>
      <c r="S918" s="78"/>
      <c r="T918" s="78"/>
      <c r="U918" s="78"/>
      <c r="V918" s="78"/>
      <c r="W918" s="78"/>
      <c r="X918" s="78"/>
      <c r="Y918" s="78"/>
      <c r="Z918" s="86"/>
      <c r="AA918" s="83"/>
      <c r="AB918" s="78"/>
      <c r="AC918" s="78"/>
      <c r="AD918" s="78"/>
      <c r="AE918" s="78"/>
      <c r="AF918" s="78"/>
      <c r="AG918" s="78"/>
      <c r="AH918" s="78"/>
      <c r="AI918" s="78"/>
      <c r="AJ918" s="78"/>
      <c r="AK918" s="78"/>
      <c r="AL918" s="78"/>
      <c r="AM918" s="78"/>
      <c r="AN918" s="78"/>
      <c r="AO918" s="78"/>
      <c r="AP918" s="78"/>
      <c r="AQ918" s="78"/>
      <c r="AR918" s="78"/>
      <c r="AS918" s="78"/>
      <c r="AT918" s="78"/>
      <c r="AU918" s="78"/>
      <c r="AV918" s="78"/>
      <c r="AW918" s="78"/>
      <c r="AX918" s="78"/>
      <c r="AY918" s="78"/>
      <c r="AZ918" s="78"/>
      <c r="BA918" s="78"/>
      <c r="BB918" s="78"/>
      <c r="BC918" s="78"/>
    </row>
    <row r="919" customFormat="false" ht="15" hidden="false" customHeight="false" outlineLevel="0" collapsed="false">
      <c r="A919" s="78"/>
      <c r="B919" s="78"/>
      <c r="C919" s="79"/>
      <c r="D919" s="78"/>
      <c r="E919" s="78"/>
      <c r="F919" s="82"/>
      <c r="G919" s="82"/>
      <c r="H919" s="82"/>
      <c r="I919" s="78"/>
      <c r="J919" s="83"/>
      <c r="K919" s="78"/>
      <c r="L919" s="82"/>
      <c r="M919" s="82"/>
      <c r="N919" s="82"/>
      <c r="O919" s="82"/>
      <c r="P919" s="83"/>
      <c r="Q919" s="78"/>
      <c r="R919" s="83"/>
      <c r="S919" s="78"/>
      <c r="T919" s="78"/>
      <c r="U919" s="78"/>
      <c r="V919" s="78"/>
      <c r="W919" s="78"/>
      <c r="X919" s="78"/>
      <c r="Y919" s="78"/>
      <c r="Z919" s="86"/>
      <c r="AA919" s="83"/>
      <c r="AB919" s="78"/>
      <c r="AC919" s="78"/>
      <c r="AD919" s="78"/>
      <c r="AE919" s="78"/>
      <c r="AF919" s="78"/>
      <c r="AG919" s="78"/>
      <c r="AH919" s="78"/>
      <c r="AI919" s="78"/>
      <c r="AJ919" s="78"/>
      <c r="AK919" s="78"/>
      <c r="AL919" s="78"/>
      <c r="AM919" s="78"/>
      <c r="AN919" s="78"/>
      <c r="AO919" s="78"/>
      <c r="AP919" s="78"/>
      <c r="AQ919" s="78"/>
      <c r="AR919" s="78"/>
      <c r="AS919" s="78"/>
      <c r="AT919" s="78"/>
      <c r="AU919" s="78"/>
      <c r="AV919" s="78"/>
      <c r="AW919" s="78"/>
      <c r="AX919" s="78"/>
      <c r="AY919" s="78"/>
      <c r="AZ919" s="78"/>
      <c r="BA919" s="78"/>
      <c r="BB919" s="78"/>
      <c r="BC919" s="78"/>
    </row>
    <row r="920" customFormat="false" ht="15" hidden="false" customHeight="false" outlineLevel="0" collapsed="false">
      <c r="A920" s="78"/>
      <c r="B920" s="78"/>
      <c r="C920" s="79"/>
      <c r="D920" s="78"/>
      <c r="E920" s="78"/>
      <c r="F920" s="82"/>
      <c r="G920" s="82"/>
      <c r="H920" s="82"/>
      <c r="I920" s="78"/>
      <c r="J920" s="83"/>
      <c r="K920" s="78"/>
      <c r="L920" s="82"/>
      <c r="M920" s="82"/>
      <c r="N920" s="82"/>
      <c r="O920" s="82"/>
      <c r="P920" s="83"/>
      <c r="Q920" s="78"/>
      <c r="R920" s="83"/>
      <c r="S920" s="78"/>
      <c r="T920" s="78"/>
      <c r="U920" s="78"/>
      <c r="V920" s="78"/>
      <c r="W920" s="78"/>
      <c r="X920" s="78"/>
      <c r="Y920" s="78"/>
      <c r="Z920" s="86"/>
      <c r="AA920" s="83"/>
      <c r="AB920" s="78"/>
      <c r="AC920" s="78"/>
      <c r="AD920" s="78"/>
      <c r="AE920" s="78"/>
      <c r="AF920" s="78"/>
      <c r="AG920" s="78"/>
      <c r="AH920" s="78"/>
      <c r="AI920" s="78"/>
      <c r="AJ920" s="78"/>
      <c r="AK920" s="78"/>
      <c r="AL920" s="78"/>
      <c r="AM920" s="78"/>
      <c r="AN920" s="78"/>
      <c r="AO920" s="78"/>
      <c r="AP920" s="78"/>
      <c r="AQ920" s="78"/>
      <c r="AR920" s="78"/>
      <c r="AS920" s="78"/>
      <c r="AT920" s="78"/>
      <c r="AU920" s="78"/>
      <c r="AV920" s="78"/>
      <c r="AW920" s="78"/>
      <c r="AX920" s="78"/>
      <c r="AY920" s="78"/>
      <c r="AZ920" s="78"/>
      <c r="BA920" s="78"/>
      <c r="BB920" s="78"/>
      <c r="BC920" s="78"/>
    </row>
    <row r="921" customFormat="false" ht="15" hidden="false" customHeight="false" outlineLevel="0" collapsed="false">
      <c r="A921" s="78"/>
      <c r="B921" s="78"/>
      <c r="C921" s="79"/>
      <c r="D921" s="78"/>
      <c r="E921" s="78"/>
      <c r="F921" s="82"/>
      <c r="G921" s="82"/>
      <c r="H921" s="82"/>
      <c r="I921" s="78"/>
      <c r="J921" s="83"/>
      <c r="K921" s="78"/>
      <c r="L921" s="82"/>
      <c r="M921" s="82"/>
      <c r="N921" s="82"/>
      <c r="O921" s="82"/>
      <c r="P921" s="83"/>
      <c r="Q921" s="78"/>
      <c r="R921" s="83"/>
      <c r="S921" s="78"/>
      <c r="T921" s="78"/>
      <c r="U921" s="78"/>
      <c r="V921" s="78"/>
      <c r="W921" s="78"/>
      <c r="X921" s="78"/>
      <c r="Y921" s="78"/>
      <c r="Z921" s="86"/>
      <c r="AA921" s="83"/>
      <c r="AB921" s="78"/>
      <c r="AC921" s="78"/>
      <c r="AD921" s="78"/>
      <c r="AE921" s="78"/>
      <c r="AF921" s="78"/>
      <c r="AG921" s="78"/>
      <c r="AH921" s="78"/>
      <c r="AI921" s="78"/>
      <c r="AJ921" s="78"/>
      <c r="AK921" s="78"/>
      <c r="AL921" s="78"/>
      <c r="AM921" s="78"/>
      <c r="AN921" s="78"/>
      <c r="AO921" s="78"/>
      <c r="AP921" s="78"/>
      <c r="AQ921" s="78"/>
      <c r="AR921" s="78"/>
      <c r="AS921" s="78"/>
      <c r="AT921" s="78"/>
      <c r="AU921" s="78"/>
      <c r="AV921" s="78"/>
      <c r="AW921" s="78"/>
      <c r="AX921" s="78"/>
      <c r="AY921" s="78"/>
      <c r="AZ921" s="78"/>
      <c r="BA921" s="78"/>
      <c r="BB921" s="78"/>
      <c r="BC921" s="78"/>
    </row>
    <row r="922" customFormat="false" ht="15" hidden="false" customHeight="false" outlineLevel="0" collapsed="false">
      <c r="A922" s="78"/>
      <c r="B922" s="78"/>
      <c r="C922" s="79"/>
      <c r="D922" s="78"/>
      <c r="E922" s="78"/>
      <c r="F922" s="82"/>
      <c r="G922" s="82"/>
      <c r="H922" s="82"/>
      <c r="I922" s="78"/>
      <c r="J922" s="83"/>
      <c r="K922" s="78"/>
      <c r="L922" s="82"/>
      <c r="M922" s="82"/>
      <c r="N922" s="82"/>
      <c r="O922" s="82"/>
      <c r="P922" s="83"/>
      <c r="Q922" s="78"/>
      <c r="R922" s="83"/>
      <c r="S922" s="78"/>
      <c r="T922" s="78"/>
      <c r="U922" s="78"/>
      <c r="V922" s="78"/>
      <c r="W922" s="78"/>
      <c r="X922" s="78"/>
      <c r="Y922" s="78"/>
      <c r="Z922" s="86"/>
      <c r="AA922" s="83"/>
      <c r="AB922" s="78"/>
      <c r="AC922" s="78"/>
      <c r="AD922" s="78"/>
      <c r="AE922" s="78"/>
      <c r="AF922" s="78"/>
      <c r="AG922" s="78"/>
      <c r="AH922" s="78"/>
      <c r="AI922" s="78"/>
      <c r="AJ922" s="78"/>
      <c r="AK922" s="78"/>
      <c r="AL922" s="78"/>
      <c r="AM922" s="78"/>
      <c r="AN922" s="78"/>
      <c r="AO922" s="78"/>
      <c r="AP922" s="78"/>
      <c r="AQ922" s="78"/>
      <c r="AR922" s="78"/>
      <c r="AS922" s="78"/>
      <c r="AT922" s="78"/>
      <c r="AU922" s="78"/>
      <c r="AV922" s="78"/>
      <c r="AW922" s="78"/>
      <c r="AX922" s="78"/>
      <c r="AY922" s="78"/>
      <c r="AZ922" s="78"/>
      <c r="BA922" s="78"/>
      <c r="BB922" s="78"/>
      <c r="BC922" s="78"/>
    </row>
    <row r="923" customFormat="false" ht="15" hidden="false" customHeight="false" outlineLevel="0" collapsed="false">
      <c r="A923" s="78"/>
      <c r="B923" s="78"/>
      <c r="C923" s="79"/>
      <c r="D923" s="78"/>
      <c r="E923" s="78"/>
      <c r="F923" s="82"/>
      <c r="G923" s="82"/>
      <c r="H923" s="82"/>
      <c r="I923" s="78"/>
      <c r="J923" s="83"/>
      <c r="K923" s="78"/>
      <c r="L923" s="82"/>
      <c r="M923" s="82"/>
      <c r="N923" s="82"/>
      <c r="O923" s="82"/>
      <c r="P923" s="83"/>
      <c r="Q923" s="78"/>
      <c r="R923" s="83"/>
      <c r="S923" s="78"/>
      <c r="T923" s="78"/>
      <c r="U923" s="78"/>
      <c r="V923" s="78"/>
      <c r="W923" s="78"/>
      <c r="X923" s="78"/>
      <c r="Y923" s="78"/>
      <c r="Z923" s="86"/>
      <c r="AA923" s="83"/>
      <c r="AB923" s="78"/>
      <c r="AC923" s="78"/>
      <c r="AD923" s="78"/>
      <c r="AE923" s="78"/>
      <c r="AF923" s="78"/>
      <c r="AG923" s="78"/>
      <c r="AH923" s="78"/>
      <c r="AI923" s="78"/>
      <c r="AJ923" s="78"/>
      <c r="AK923" s="78"/>
      <c r="AL923" s="78"/>
      <c r="AM923" s="78"/>
      <c r="AN923" s="78"/>
      <c r="AO923" s="78"/>
      <c r="AP923" s="78"/>
      <c r="AQ923" s="78"/>
      <c r="AR923" s="78"/>
      <c r="AS923" s="78"/>
      <c r="AT923" s="78"/>
      <c r="AU923" s="78"/>
      <c r="AV923" s="78"/>
      <c r="AW923" s="78"/>
      <c r="AX923" s="78"/>
      <c r="AY923" s="78"/>
      <c r="AZ923" s="78"/>
      <c r="BA923" s="78"/>
      <c r="BB923" s="78"/>
      <c r="BC923" s="78"/>
    </row>
    <row r="924" customFormat="false" ht="15" hidden="false" customHeight="false" outlineLevel="0" collapsed="false">
      <c r="A924" s="78"/>
      <c r="B924" s="78"/>
      <c r="C924" s="79"/>
      <c r="D924" s="78"/>
      <c r="E924" s="78"/>
      <c r="F924" s="82"/>
      <c r="G924" s="82"/>
      <c r="H924" s="82"/>
      <c r="I924" s="78"/>
      <c r="J924" s="83"/>
      <c r="K924" s="78"/>
      <c r="L924" s="82"/>
      <c r="M924" s="82"/>
      <c r="N924" s="82"/>
      <c r="O924" s="82"/>
      <c r="P924" s="83"/>
      <c r="Q924" s="78"/>
      <c r="R924" s="83"/>
      <c r="S924" s="78"/>
      <c r="T924" s="78"/>
      <c r="U924" s="78"/>
      <c r="V924" s="78"/>
      <c r="W924" s="78"/>
      <c r="X924" s="78"/>
      <c r="Y924" s="78"/>
      <c r="Z924" s="86"/>
      <c r="AA924" s="83"/>
      <c r="AB924" s="78"/>
      <c r="AC924" s="78"/>
      <c r="AD924" s="78"/>
      <c r="AE924" s="78"/>
      <c r="AF924" s="78"/>
      <c r="AG924" s="78"/>
      <c r="AH924" s="78"/>
      <c r="AI924" s="78"/>
      <c r="AJ924" s="78"/>
      <c r="AK924" s="78"/>
      <c r="AL924" s="78"/>
      <c r="AM924" s="78"/>
      <c r="AN924" s="78"/>
      <c r="AO924" s="78"/>
      <c r="AP924" s="78"/>
      <c r="AQ924" s="78"/>
      <c r="AR924" s="78"/>
      <c r="AS924" s="78"/>
      <c r="AT924" s="78"/>
      <c r="AU924" s="78"/>
      <c r="AV924" s="78"/>
      <c r="AW924" s="78"/>
      <c r="AX924" s="78"/>
      <c r="AY924" s="78"/>
      <c r="AZ924" s="78"/>
      <c r="BA924" s="78"/>
      <c r="BB924" s="78"/>
      <c r="BC924" s="78"/>
    </row>
    <row r="925" customFormat="false" ht="15" hidden="false" customHeight="false" outlineLevel="0" collapsed="false">
      <c r="A925" s="78"/>
      <c r="B925" s="78"/>
      <c r="C925" s="79"/>
      <c r="D925" s="78"/>
      <c r="E925" s="78"/>
      <c r="F925" s="82"/>
      <c r="G925" s="82"/>
      <c r="H925" s="82"/>
      <c r="I925" s="78"/>
      <c r="J925" s="83"/>
      <c r="K925" s="78"/>
      <c r="L925" s="82"/>
      <c r="M925" s="82"/>
      <c r="N925" s="82"/>
      <c r="O925" s="82"/>
      <c r="P925" s="83"/>
      <c r="Q925" s="78"/>
      <c r="R925" s="83"/>
      <c r="S925" s="78"/>
      <c r="T925" s="78"/>
      <c r="U925" s="78"/>
      <c r="V925" s="78"/>
      <c r="W925" s="78"/>
      <c r="X925" s="78"/>
      <c r="Y925" s="78"/>
      <c r="Z925" s="86"/>
      <c r="AA925" s="83"/>
      <c r="AB925" s="78"/>
      <c r="AC925" s="78"/>
      <c r="AD925" s="78"/>
      <c r="AE925" s="78"/>
      <c r="AF925" s="78"/>
      <c r="AG925" s="78"/>
      <c r="AH925" s="78"/>
      <c r="AI925" s="78"/>
      <c r="AJ925" s="78"/>
      <c r="AK925" s="78"/>
      <c r="AL925" s="78"/>
      <c r="AM925" s="78"/>
      <c r="AN925" s="78"/>
      <c r="AO925" s="78"/>
      <c r="AP925" s="78"/>
      <c r="AQ925" s="78"/>
      <c r="AR925" s="78"/>
      <c r="AS925" s="78"/>
      <c r="AT925" s="78"/>
      <c r="AU925" s="78"/>
      <c r="AV925" s="78"/>
      <c r="AW925" s="78"/>
      <c r="AX925" s="78"/>
      <c r="AY925" s="78"/>
      <c r="AZ925" s="78"/>
      <c r="BA925" s="78"/>
      <c r="BB925" s="78"/>
      <c r="BC925" s="78"/>
    </row>
    <row r="926" customFormat="false" ht="15" hidden="false" customHeight="false" outlineLevel="0" collapsed="false">
      <c r="A926" s="78"/>
      <c r="B926" s="78"/>
      <c r="C926" s="79"/>
      <c r="D926" s="78"/>
      <c r="E926" s="78"/>
      <c r="F926" s="82"/>
      <c r="G926" s="82"/>
      <c r="H926" s="82"/>
      <c r="I926" s="78"/>
      <c r="J926" s="83"/>
      <c r="K926" s="78"/>
      <c r="L926" s="82"/>
      <c r="M926" s="82"/>
      <c r="N926" s="82"/>
      <c r="O926" s="82"/>
      <c r="P926" s="83"/>
      <c r="Q926" s="78"/>
      <c r="R926" s="83"/>
      <c r="S926" s="78"/>
      <c r="T926" s="78"/>
      <c r="U926" s="78"/>
      <c r="V926" s="78"/>
      <c r="W926" s="78"/>
      <c r="X926" s="78"/>
      <c r="Y926" s="78"/>
      <c r="Z926" s="86"/>
      <c r="AA926" s="83"/>
      <c r="AB926" s="78"/>
      <c r="AC926" s="78"/>
      <c r="AD926" s="78"/>
      <c r="AE926" s="78"/>
      <c r="AF926" s="78"/>
      <c r="AG926" s="78"/>
      <c r="AH926" s="78"/>
      <c r="AI926" s="78"/>
      <c r="AJ926" s="78"/>
      <c r="AK926" s="78"/>
      <c r="AL926" s="78"/>
      <c r="AM926" s="78"/>
      <c r="AN926" s="78"/>
      <c r="AO926" s="78"/>
      <c r="AP926" s="78"/>
      <c r="AQ926" s="78"/>
      <c r="AR926" s="78"/>
      <c r="AS926" s="78"/>
      <c r="AT926" s="78"/>
      <c r="AU926" s="78"/>
      <c r="AV926" s="78"/>
      <c r="AW926" s="78"/>
      <c r="AX926" s="78"/>
      <c r="AY926" s="78"/>
      <c r="AZ926" s="78"/>
      <c r="BA926" s="78"/>
      <c r="BB926" s="78"/>
      <c r="BC926" s="78"/>
    </row>
    <row r="927" customFormat="false" ht="15" hidden="false" customHeight="false" outlineLevel="0" collapsed="false">
      <c r="A927" s="78"/>
      <c r="B927" s="78"/>
      <c r="C927" s="79"/>
      <c r="D927" s="78"/>
      <c r="E927" s="78"/>
      <c r="F927" s="82"/>
      <c r="G927" s="82"/>
      <c r="H927" s="82"/>
      <c r="I927" s="78"/>
      <c r="J927" s="83"/>
      <c r="K927" s="78"/>
      <c r="L927" s="82"/>
      <c r="M927" s="82"/>
      <c r="N927" s="82"/>
      <c r="O927" s="82"/>
      <c r="P927" s="83"/>
      <c r="Q927" s="78"/>
      <c r="R927" s="83"/>
      <c r="S927" s="78"/>
      <c r="T927" s="78"/>
      <c r="U927" s="78"/>
      <c r="V927" s="78"/>
      <c r="W927" s="78"/>
      <c r="X927" s="78"/>
      <c r="Y927" s="78"/>
      <c r="Z927" s="86"/>
      <c r="AA927" s="83"/>
      <c r="AB927" s="78"/>
      <c r="AC927" s="78"/>
      <c r="AD927" s="78"/>
      <c r="AE927" s="78"/>
      <c r="AF927" s="78"/>
      <c r="AG927" s="78"/>
      <c r="AH927" s="78"/>
      <c r="AI927" s="78"/>
      <c r="AJ927" s="78"/>
      <c r="AK927" s="78"/>
      <c r="AL927" s="78"/>
      <c r="AM927" s="78"/>
      <c r="AN927" s="78"/>
      <c r="AO927" s="78"/>
      <c r="AP927" s="78"/>
      <c r="AQ927" s="78"/>
      <c r="AR927" s="78"/>
      <c r="AS927" s="78"/>
      <c r="AT927" s="78"/>
      <c r="AU927" s="78"/>
      <c r="AV927" s="78"/>
      <c r="AW927" s="78"/>
      <c r="AX927" s="78"/>
      <c r="AY927" s="78"/>
      <c r="AZ927" s="78"/>
      <c r="BA927" s="78"/>
      <c r="BB927" s="78"/>
      <c r="BC927" s="78"/>
    </row>
    <row r="928" customFormat="false" ht="15" hidden="false" customHeight="false" outlineLevel="0" collapsed="false">
      <c r="A928" s="78"/>
      <c r="B928" s="78"/>
      <c r="C928" s="79"/>
      <c r="D928" s="78"/>
      <c r="E928" s="78"/>
      <c r="F928" s="82"/>
      <c r="G928" s="82"/>
      <c r="H928" s="82"/>
      <c r="I928" s="78"/>
      <c r="J928" s="83"/>
      <c r="K928" s="78"/>
      <c r="L928" s="82"/>
      <c r="M928" s="82"/>
      <c r="N928" s="82"/>
      <c r="O928" s="82"/>
      <c r="P928" s="83"/>
      <c r="Q928" s="78"/>
      <c r="R928" s="83"/>
      <c r="S928" s="78"/>
      <c r="T928" s="78"/>
      <c r="U928" s="78"/>
      <c r="V928" s="78"/>
      <c r="W928" s="78"/>
      <c r="X928" s="78"/>
      <c r="Y928" s="78"/>
      <c r="Z928" s="86"/>
      <c r="AA928" s="83"/>
      <c r="AB928" s="78"/>
      <c r="AC928" s="78"/>
      <c r="AD928" s="78"/>
      <c r="AE928" s="78"/>
      <c r="AF928" s="78"/>
      <c r="AG928" s="78"/>
      <c r="AH928" s="78"/>
      <c r="AI928" s="78"/>
      <c r="AJ928" s="78"/>
      <c r="AK928" s="78"/>
      <c r="AL928" s="78"/>
      <c r="AM928" s="78"/>
      <c r="AN928" s="78"/>
      <c r="AO928" s="78"/>
      <c r="AP928" s="78"/>
      <c r="AQ928" s="78"/>
      <c r="AR928" s="78"/>
      <c r="AS928" s="78"/>
      <c r="AT928" s="78"/>
      <c r="AU928" s="78"/>
      <c r="AV928" s="78"/>
      <c r="AW928" s="78"/>
      <c r="AX928" s="78"/>
      <c r="AY928" s="78"/>
      <c r="AZ928" s="78"/>
      <c r="BA928" s="78"/>
      <c r="BB928" s="78"/>
      <c r="BC928" s="78"/>
    </row>
    <row r="929" customFormat="false" ht="15" hidden="false" customHeight="false" outlineLevel="0" collapsed="false">
      <c r="A929" s="78"/>
      <c r="B929" s="78"/>
      <c r="C929" s="79"/>
      <c r="D929" s="78"/>
      <c r="E929" s="78"/>
      <c r="F929" s="82"/>
      <c r="G929" s="82"/>
      <c r="H929" s="82"/>
      <c r="I929" s="78"/>
      <c r="J929" s="83"/>
      <c r="K929" s="78"/>
      <c r="L929" s="82"/>
      <c r="M929" s="82"/>
      <c r="N929" s="82"/>
      <c r="O929" s="82"/>
      <c r="P929" s="83"/>
      <c r="Q929" s="78"/>
      <c r="R929" s="83"/>
      <c r="S929" s="78"/>
      <c r="T929" s="78"/>
      <c r="U929" s="78"/>
      <c r="V929" s="78"/>
      <c r="W929" s="78"/>
      <c r="X929" s="78"/>
      <c r="Y929" s="78"/>
      <c r="Z929" s="86"/>
      <c r="AA929" s="83"/>
      <c r="AB929" s="78"/>
      <c r="AC929" s="78"/>
      <c r="AD929" s="78"/>
      <c r="AE929" s="78"/>
      <c r="AF929" s="78"/>
      <c r="AG929" s="78"/>
      <c r="AH929" s="78"/>
      <c r="AI929" s="78"/>
      <c r="AJ929" s="78"/>
      <c r="AK929" s="78"/>
      <c r="AL929" s="78"/>
      <c r="AM929" s="78"/>
      <c r="AN929" s="78"/>
      <c r="AO929" s="78"/>
      <c r="AP929" s="78"/>
      <c r="AQ929" s="78"/>
      <c r="AR929" s="78"/>
      <c r="AS929" s="78"/>
      <c r="AT929" s="78"/>
      <c r="AU929" s="78"/>
      <c r="AV929" s="78"/>
      <c r="AW929" s="78"/>
      <c r="AX929" s="78"/>
      <c r="AY929" s="78"/>
      <c r="AZ929" s="78"/>
      <c r="BA929" s="78"/>
      <c r="BB929" s="78"/>
      <c r="BC929" s="78"/>
    </row>
    <row r="930" customFormat="false" ht="15" hidden="false" customHeight="false" outlineLevel="0" collapsed="false">
      <c r="A930" s="78"/>
      <c r="B930" s="78"/>
      <c r="C930" s="79"/>
      <c r="D930" s="78"/>
      <c r="E930" s="78"/>
      <c r="F930" s="82"/>
      <c r="G930" s="82"/>
      <c r="H930" s="82"/>
      <c r="I930" s="78"/>
      <c r="J930" s="83"/>
      <c r="K930" s="78"/>
      <c r="L930" s="82"/>
      <c r="M930" s="82"/>
      <c r="N930" s="82"/>
      <c r="O930" s="82"/>
      <c r="P930" s="83"/>
      <c r="Q930" s="78"/>
      <c r="R930" s="83"/>
      <c r="S930" s="78"/>
      <c r="T930" s="78"/>
      <c r="U930" s="78"/>
      <c r="V930" s="78"/>
      <c r="W930" s="78"/>
      <c r="X930" s="78"/>
      <c r="Y930" s="78"/>
      <c r="Z930" s="86"/>
      <c r="AA930" s="83"/>
      <c r="AB930" s="78"/>
      <c r="AC930" s="78"/>
      <c r="AD930" s="78"/>
      <c r="AE930" s="78"/>
      <c r="AF930" s="78"/>
      <c r="AG930" s="78"/>
      <c r="AH930" s="78"/>
      <c r="AI930" s="78"/>
      <c r="AJ930" s="78"/>
      <c r="AK930" s="78"/>
      <c r="AL930" s="78"/>
      <c r="AM930" s="78"/>
      <c r="AN930" s="78"/>
      <c r="AO930" s="78"/>
      <c r="AP930" s="78"/>
      <c r="AQ930" s="78"/>
      <c r="AR930" s="78"/>
      <c r="AS930" s="78"/>
      <c r="AT930" s="78"/>
      <c r="AU930" s="78"/>
      <c r="AV930" s="78"/>
      <c r="AW930" s="78"/>
      <c r="AX930" s="78"/>
      <c r="AY930" s="78"/>
      <c r="AZ930" s="78"/>
      <c r="BA930" s="78"/>
      <c r="BB930" s="78"/>
      <c r="BC930" s="78"/>
    </row>
    <row r="931" customFormat="false" ht="15" hidden="false" customHeight="false" outlineLevel="0" collapsed="false">
      <c r="A931" s="78"/>
      <c r="B931" s="78"/>
      <c r="C931" s="79"/>
      <c r="D931" s="78"/>
      <c r="E931" s="78"/>
      <c r="F931" s="82"/>
      <c r="G931" s="82"/>
      <c r="H931" s="82"/>
      <c r="I931" s="78"/>
      <c r="J931" s="83"/>
      <c r="K931" s="78"/>
      <c r="L931" s="82"/>
      <c r="M931" s="82"/>
      <c r="N931" s="82"/>
      <c r="O931" s="82"/>
      <c r="P931" s="83"/>
      <c r="Q931" s="78"/>
      <c r="R931" s="83"/>
      <c r="S931" s="78"/>
      <c r="T931" s="78"/>
      <c r="U931" s="78"/>
      <c r="V931" s="78"/>
      <c r="W931" s="78"/>
      <c r="X931" s="78"/>
      <c r="Y931" s="78"/>
      <c r="Z931" s="86"/>
      <c r="AA931" s="83"/>
      <c r="AB931" s="78"/>
      <c r="AC931" s="78"/>
      <c r="AD931" s="78"/>
      <c r="AE931" s="78"/>
      <c r="AF931" s="78"/>
      <c r="AG931" s="78"/>
      <c r="AH931" s="78"/>
      <c r="AI931" s="78"/>
      <c r="AJ931" s="78"/>
      <c r="AK931" s="78"/>
      <c r="AL931" s="78"/>
      <c r="AM931" s="78"/>
      <c r="AN931" s="78"/>
      <c r="AO931" s="78"/>
      <c r="AP931" s="78"/>
      <c r="AQ931" s="78"/>
      <c r="AR931" s="78"/>
      <c r="AS931" s="78"/>
      <c r="AT931" s="78"/>
      <c r="AU931" s="78"/>
      <c r="AV931" s="78"/>
      <c r="AW931" s="78"/>
      <c r="AX931" s="78"/>
      <c r="AY931" s="78"/>
      <c r="AZ931" s="78"/>
      <c r="BA931" s="78"/>
      <c r="BB931" s="78"/>
      <c r="BC931" s="78"/>
    </row>
    <row r="932" customFormat="false" ht="15" hidden="false" customHeight="false" outlineLevel="0" collapsed="false">
      <c r="A932" s="78"/>
      <c r="B932" s="78"/>
      <c r="C932" s="79"/>
      <c r="D932" s="78"/>
      <c r="E932" s="78"/>
      <c r="F932" s="82"/>
      <c r="G932" s="82"/>
      <c r="H932" s="82"/>
      <c r="I932" s="78"/>
      <c r="J932" s="83"/>
      <c r="K932" s="78"/>
      <c r="L932" s="82"/>
      <c r="M932" s="82"/>
      <c r="N932" s="82"/>
      <c r="O932" s="82"/>
      <c r="P932" s="83"/>
      <c r="Q932" s="78"/>
      <c r="R932" s="83"/>
      <c r="S932" s="78"/>
      <c r="T932" s="78"/>
      <c r="U932" s="78"/>
      <c r="V932" s="78"/>
      <c r="W932" s="78"/>
      <c r="X932" s="78"/>
      <c r="Y932" s="78"/>
      <c r="Z932" s="86"/>
      <c r="AA932" s="83"/>
      <c r="AB932" s="78"/>
      <c r="AC932" s="78"/>
      <c r="AD932" s="78"/>
      <c r="AE932" s="78"/>
      <c r="AF932" s="78"/>
      <c r="AG932" s="78"/>
      <c r="AH932" s="78"/>
      <c r="AI932" s="78"/>
      <c r="AJ932" s="78"/>
      <c r="AK932" s="78"/>
      <c r="AL932" s="78"/>
      <c r="AM932" s="78"/>
      <c r="AN932" s="78"/>
      <c r="AO932" s="78"/>
      <c r="AP932" s="78"/>
      <c r="AQ932" s="78"/>
      <c r="AR932" s="78"/>
      <c r="AS932" s="78"/>
      <c r="AT932" s="78"/>
      <c r="AU932" s="78"/>
      <c r="AV932" s="78"/>
      <c r="AW932" s="78"/>
      <c r="AX932" s="78"/>
      <c r="AY932" s="78"/>
      <c r="AZ932" s="78"/>
      <c r="BA932" s="78"/>
      <c r="BB932" s="78"/>
      <c r="BC932" s="78"/>
    </row>
    <row r="933" customFormat="false" ht="15" hidden="false" customHeight="false" outlineLevel="0" collapsed="false">
      <c r="A933" s="78"/>
      <c r="B933" s="78"/>
      <c r="C933" s="79"/>
      <c r="D933" s="78"/>
      <c r="E933" s="78"/>
      <c r="F933" s="82"/>
      <c r="G933" s="82"/>
      <c r="H933" s="82"/>
      <c r="I933" s="78"/>
      <c r="J933" s="83"/>
      <c r="K933" s="78"/>
      <c r="L933" s="82"/>
      <c r="M933" s="82"/>
      <c r="N933" s="82"/>
      <c r="O933" s="82"/>
      <c r="P933" s="83"/>
      <c r="Q933" s="78"/>
      <c r="R933" s="83"/>
      <c r="S933" s="78"/>
      <c r="T933" s="78"/>
      <c r="U933" s="78"/>
      <c r="V933" s="78"/>
      <c r="W933" s="78"/>
      <c r="X933" s="78"/>
      <c r="Y933" s="78"/>
      <c r="Z933" s="86"/>
      <c r="AA933" s="83"/>
      <c r="AB933" s="78"/>
      <c r="AC933" s="78"/>
      <c r="AD933" s="78"/>
      <c r="AE933" s="78"/>
      <c r="AF933" s="78"/>
      <c r="AG933" s="78"/>
      <c r="AH933" s="78"/>
      <c r="AI933" s="78"/>
      <c r="AJ933" s="78"/>
      <c r="AK933" s="78"/>
      <c r="AL933" s="78"/>
      <c r="AM933" s="78"/>
      <c r="AN933" s="78"/>
      <c r="AO933" s="78"/>
      <c r="AP933" s="78"/>
      <c r="AQ933" s="78"/>
      <c r="AR933" s="78"/>
      <c r="AS933" s="78"/>
      <c r="AT933" s="78"/>
      <c r="AU933" s="78"/>
      <c r="AV933" s="78"/>
      <c r="AW933" s="78"/>
      <c r="AX933" s="78"/>
      <c r="AY933" s="78"/>
      <c r="AZ933" s="78"/>
      <c r="BA933" s="78"/>
      <c r="BB933" s="78"/>
      <c r="BC933" s="78"/>
    </row>
    <row r="934" customFormat="false" ht="15" hidden="false" customHeight="false" outlineLevel="0" collapsed="false">
      <c r="A934" s="78"/>
      <c r="B934" s="78"/>
      <c r="C934" s="79"/>
      <c r="D934" s="78"/>
      <c r="E934" s="78"/>
      <c r="F934" s="82"/>
      <c r="G934" s="82"/>
      <c r="H934" s="82"/>
      <c r="I934" s="78"/>
      <c r="J934" s="83"/>
      <c r="K934" s="78"/>
      <c r="L934" s="82"/>
      <c r="M934" s="82"/>
      <c r="N934" s="82"/>
      <c r="O934" s="82"/>
      <c r="P934" s="83"/>
      <c r="Q934" s="78"/>
      <c r="R934" s="83"/>
      <c r="S934" s="78"/>
      <c r="T934" s="78"/>
      <c r="U934" s="78"/>
      <c r="V934" s="78"/>
      <c r="W934" s="78"/>
      <c r="X934" s="78"/>
      <c r="Y934" s="78"/>
      <c r="Z934" s="86"/>
      <c r="AA934" s="83"/>
      <c r="AB934" s="78"/>
      <c r="AC934" s="78"/>
      <c r="AD934" s="78"/>
      <c r="AE934" s="78"/>
      <c r="AF934" s="78"/>
      <c r="AG934" s="78"/>
      <c r="AH934" s="78"/>
      <c r="AI934" s="78"/>
      <c r="AJ934" s="78"/>
      <c r="AK934" s="78"/>
      <c r="AL934" s="78"/>
      <c r="AM934" s="78"/>
      <c r="AN934" s="78"/>
      <c r="AO934" s="78"/>
      <c r="AP934" s="78"/>
      <c r="AQ934" s="78"/>
      <c r="AR934" s="78"/>
      <c r="AS934" s="78"/>
      <c r="AT934" s="78"/>
      <c r="AU934" s="78"/>
      <c r="AV934" s="78"/>
      <c r="AW934" s="78"/>
      <c r="AX934" s="78"/>
      <c r="AY934" s="78"/>
      <c r="AZ934" s="78"/>
      <c r="BA934" s="78"/>
      <c r="BB934" s="78"/>
      <c r="BC934" s="78"/>
    </row>
    <row r="935" customFormat="false" ht="15" hidden="false" customHeight="false" outlineLevel="0" collapsed="false">
      <c r="A935" s="78"/>
      <c r="B935" s="78"/>
      <c r="C935" s="79"/>
      <c r="D935" s="78"/>
      <c r="E935" s="78"/>
      <c r="F935" s="82"/>
      <c r="G935" s="82"/>
      <c r="H935" s="82"/>
      <c r="I935" s="78"/>
      <c r="J935" s="83"/>
      <c r="K935" s="78"/>
      <c r="L935" s="82"/>
      <c r="M935" s="82"/>
      <c r="N935" s="82"/>
      <c r="O935" s="82"/>
      <c r="P935" s="83"/>
      <c r="Q935" s="78"/>
      <c r="R935" s="83"/>
      <c r="S935" s="78"/>
      <c r="T935" s="78"/>
      <c r="U935" s="78"/>
      <c r="V935" s="78"/>
      <c r="W935" s="78"/>
      <c r="X935" s="78"/>
      <c r="Y935" s="78"/>
      <c r="Z935" s="86"/>
      <c r="AA935" s="83"/>
      <c r="AB935" s="78"/>
      <c r="AC935" s="78"/>
      <c r="AD935" s="78"/>
      <c r="AE935" s="78"/>
      <c r="AF935" s="78"/>
      <c r="AG935" s="78"/>
      <c r="AH935" s="78"/>
      <c r="AI935" s="78"/>
      <c r="AJ935" s="78"/>
      <c r="AK935" s="78"/>
      <c r="AL935" s="78"/>
      <c r="AM935" s="78"/>
      <c r="AN935" s="78"/>
      <c r="AO935" s="78"/>
      <c r="AP935" s="78"/>
      <c r="AQ935" s="78"/>
      <c r="AR935" s="78"/>
      <c r="AS935" s="78"/>
      <c r="AT935" s="78"/>
      <c r="AU935" s="78"/>
      <c r="AV935" s="78"/>
      <c r="AW935" s="78"/>
      <c r="AX935" s="78"/>
      <c r="AY935" s="78"/>
      <c r="AZ935" s="78"/>
      <c r="BA935" s="78"/>
      <c r="BB935" s="78"/>
      <c r="BC935" s="78"/>
    </row>
    <row r="936" customFormat="false" ht="15" hidden="false" customHeight="false" outlineLevel="0" collapsed="false">
      <c r="A936" s="78"/>
      <c r="B936" s="78"/>
      <c r="C936" s="79"/>
      <c r="D936" s="78"/>
      <c r="E936" s="78"/>
      <c r="F936" s="82"/>
      <c r="G936" s="82"/>
      <c r="H936" s="82"/>
      <c r="I936" s="78"/>
      <c r="J936" s="83"/>
      <c r="K936" s="78"/>
      <c r="L936" s="82"/>
      <c r="M936" s="82"/>
      <c r="N936" s="82"/>
      <c r="O936" s="82"/>
      <c r="P936" s="83"/>
      <c r="Q936" s="78"/>
      <c r="R936" s="83"/>
      <c r="S936" s="78"/>
      <c r="T936" s="78"/>
      <c r="U936" s="78"/>
      <c r="V936" s="78"/>
      <c r="W936" s="78"/>
      <c r="X936" s="78"/>
      <c r="Y936" s="78"/>
      <c r="Z936" s="86"/>
      <c r="AA936" s="83"/>
      <c r="AB936" s="78"/>
      <c r="AC936" s="78"/>
      <c r="AD936" s="78"/>
      <c r="AE936" s="78"/>
      <c r="AF936" s="78"/>
      <c r="AG936" s="78"/>
      <c r="AH936" s="78"/>
      <c r="AI936" s="78"/>
      <c r="AJ936" s="78"/>
      <c r="AK936" s="78"/>
      <c r="AL936" s="78"/>
      <c r="AM936" s="78"/>
      <c r="AN936" s="78"/>
      <c r="AO936" s="78"/>
      <c r="AP936" s="78"/>
      <c r="AQ936" s="78"/>
      <c r="AR936" s="78"/>
      <c r="AS936" s="78"/>
      <c r="AT936" s="78"/>
      <c r="AU936" s="78"/>
      <c r="AV936" s="78"/>
      <c r="AW936" s="78"/>
      <c r="AX936" s="78"/>
      <c r="AY936" s="78"/>
      <c r="AZ936" s="78"/>
      <c r="BA936" s="78"/>
      <c r="BB936" s="78"/>
      <c r="BC936" s="78"/>
    </row>
    <row r="937" customFormat="false" ht="15" hidden="false" customHeight="false" outlineLevel="0" collapsed="false">
      <c r="A937" s="78"/>
      <c r="B937" s="78"/>
      <c r="C937" s="79"/>
      <c r="D937" s="78"/>
      <c r="E937" s="78"/>
      <c r="F937" s="82"/>
      <c r="G937" s="82"/>
      <c r="H937" s="82"/>
      <c r="I937" s="78"/>
      <c r="J937" s="83"/>
      <c r="K937" s="78"/>
      <c r="L937" s="82"/>
      <c r="M937" s="82"/>
      <c r="N937" s="82"/>
      <c r="O937" s="82"/>
      <c r="P937" s="83"/>
      <c r="Q937" s="78"/>
      <c r="R937" s="83"/>
      <c r="S937" s="78"/>
      <c r="T937" s="78"/>
      <c r="U937" s="78"/>
      <c r="V937" s="78"/>
      <c r="W937" s="78"/>
      <c r="X937" s="78"/>
      <c r="Y937" s="78"/>
      <c r="Z937" s="86"/>
      <c r="AA937" s="83"/>
      <c r="AB937" s="78"/>
      <c r="AC937" s="78"/>
      <c r="AD937" s="78"/>
      <c r="AE937" s="78"/>
      <c r="AF937" s="78"/>
      <c r="AG937" s="78"/>
      <c r="AH937" s="78"/>
      <c r="AI937" s="78"/>
      <c r="AJ937" s="78"/>
      <c r="AK937" s="78"/>
      <c r="AL937" s="78"/>
      <c r="AM937" s="78"/>
      <c r="AN937" s="78"/>
      <c r="AO937" s="78"/>
      <c r="AP937" s="78"/>
      <c r="AQ937" s="78"/>
      <c r="AR937" s="78"/>
      <c r="AS937" s="78"/>
      <c r="AT937" s="78"/>
      <c r="AU937" s="78"/>
      <c r="AV937" s="78"/>
      <c r="AW937" s="78"/>
      <c r="AX937" s="78"/>
      <c r="AY937" s="78"/>
      <c r="AZ937" s="78"/>
      <c r="BA937" s="78"/>
      <c r="BB937" s="78"/>
      <c r="BC937" s="78"/>
    </row>
    <row r="938" customFormat="false" ht="15" hidden="false" customHeight="false" outlineLevel="0" collapsed="false">
      <c r="A938" s="78"/>
      <c r="B938" s="78"/>
      <c r="C938" s="79"/>
      <c r="D938" s="78"/>
      <c r="E938" s="78"/>
      <c r="F938" s="82"/>
      <c r="G938" s="82"/>
      <c r="H938" s="82"/>
      <c r="I938" s="78"/>
      <c r="J938" s="83"/>
      <c r="K938" s="78"/>
      <c r="L938" s="82"/>
      <c r="M938" s="82"/>
      <c r="N938" s="82"/>
      <c r="O938" s="82"/>
      <c r="P938" s="83"/>
      <c r="Q938" s="78"/>
      <c r="R938" s="83"/>
      <c r="S938" s="78"/>
      <c r="T938" s="78"/>
      <c r="U938" s="78"/>
      <c r="V938" s="78"/>
      <c r="W938" s="78"/>
      <c r="X938" s="78"/>
      <c r="Y938" s="78"/>
      <c r="Z938" s="86"/>
      <c r="AA938" s="83"/>
      <c r="AB938" s="78"/>
      <c r="AC938" s="78"/>
      <c r="AD938" s="78"/>
      <c r="AE938" s="78"/>
      <c r="AF938" s="78"/>
      <c r="AG938" s="78"/>
      <c r="AH938" s="78"/>
      <c r="AI938" s="78"/>
      <c r="AJ938" s="78"/>
      <c r="AK938" s="78"/>
      <c r="AL938" s="78"/>
      <c r="AM938" s="78"/>
      <c r="AN938" s="78"/>
      <c r="AO938" s="78"/>
      <c r="AP938" s="78"/>
      <c r="AQ938" s="78"/>
      <c r="AR938" s="78"/>
      <c r="AS938" s="78"/>
      <c r="AT938" s="78"/>
      <c r="AU938" s="78"/>
      <c r="AV938" s="78"/>
      <c r="AW938" s="78"/>
      <c r="AX938" s="78"/>
      <c r="AY938" s="78"/>
      <c r="AZ938" s="78"/>
      <c r="BA938" s="78"/>
      <c r="BB938" s="78"/>
      <c r="BC938" s="78"/>
    </row>
    <row r="939" customFormat="false" ht="15" hidden="false" customHeight="false" outlineLevel="0" collapsed="false">
      <c r="A939" s="78"/>
      <c r="B939" s="78"/>
      <c r="C939" s="79"/>
      <c r="D939" s="78"/>
      <c r="E939" s="78"/>
      <c r="F939" s="82"/>
      <c r="G939" s="82"/>
      <c r="H939" s="82"/>
      <c r="I939" s="78"/>
      <c r="J939" s="83"/>
      <c r="K939" s="78"/>
      <c r="L939" s="82"/>
      <c r="M939" s="82"/>
      <c r="N939" s="82"/>
      <c r="O939" s="82"/>
      <c r="P939" s="83"/>
      <c r="Q939" s="78"/>
      <c r="R939" s="83"/>
      <c r="S939" s="78"/>
      <c r="T939" s="78"/>
      <c r="U939" s="78"/>
      <c r="V939" s="78"/>
      <c r="W939" s="78"/>
      <c r="X939" s="78"/>
      <c r="Y939" s="78"/>
      <c r="Z939" s="86"/>
      <c r="AA939" s="83"/>
      <c r="AB939" s="78"/>
      <c r="AC939" s="78"/>
      <c r="AD939" s="78"/>
      <c r="AE939" s="78"/>
      <c r="AF939" s="78"/>
      <c r="AG939" s="78"/>
      <c r="AH939" s="78"/>
      <c r="AI939" s="78"/>
      <c r="AJ939" s="78"/>
      <c r="AK939" s="78"/>
      <c r="AL939" s="78"/>
      <c r="AM939" s="78"/>
      <c r="AN939" s="78"/>
      <c r="AO939" s="78"/>
      <c r="AP939" s="78"/>
      <c r="AQ939" s="78"/>
      <c r="AR939" s="78"/>
      <c r="AS939" s="78"/>
      <c r="AT939" s="78"/>
      <c r="AU939" s="78"/>
      <c r="AV939" s="78"/>
      <c r="AW939" s="78"/>
      <c r="AX939" s="78"/>
      <c r="AY939" s="78"/>
      <c r="AZ939" s="78"/>
      <c r="BA939" s="78"/>
      <c r="BB939" s="78"/>
      <c r="BC939" s="78"/>
    </row>
    <row r="940" customFormat="false" ht="15" hidden="false" customHeight="false" outlineLevel="0" collapsed="false">
      <c r="A940" s="78"/>
      <c r="B940" s="78"/>
      <c r="C940" s="79"/>
      <c r="D940" s="78"/>
      <c r="E940" s="78"/>
      <c r="F940" s="82"/>
      <c r="G940" s="82"/>
      <c r="H940" s="82"/>
      <c r="I940" s="78"/>
      <c r="J940" s="83"/>
      <c r="K940" s="78"/>
      <c r="L940" s="82"/>
      <c r="M940" s="82"/>
      <c r="N940" s="82"/>
      <c r="O940" s="82"/>
      <c r="P940" s="83"/>
      <c r="Q940" s="78"/>
      <c r="R940" s="83"/>
      <c r="S940" s="78"/>
      <c r="T940" s="78"/>
      <c r="U940" s="78"/>
      <c r="V940" s="78"/>
      <c r="W940" s="78"/>
      <c r="X940" s="78"/>
      <c r="Y940" s="78"/>
      <c r="Z940" s="86"/>
      <c r="AA940" s="83"/>
      <c r="AB940" s="78"/>
      <c r="AC940" s="78"/>
      <c r="AD940" s="78"/>
      <c r="AE940" s="78"/>
      <c r="AF940" s="78"/>
      <c r="AG940" s="78"/>
      <c r="AH940" s="78"/>
      <c r="AI940" s="78"/>
      <c r="AJ940" s="78"/>
      <c r="AK940" s="78"/>
      <c r="AL940" s="78"/>
      <c r="AM940" s="78"/>
      <c r="AN940" s="78"/>
      <c r="AO940" s="78"/>
      <c r="AP940" s="78"/>
      <c r="AQ940" s="78"/>
      <c r="AR940" s="78"/>
      <c r="AS940" s="78"/>
      <c r="AT940" s="78"/>
      <c r="AU940" s="78"/>
      <c r="AV940" s="78"/>
      <c r="AW940" s="78"/>
      <c r="AX940" s="78"/>
      <c r="AY940" s="78"/>
      <c r="AZ940" s="78"/>
      <c r="BA940" s="78"/>
      <c r="BB940" s="78"/>
      <c r="BC940" s="78"/>
    </row>
    <row r="941" customFormat="false" ht="15" hidden="false" customHeight="false" outlineLevel="0" collapsed="false">
      <c r="A941" s="78"/>
      <c r="B941" s="78"/>
      <c r="C941" s="79"/>
      <c r="D941" s="78"/>
      <c r="E941" s="78"/>
      <c r="F941" s="82"/>
      <c r="G941" s="82"/>
      <c r="H941" s="82"/>
      <c r="I941" s="78"/>
      <c r="J941" s="83"/>
      <c r="K941" s="78"/>
      <c r="L941" s="82"/>
      <c r="M941" s="82"/>
      <c r="N941" s="82"/>
      <c r="O941" s="82"/>
      <c r="P941" s="83"/>
      <c r="Q941" s="78"/>
      <c r="R941" s="83"/>
      <c r="S941" s="78"/>
      <c r="T941" s="78"/>
      <c r="U941" s="78"/>
      <c r="V941" s="78"/>
      <c r="W941" s="78"/>
      <c r="X941" s="78"/>
      <c r="Y941" s="78"/>
      <c r="Z941" s="86"/>
      <c r="AA941" s="83"/>
      <c r="AB941" s="78"/>
      <c r="AC941" s="78"/>
      <c r="AD941" s="78"/>
      <c r="AE941" s="78"/>
      <c r="AF941" s="78"/>
      <c r="AG941" s="78"/>
      <c r="AH941" s="78"/>
      <c r="AI941" s="78"/>
      <c r="AJ941" s="78"/>
      <c r="AK941" s="78"/>
      <c r="AL941" s="78"/>
      <c r="AM941" s="78"/>
      <c r="AN941" s="78"/>
      <c r="AO941" s="78"/>
      <c r="AP941" s="78"/>
      <c r="AQ941" s="78"/>
      <c r="AR941" s="78"/>
      <c r="AS941" s="78"/>
      <c r="AT941" s="78"/>
      <c r="AU941" s="78"/>
      <c r="AV941" s="78"/>
      <c r="AW941" s="78"/>
      <c r="AX941" s="78"/>
      <c r="AY941" s="78"/>
      <c r="AZ941" s="78"/>
      <c r="BA941" s="78"/>
      <c r="BB941" s="78"/>
      <c r="BC941" s="78"/>
    </row>
    <row r="942" customFormat="false" ht="15" hidden="false" customHeight="false" outlineLevel="0" collapsed="false">
      <c r="A942" s="78"/>
      <c r="B942" s="78"/>
      <c r="C942" s="79"/>
      <c r="D942" s="78"/>
      <c r="E942" s="78"/>
      <c r="F942" s="82"/>
      <c r="G942" s="82"/>
      <c r="H942" s="82"/>
      <c r="I942" s="78"/>
      <c r="J942" s="83"/>
      <c r="K942" s="78"/>
      <c r="L942" s="82"/>
      <c r="M942" s="82"/>
      <c r="N942" s="82"/>
      <c r="O942" s="82"/>
      <c r="P942" s="83"/>
      <c r="Q942" s="78"/>
      <c r="R942" s="83"/>
      <c r="S942" s="78"/>
      <c r="T942" s="78"/>
      <c r="U942" s="78"/>
      <c r="V942" s="78"/>
      <c r="W942" s="78"/>
      <c r="X942" s="78"/>
      <c r="Y942" s="78"/>
      <c r="Z942" s="86"/>
      <c r="AA942" s="83"/>
      <c r="AB942" s="78"/>
      <c r="AC942" s="78"/>
      <c r="AD942" s="78"/>
      <c r="AE942" s="78"/>
      <c r="AF942" s="78"/>
      <c r="AG942" s="78"/>
      <c r="AH942" s="78"/>
      <c r="AI942" s="78"/>
      <c r="AJ942" s="78"/>
      <c r="AK942" s="78"/>
      <c r="AL942" s="78"/>
      <c r="AM942" s="78"/>
      <c r="AN942" s="78"/>
      <c r="AO942" s="78"/>
      <c r="AP942" s="78"/>
      <c r="AQ942" s="78"/>
      <c r="AR942" s="78"/>
      <c r="AS942" s="78"/>
      <c r="AT942" s="78"/>
      <c r="AU942" s="78"/>
      <c r="AV942" s="78"/>
      <c r="AW942" s="78"/>
      <c r="AX942" s="78"/>
      <c r="AY942" s="78"/>
      <c r="AZ942" s="78"/>
      <c r="BA942" s="78"/>
      <c r="BB942" s="78"/>
      <c r="BC942" s="78"/>
    </row>
    <row r="943" customFormat="false" ht="15" hidden="false" customHeight="false" outlineLevel="0" collapsed="false">
      <c r="A943" s="78"/>
      <c r="B943" s="78"/>
      <c r="C943" s="79"/>
      <c r="D943" s="78"/>
      <c r="E943" s="78"/>
      <c r="F943" s="82"/>
      <c r="G943" s="82"/>
      <c r="H943" s="82"/>
      <c r="I943" s="78"/>
      <c r="J943" s="83"/>
      <c r="K943" s="78"/>
      <c r="L943" s="82"/>
      <c r="M943" s="82"/>
      <c r="N943" s="82"/>
      <c r="O943" s="82"/>
      <c r="P943" s="83"/>
      <c r="Q943" s="78"/>
      <c r="R943" s="83"/>
      <c r="S943" s="78"/>
      <c r="T943" s="78"/>
      <c r="U943" s="78"/>
      <c r="V943" s="78"/>
      <c r="W943" s="78"/>
      <c r="X943" s="78"/>
      <c r="Y943" s="78"/>
      <c r="Z943" s="86"/>
      <c r="AA943" s="83"/>
      <c r="AB943" s="78"/>
      <c r="AC943" s="78"/>
      <c r="AD943" s="78"/>
      <c r="AE943" s="78"/>
      <c r="AF943" s="78"/>
      <c r="AG943" s="78"/>
      <c r="AH943" s="78"/>
      <c r="AI943" s="78"/>
      <c r="AJ943" s="78"/>
      <c r="AK943" s="78"/>
      <c r="AL943" s="78"/>
      <c r="AM943" s="78"/>
      <c r="AN943" s="78"/>
      <c r="AO943" s="78"/>
      <c r="AP943" s="78"/>
      <c r="AQ943" s="78"/>
      <c r="AR943" s="78"/>
      <c r="AS943" s="78"/>
      <c r="AT943" s="78"/>
      <c r="AU943" s="78"/>
      <c r="AV943" s="78"/>
      <c r="AW943" s="78"/>
      <c r="AX943" s="78"/>
      <c r="AY943" s="78"/>
      <c r="AZ943" s="78"/>
      <c r="BA943" s="78"/>
      <c r="BB943" s="78"/>
      <c r="BC943" s="78"/>
    </row>
    <row r="944" customFormat="false" ht="15" hidden="false" customHeight="false" outlineLevel="0" collapsed="false">
      <c r="A944" s="78"/>
      <c r="B944" s="78"/>
      <c r="C944" s="79"/>
      <c r="D944" s="78"/>
      <c r="E944" s="78"/>
      <c r="F944" s="82"/>
      <c r="G944" s="82"/>
      <c r="H944" s="82"/>
      <c r="I944" s="78"/>
      <c r="J944" s="83"/>
      <c r="K944" s="78"/>
      <c r="L944" s="82"/>
      <c r="M944" s="82"/>
      <c r="N944" s="82"/>
      <c r="O944" s="82"/>
      <c r="P944" s="83"/>
      <c r="Q944" s="78"/>
      <c r="R944" s="83"/>
      <c r="S944" s="78"/>
      <c r="T944" s="78"/>
      <c r="U944" s="78"/>
      <c r="V944" s="78"/>
      <c r="W944" s="78"/>
      <c r="X944" s="78"/>
      <c r="Y944" s="78"/>
      <c r="Z944" s="86"/>
      <c r="AA944" s="83"/>
      <c r="AB944" s="78"/>
      <c r="AC944" s="78"/>
      <c r="AD944" s="78"/>
      <c r="AE944" s="78"/>
      <c r="AF944" s="78"/>
      <c r="AG944" s="78"/>
      <c r="AH944" s="78"/>
      <c r="AI944" s="78"/>
      <c r="AJ944" s="78"/>
      <c r="AK944" s="78"/>
      <c r="AL944" s="78"/>
      <c r="AM944" s="78"/>
      <c r="AN944" s="78"/>
      <c r="AO944" s="78"/>
      <c r="AP944" s="78"/>
      <c r="AQ944" s="78"/>
      <c r="AR944" s="78"/>
      <c r="AS944" s="78"/>
      <c r="AT944" s="78"/>
      <c r="AU944" s="78"/>
      <c r="AV944" s="78"/>
      <c r="AW944" s="78"/>
      <c r="AX944" s="78"/>
      <c r="AY944" s="78"/>
      <c r="AZ944" s="78"/>
      <c r="BA944" s="78"/>
      <c r="BB944" s="78"/>
      <c r="BC944" s="78"/>
    </row>
    <row r="945" customFormat="false" ht="15" hidden="false" customHeight="false" outlineLevel="0" collapsed="false">
      <c r="A945" s="78"/>
      <c r="B945" s="78"/>
      <c r="C945" s="79"/>
      <c r="D945" s="78"/>
      <c r="E945" s="78"/>
      <c r="F945" s="82"/>
      <c r="G945" s="82"/>
      <c r="H945" s="82"/>
      <c r="I945" s="78"/>
      <c r="J945" s="83"/>
      <c r="K945" s="78"/>
      <c r="L945" s="82"/>
      <c r="M945" s="82"/>
      <c r="N945" s="82"/>
      <c r="O945" s="82"/>
      <c r="P945" s="83"/>
      <c r="Q945" s="78"/>
      <c r="R945" s="83"/>
      <c r="S945" s="78"/>
      <c r="T945" s="78"/>
      <c r="U945" s="78"/>
      <c r="V945" s="78"/>
      <c r="W945" s="78"/>
      <c r="X945" s="78"/>
      <c r="Y945" s="78"/>
      <c r="Z945" s="86"/>
      <c r="AA945" s="83"/>
      <c r="AB945" s="78"/>
      <c r="AC945" s="78"/>
      <c r="AD945" s="78"/>
      <c r="AE945" s="78"/>
      <c r="AF945" s="78"/>
      <c r="AG945" s="78"/>
      <c r="AH945" s="78"/>
      <c r="AI945" s="78"/>
      <c r="AJ945" s="78"/>
      <c r="AK945" s="78"/>
      <c r="AL945" s="78"/>
      <c r="AM945" s="78"/>
      <c r="AN945" s="78"/>
      <c r="AO945" s="78"/>
      <c r="AP945" s="78"/>
      <c r="AQ945" s="78"/>
      <c r="AR945" s="78"/>
      <c r="AS945" s="78"/>
      <c r="AT945" s="78"/>
      <c r="AU945" s="78"/>
      <c r="AV945" s="78"/>
      <c r="AW945" s="78"/>
      <c r="AX945" s="78"/>
      <c r="AY945" s="78"/>
      <c r="AZ945" s="78"/>
      <c r="BA945" s="78"/>
      <c r="BB945" s="78"/>
      <c r="BC945" s="78"/>
    </row>
    <row r="946" customFormat="false" ht="15" hidden="false" customHeight="false" outlineLevel="0" collapsed="false">
      <c r="A946" s="78"/>
      <c r="B946" s="78"/>
      <c r="C946" s="79"/>
      <c r="D946" s="78"/>
      <c r="E946" s="78"/>
      <c r="F946" s="82"/>
      <c r="G946" s="82"/>
      <c r="H946" s="82"/>
      <c r="I946" s="78"/>
      <c r="J946" s="83"/>
      <c r="K946" s="78"/>
      <c r="L946" s="82"/>
      <c r="M946" s="82"/>
      <c r="N946" s="82"/>
      <c r="O946" s="82"/>
      <c r="P946" s="83"/>
      <c r="Q946" s="78"/>
      <c r="R946" s="83"/>
      <c r="S946" s="78"/>
      <c r="T946" s="78"/>
      <c r="U946" s="78"/>
      <c r="V946" s="78"/>
      <c r="W946" s="78"/>
      <c r="X946" s="78"/>
      <c r="Y946" s="78"/>
      <c r="Z946" s="86"/>
      <c r="AA946" s="83"/>
      <c r="AB946" s="78"/>
      <c r="AC946" s="78"/>
      <c r="AD946" s="78"/>
      <c r="AE946" s="78"/>
      <c r="AF946" s="78"/>
      <c r="AG946" s="78"/>
      <c r="AH946" s="78"/>
      <c r="AI946" s="78"/>
      <c r="AJ946" s="78"/>
      <c r="AK946" s="78"/>
      <c r="AL946" s="78"/>
      <c r="AM946" s="78"/>
      <c r="AN946" s="78"/>
      <c r="AO946" s="78"/>
      <c r="AP946" s="78"/>
      <c r="AQ946" s="78"/>
      <c r="AR946" s="78"/>
      <c r="AS946" s="78"/>
      <c r="AT946" s="78"/>
      <c r="AU946" s="78"/>
      <c r="AV946" s="78"/>
      <c r="AW946" s="78"/>
      <c r="AX946" s="78"/>
      <c r="AY946" s="78"/>
      <c r="AZ946" s="78"/>
      <c r="BA946" s="78"/>
      <c r="BB946" s="78"/>
      <c r="BC946" s="78"/>
    </row>
    <row r="947" customFormat="false" ht="15" hidden="false" customHeight="false" outlineLevel="0" collapsed="false">
      <c r="A947" s="78"/>
      <c r="B947" s="78"/>
      <c r="C947" s="79"/>
      <c r="D947" s="78"/>
      <c r="E947" s="78"/>
      <c r="F947" s="82"/>
      <c r="G947" s="82"/>
      <c r="H947" s="82"/>
      <c r="I947" s="78"/>
      <c r="J947" s="83"/>
      <c r="K947" s="78"/>
      <c r="L947" s="82"/>
      <c r="M947" s="82"/>
      <c r="N947" s="82"/>
      <c r="O947" s="82"/>
      <c r="P947" s="83"/>
      <c r="Q947" s="78"/>
      <c r="R947" s="83"/>
      <c r="S947" s="78"/>
      <c r="T947" s="78"/>
      <c r="U947" s="78"/>
      <c r="V947" s="78"/>
      <c r="W947" s="78"/>
      <c r="X947" s="78"/>
      <c r="Y947" s="78"/>
      <c r="Z947" s="86"/>
      <c r="AA947" s="83"/>
      <c r="AB947" s="78"/>
      <c r="AC947" s="78"/>
      <c r="AD947" s="78"/>
      <c r="AE947" s="78"/>
      <c r="AF947" s="78"/>
      <c r="AG947" s="78"/>
      <c r="AH947" s="78"/>
      <c r="AI947" s="78"/>
      <c r="AJ947" s="78"/>
      <c r="AK947" s="78"/>
      <c r="AL947" s="78"/>
      <c r="AM947" s="78"/>
      <c r="AN947" s="78"/>
      <c r="AO947" s="78"/>
      <c r="AP947" s="78"/>
      <c r="AQ947" s="78"/>
      <c r="AR947" s="78"/>
      <c r="AS947" s="78"/>
      <c r="AT947" s="78"/>
      <c r="AU947" s="78"/>
      <c r="AV947" s="78"/>
      <c r="AW947" s="78"/>
      <c r="AX947" s="78"/>
      <c r="AY947" s="78"/>
      <c r="AZ947" s="78"/>
      <c r="BA947" s="78"/>
      <c r="BB947" s="78"/>
      <c r="BC947" s="78"/>
    </row>
    <row r="948" customFormat="false" ht="15" hidden="false" customHeight="false" outlineLevel="0" collapsed="false">
      <c r="A948" s="78"/>
      <c r="B948" s="78"/>
      <c r="C948" s="79"/>
      <c r="D948" s="78"/>
      <c r="E948" s="78"/>
      <c r="F948" s="82"/>
      <c r="G948" s="82"/>
      <c r="H948" s="82"/>
      <c r="I948" s="78"/>
      <c r="J948" s="83"/>
      <c r="K948" s="78"/>
      <c r="L948" s="82"/>
      <c r="M948" s="82"/>
      <c r="N948" s="82"/>
      <c r="O948" s="82"/>
      <c r="P948" s="83"/>
      <c r="Q948" s="78"/>
      <c r="R948" s="83"/>
      <c r="S948" s="78"/>
      <c r="T948" s="78"/>
      <c r="U948" s="78"/>
      <c r="V948" s="78"/>
      <c r="W948" s="78"/>
      <c r="X948" s="78"/>
      <c r="Y948" s="78"/>
      <c r="Z948" s="86"/>
      <c r="AA948" s="83"/>
      <c r="AB948" s="78"/>
      <c r="AC948" s="78"/>
      <c r="AD948" s="78"/>
      <c r="AE948" s="78"/>
      <c r="AF948" s="78"/>
      <c r="AG948" s="78"/>
      <c r="AH948" s="78"/>
      <c r="AI948" s="78"/>
      <c r="AJ948" s="78"/>
      <c r="AK948" s="78"/>
      <c r="AL948" s="78"/>
      <c r="AM948" s="78"/>
      <c r="AN948" s="78"/>
      <c r="AO948" s="78"/>
      <c r="AP948" s="78"/>
      <c r="AQ948" s="78"/>
      <c r="AR948" s="78"/>
      <c r="AS948" s="78"/>
      <c r="AT948" s="78"/>
      <c r="AU948" s="78"/>
      <c r="AV948" s="78"/>
      <c r="AW948" s="78"/>
      <c r="AX948" s="78"/>
      <c r="AY948" s="78"/>
      <c r="AZ948" s="78"/>
      <c r="BA948" s="78"/>
      <c r="BB948" s="78"/>
      <c r="BC948" s="78"/>
    </row>
    <row r="949" customFormat="false" ht="15" hidden="false" customHeight="false" outlineLevel="0" collapsed="false">
      <c r="A949" s="78"/>
      <c r="B949" s="78"/>
      <c r="C949" s="79"/>
      <c r="D949" s="78"/>
      <c r="E949" s="78"/>
      <c r="F949" s="82"/>
      <c r="G949" s="82"/>
      <c r="H949" s="82"/>
      <c r="I949" s="78"/>
      <c r="J949" s="83"/>
      <c r="K949" s="78"/>
      <c r="L949" s="82"/>
      <c r="M949" s="82"/>
      <c r="N949" s="82"/>
      <c r="O949" s="82"/>
      <c r="P949" s="83"/>
      <c r="Q949" s="78"/>
      <c r="R949" s="83"/>
      <c r="S949" s="78"/>
      <c r="T949" s="78"/>
      <c r="U949" s="78"/>
      <c r="V949" s="78"/>
      <c r="W949" s="78"/>
      <c r="X949" s="78"/>
      <c r="Y949" s="78"/>
      <c r="Z949" s="86"/>
      <c r="AA949" s="83"/>
      <c r="AB949" s="78"/>
      <c r="AC949" s="78"/>
      <c r="AD949" s="78"/>
      <c r="AE949" s="78"/>
      <c r="AF949" s="78"/>
      <c r="AG949" s="78"/>
      <c r="AH949" s="78"/>
      <c r="AI949" s="78"/>
      <c r="AJ949" s="78"/>
      <c r="AK949" s="78"/>
      <c r="AL949" s="78"/>
      <c r="AM949" s="78"/>
      <c r="AN949" s="78"/>
      <c r="AO949" s="78"/>
      <c r="AP949" s="78"/>
      <c r="AQ949" s="78"/>
      <c r="AR949" s="78"/>
      <c r="AS949" s="78"/>
      <c r="AT949" s="78"/>
      <c r="AU949" s="78"/>
      <c r="AV949" s="78"/>
      <c r="AW949" s="78"/>
      <c r="AX949" s="78"/>
      <c r="AY949" s="78"/>
      <c r="AZ949" s="78"/>
      <c r="BA949" s="78"/>
      <c r="BB949" s="78"/>
      <c r="BC949" s="78"/>
    </row>
    <row r="950" customFormat="false" ht="15" hidden="false" customHeight="false" outlineLevel="0" collapsed="false">
      <c r="A950" s="78"/>
      <c r="B950" s="78"/>
      <c r="C950" s="79"/>
      <c r="D950" s="78"/>
      <c r="E950" s="78"/>
      <c r="F950" s="82"/>
      <c r="G950" s="82"/>
      <c r="H950" s="82"/>
      <c r="I950" s="78"/>
      <c r="J950" s="83"/>
      <c r="K950" s="78"/>
      <c r="L950" s="82"/>
      <c r="M950" s="82"/>
      <c r="N950" s="82"/>
      <c r="O950" s="82"/>
      <c r="P950" s="83"/>
      <c r="Q950" s="78"/>
      <c r="R950" s="83"/>
      <c r="S950" s="78"/>
      <c r="T950" s="78"/>
      <c r="U950" s="78"/>
      <c r="V950" s="78"/>
      <c r="W950" s="78"/>
      <c r="X950" s="78"/>
      <c r="Y950" s="78"/>
      <c r="Z950" s="86"/>
      <c r="AA950" s="83"/>
      <c r="AB950" s="78"/>
      <c r="AC950" s="78"/>
      <c r="AD950" s="78"/>
      <c r="AE950" s="78"/>
      <c r="AF950" s="78"/>
      <c r="AG950" s="78"/>
      <c r="AH950" s="78"/>
      <c r="AI950" s="78"/>
      <c r="AJ950" s="78"/>
      <c r="AK950" s="78"/>
      <c r="AL950" s="78"/>
      <c r="AM950" s="78"/>
      <c r="AN950" s="78"/>
      <c r="AO950" s="78"/>
      <c r="AP950" s="78"/>
      <c r="AQ950" s="78"/>
      <c r="AR950" s="78"/>
      <c r="AS950" s="78"/>
      <c r="AT950" s="78"/>
      <c r="AU950" s="78"/>
      <c r="AV950" s="78"/>
      <c r="AW950" s="78"/>
      <c r="AX950" s="78"/>
      <c r="AY950" s="78"/>
      <c r="AZ950" s="78"/>
      <c r="BA950" s="78"/>
      <c r="BB950" s="78"/>
      <c r="BC950" s="78"/>
    </row>
    <row r="951" customFormat="false" ht="15" hidden="false" customHeight="false" outlineLevel="0" collapsed="false">
      <c r="A951" s="78"/>
      <c r="B951" s="78"/>
      <c r="C951" s="79"/>
      <c r="D951" s="78"/>
      <c r="E951" s="78"/>
      <c r="F951" s="82"/>
      <c r="G951" s="82"/>
      <c r="H951" s="82"/>
      <c r="I951" s="78"/>
      <c r="J951" s="83"/>
      <c r="K951" s="78"/>
      <c r="L951" s="82"/>
      <c r="M951" s="82"/>
      <c r="N951" s="82"/>
      <c r="O951" s="82"/>
      <c r="P951" s="83"/>
      <c r="Q951" s="78"/>
      <c r="R951" s="83"/>
      <c r="S951" s="78"/>
      <c r="T951" s="78"/>
      <c r="U951" s="78"/>
      <c r="V951" s="78"/>
      <c r="W951" s="78"/>
      <c r="X951" s="78"/>
      <c r="Y951" s="78"/>
      <c r="Z951" s="86"/>
      <c r="AA951" s="83"/>
      <c r="AB951" s="78"/>
      <c r="AC951" s="78"/>
      <c r="AD951" s="78"/>
      <c r="AE951" s="78"/>
      <c r="AF951" s="78"/>
      <c r="AG951" s="78"/>
      <c r="AH951" s="78"/>
      <c r="AI951" s="78"/>
      <c r="AJ951" s="78"/>
      <c r="AK951" s="78"/>
      <c r="AL951" s="78"/>
      <c r="AM951" s="78"/>
      <c r="AN951" s="78"/>
      <c r="AO951" s="78"/>
      <c r="AP951" s="78"/>
      <c r="AQ951" s="78"/>
      <c r="AR951" s="78"/>
      <c r="AS951" s="78"/>
      <c r="AT951" s="78"/>
      <c r="AU951" s="78"/>
      <c r="AV951" s="78"/>
      <c r="AW951" s="78"/>
      <c r="AX951" s="78"/>
      <c r="AY951" s="78"/>
      <c r="AZ951" s="78"/>
      <c r="BA951" s="78"/>
      <c r="BB951" s="78"/>
      <c r="BC951" s="78"/>
    </row>
    <row r="952" customFormat="false" ht="15" hidden="false" customHeight="false" outlineLevel="0" collapsed="false">
      <c r="A952" s="78"/>
      <c r="B952" s="78"/>
      <c r="C952" s="79"/>
      <c r="D952" s="78"/>
      <c r="E952" s="78"/>
      <c r="F952" s="82"/>
      <c r="G952" s="82"/>
      <c r="H952" s="82"/>
      <c r="I952" s="78"/>
      <c r="J952" s="83"/>
      <c r="K952" s="78"/>
      <c r="L952" s="82"/>
      <c r="M952" s="82"/>
      <c r="N952" s="82"/>
      <c r="O952" s="82"/>
      <c r="P952" s="83"/>
      <c r="Q952" s="78"/>
      <c r="R952" s="83"/>
      <c r="S952" s="78"/>
      <c r="T952" s="78"/>
      <c r="U952" s="78"/>
      <c r="V952" s="78"/>
      <c r="W952" s="78"/>
      <c r="X952" s="78"/>
      <c r="Y952" s="78"/>
      <c r="Z952" s="86"/>
      <c r="AA952" s="83"/>
      <c r="AB952" s="78"/>
      <c r="AC952" s="78"/>
      <c r="AD952" s="78"/>
      <c r="AE952" s="78"/>
      <c r="AF952" s="78"/>
      <c r="AG952" s="78"/>
      <c r="AH952" s="78"/>
      <c r="AI952" s="78"/>
      <c r="AJ952" s="78"/>
      <c r="AK952" s="78"/>
      <c r="AL952" s="78"/>
      <c r="AM952" s="78"/>
      <c r="AN952" s="78"/>
      <c r="AO952" s="78"/>
      <c r="AP952" s="78"/>
      <c r="AQ952" s="78"/>
      <c r="AR952" s="78"/>
      <c r="AS952" s="78"/>
      <c r="AT952" s="78"/>
      <c r="AU952" s="78"/>
      <c r="AV952" s="78"/>
      <c r="AW952" s="78"/>
      <c r="AX952" s="78"/>
      <c r="AY952" s="78"/>
      <c r="AZ952" s="78"/>
      <c r="BA952" s="78"/>
      <c r="BB952" s="78"/>
      <c r="BC952" s="78"/>
    </row>
    <row r="953" customFormat="false" ht="15" hidden="false" customHeight="false" outlineLevel="0" collapsed="false">
      <c r="A953" s="78"/>
      <c r="B953" s="78"/>
      <c r="C953" s="79"/>
      <c r="D953" s="78"/>
      <c r="E953" s="78"/>
      <c r="F953" s="82"/>
      <c r="G953" s="82"/>
      <c r="H953" s="82"/>
      <c r="I953" s="78"/>
      <c r="J953" s="83"/>
      <c r="K953" s="78"/>
      <c r="L953" s="82"/>
      <c r="M953" s="82"/>
      <c r="N953" s="82"/>
      <c r="O953" s="82"/>
      <c r="P953" s="83"/>
      <c r="Q953" s="78"/>
      <c r="R953" s="83"/>
      <c r="S953" s="78"/>
      <c r="T953" s="78"/>
      <c r="U953" s="78"/>
      <c r="V953" s="78"/>
      <c r="W953" s="78"/>
      <c r="X953" s="78"/>
      <c r="Y953" s="78"/>
      <c r="Z953" s="86"/>
      <c r="AA953" s="83"/>
      <c r="AB953" s="78"/>
      <c r="AC953" s="78"/>
      <c r="AD953" s="78"/>
      <c r="AE953" s="78"/>
      <c r="AF953" s="78"/>
      <c r="AG953" s="78"/>
      <c r="AH953" s="78"/>
      <c r="AI953" s="78"/>
      <c r="AJ953" s="78"/>
      <c r="AK953" s="78"/>
      <c r="AL953" s="78"/>
      <c r="AM953" s="78"/>
      <c r="AN953" s="78"/>
      <c r="AO953" s="78"/>
      <c r="AP953" s="78"/>
      <c r="AQ953" s="78"/>
      <c r="AR953" s="78"/>
      <c r="AS953" s="78"/>
      <c r="AT953" s="78"/>
      <c r="AU953" s="78"/>
      <c r="AV953" s="78"/>
      <c r="AW953" s="78"/>
      <c r="AX953" s="78"/>
      <c r="AY953" s="78"/>
      <c r="AZ953" s="78"/>
      <c r="BA953" s="78"/>
      <c r="BB953" s="78"/>
      <c r="BC953" s="78"/>
    </row>
    <row r="954" customFormat="false" ht="15" hidden="false" customHeight="false" outlineLevel="0" collapsed="false">
      <c r="A954" s="78"/>
      <c r="B954" s="78"/>
      <c r="C954" s="79"/>
      <c r="D954" s="78"/>
      <c r="E954" s="78"/>
      <c r="F954" s="82"/>
      <c r="G954" s="82"/>
      <c r="H954" s="82"/>
      <c r="I954" s="78"/>
      <c r="J954" s="83"/>
      <c r="K954" s="78"/>
      <c r="L954" s="82"/>
      <c r="M954" s="82"/>
      <c r="N954" s="82"/>
      <c r="O954" s="82"/>
      <c r="P954" s="83"/>
      <c r="Q954" s="78"/>
      <c r="R954" s="83"/>
      <c r="S954" s="78"/>
      <c r="T954" s="78"/>
      <c r="U954" s="78"/>
      <c r="V954" s="78"/>
      <c r="W954" s="78"/>
      <c r="X954" s="78"/>
      <c r="Y954" s="78"/>
      <c r="Z954" s="86"/>
      <c r="AA954" s="83"/>
      <c r="AB954" s="78"/>
      <c r="AC954" s="78"/>
      <c r="AD954" s="78"/>
      <c r="AE954" s="78"/>
      <c r="AF954" s="78"/>
      <c r="AG954" s="78"/>
      <c r="AH954" s="78"/>
      <c r="AI954" s="78"/>
      <c r="AJ954" s="78"/>
      <c r="AK954" s="78"/>
      <c r="AL954" s="78"/>
      <c r="AM954" s="78"/>
      <c r="AN954" s="78"/>
      <c r="AO954" s="78"/>
      <c r="AP954" s="78"/>
      <c r="AQ954" s="78"/>
      <c r="AR954" s="78"/>
      <c r="AS954" s="78"/>
      <c r="AT954" s="78"/>
      <c r="AU954" s="78"/>
      <c r="AV954" s="78"/>
      <c r="AW954" s="78"/>
      <c r="AX954" s="78"/>
      <c r="AY954" s="78"/>
      <c r="AZ954" s="78"/>
      <c r="BA954" s="78"/>
      <c r="BB954" s="78"/>
      <c r="BC954" s="78"/>
    </row>
    <row r="955" customFormat="false" ht="15" hidden="false" customHeight="false" outlineLevel="0" collapsed="false">
      <c r="A955" s="78"/>
      <c r="B955" s="78"/>
      <c r="C955" s="79"/>
      <c r="D955" s="78"/>
      <c r="E955" s="78"/>
      <c r="F955" s="82"/>
      <c r="G955" s="82"/>
      <c r="H955" s="82"/>
      <c r="I955" s="78"/>
      <c r="J955" s="83"/>
      <c r="K955" s="78"/>
      <c r="L955" s="82"/>
      <c r="M955" s="82"/>
      <c r="N955" s="82"/>
      <c r="O955" s="82"/>
      <c r="P955" s="83"/>
      <c r="Q955" s="78"/>
      <c r="R955" s="83"/>
      <c r="S955" s="78"/>
      <c r="T955" s="78"/>
      <c r="U955" s="78"/>
      <c r="V955" s="78"/>
      <c r="W955" s="78"/>
      <c r="X955" s="78"/>
      <c r="Y955" s="78"/>
      <c r="Z955" s="86"/>
      <c r="AA955" s="83"/>
      <c r="AB955" s="78"/>
      <c r="AC955" s="78"/>
      <c r="AD955" s="78"/>
      <c r="AE955" s="78"/>
      <c r="AF955" s="78"/>
      <c r="AG955" s="78"/>
      <c r="AH955" s="78"/>
      <c r="AI955" s="78"/>
      <c r="AJ955" s="78"/>
      <c r="AK955" s="78"/>
      <c r="AL955" s="78"/>
      <c r="AM955" s="78"/>
      <c r="AN955" s="78"/>
      <c r="AO955" s="78"/>
      <c r="AP955" s="78"/>
      <c r="AQ955" s="78"/>
      <c r="AR955" s="78"/>
      <c r="AS955" s="78"/>
      <c r="AT955" s="78"/>
      <c r="AU955" s="78"/>
      <c r="AV955" s="78"/>
      <c r="AW955" s="78"/>
      <c r="AX955" s="78"/>
      <c r="AY955" s="78"/>
      <c r="AZ955" s="78"/>
      <c r="BA955" s="78"/>
      <c r="BB955" s="78"/>
      <c r="BC955" s="78"/>
    </row>
    <row r="956" customFormat="false" ht="15" hidden="false" customHeight="false" outlineLevel="0" collapsed="false">
      <c r="A956" s="78"/>
      <c r="B956" s="78"/>
      <c r="C956" s="79"/>
      <c r="D956" s="78"/>
      <c r="E956" s="78"/>
      <c r="F956" s="82"/>
      <c r="G956" s="82"/>
      <c r="H956" s="82"/>
      <c r="I956" s="78"/>
      <c r="J956" s="83"/>
      <c r="K956" s="78"/>
      <c r="L956" s="82"/>
      <c r="M956" s="82"/>
      <c r="N956" s="82"/>
      <c r="O956" s="82"/>
      <c r="P956" s="83"/>
      <c r="Q956" s="78"/>
      <c r="R956" s="83"/>
      <c r="S956" s="78"/>
      <c r="T956" s="78"/>
      <c r="U956" s="78"/>
      <c r="V956" s="78"/>
      <c r="W956" s="78"/>
      <c r="X956" s="78"/>
      <c r="Y956" s="78"/>
      <c r="Z956" s="86"/>
      <c r="AA956" s="83"/>
      <c r="AB956" s="78"/>
      <c r="AC956" s="78"/>
      <c r="AD956" s="78"/>
      <c r="AE956" s="78"/>
      <c r="AF956" s="78"/>
      <c r="AG956" s="78"/>
      <c r="AH956" s="78"/>
      <c r="AI956" s="78"/>
      <c r="AJ956" s="78"/>
      <c r="AK956" s="78"/>
      <c r="AL956" s="78"/>
      <c r="AM956" s="78"/>
      <c r="AN956" s="78"/>
      <c r="AO956" s="78"/>
      <c r="AP956" s="78"/>
      <c r="AQ956" s="78"/>
      <c r="AR956" s="78"/>
      <c r="AS956" s="78"/>
      <c r="AT956" s="78"/>
      <c r="AU956" s="78"/>
      <c r="AV956" s="78"/>
      <c r="AW956" s="78"/>
      <c r="AX956" s="78"/>
      <c r="AY956" s="78"/>
      <c r="AZ956" s="78"/>
      <c r="BA956" s="78"/>
      <c r="BB956" s="78"/>
      <c r="BC956" s="78"/>
    </row>
    <row r="957" customFormat="false" ht="15" hidden="false" customHeight="false" outlineLevel="0" collapsed="false">
      <c r="A957" s="78"/>
      <c r="B957" s="78"/>
      <c r="C957" s="79"/>
      <c r="D957" s="78"/>
      <c r="E957" s="78"/>
      <c r="F957" s="82"/>
      <c r="G957" s="82"/>
      <c r="H957" s="82"/>
      <c r="I957" s="78"/>
      <c r="J957" s="83"/>
      <c r="K957" s="78"/>
      <c r="L957" s="82"/>
      <c r="M957" s="82"/>
      <c r="N957" s="82"/>
      <c r="O957" s="82"/>
      <c r="P957" s="83"/>
      <c r="Q957" s="78"/>
      <c r="R957" s="83"/>
      <c r="S957" s="78"/>
      <c r="T957" s="78"/>
      <c r="U957" s="78"/>
      <c r="V957" s="78"/>
      <c r="W957" s="78"/>
      <c r="X957" s="78"/>
      <c r="Y957" s="78"/>
      <c r="Z957" s="86"/>
      <c r="AA957" s="83"/>
      <c r="AB957" s="78"/>
      <c r="AC957" s="78"/>
      <c r="AD957" s="78"/>
      <c r="AE957" s="78"/>
      <c r="AF957" s="78"/>
      <c r="AG957" s="78"/>
      <c r="AH957" s="78"/>
      <c r="AI957" s="78"/>
      <c r="AJ957" s="78"/>
      <c r="AK957" s="78"/>
      <c r="AL957" s="78"/>
      <c r="AM957" s="78"/>
      <c r="AN957" s="78"/>
      <c r="AO957" s="78"/>
      <c r="AP957" s="78"/>
      <c r="AQ957" s="78"/>
      <c r="AR957" s="78"/>
      <c r="AS957" s="78"/>
      <c r="AT957" s="78"/>
      <c r="AU957" s="78"/>
      <c r="AV957" s="78"/>
      <c r="AW957" s="78"/>
      <c r="AX957" s="78"/>
      <c r="AY957" s="78"/>
      <c r="AZ957" s="78"/>
      <c r="BA957" s="78"/>
      <c r="BB957" s="78"/>
      <c r="BC957" s="78"/>
    </row>
    <row r="958" customFormat="false" ht="15" hidden="false" customHeight="false" outlineLevel="0" collapsed="false">
      <c r="A958" s="78"/>
      <c r="B958" s="78"/>
      <c r="C958" s="79"/>
      <c r="D958" s="78"/>
      <c r="E958" s="78"/>
      <c r="F958" s="82"/>
      <c r="G958" s="82"/>
      <c r="H958" s="82"/>
      <c r="I958" s="78"/>
      <c r="J958" s="83"/>
      <c r="K958" s="78"/>
      <c r="L958" s="82"/>
      <c r="M958" s="82"/>
      <c r="N958" s="82"/>
      <c r="O958" s="82"/>
      <c r="P958" s="83"/>
      <c r="Q958" s="78"/>
      <c r="R958" s="83"/>
      <c r="S958" s="78"/>
      <c r="T958" s="78"/>
      <c r="U958" s="78"/>
      <c r="V958" s="78"/>
      <c r="W958" s="78"/>
      <c r="X958" s="78"/>
      <c r="Y958" s="78"/>
      <c r="Z958" s="86"/>
      <c r="AA958" s="83"/>
      <c r="AB958" s="78"/>
      <c r="AC958" s="78"/>
      <c r="AD958" s="78"/>
      <c r="AE958" s="78"/>
      <c r="AF958" s="78"/>
      <c r="AG958" s="78"/>
      <c r="AH958" s="78"/>
      <c r="AI958" s="78"/>
      <c r="AJ958" s="78"/>
      <c r="AK958" s="78"/>
      <c r="AL958" s="78"/>
      <c r="AM958" s="78"/>
      <c r="AN958" s="78"/>
      <c r="AO958" s="78"/>
      <c r="AP958" s="78"/>
      <c r="AQ958" s="78"/>
      <c r="AR958" s="78"/>
      <c r="AS958" s="78"/>
      <c r="AT958" s="78"/>
      <c r="AU958" s="78"/>
      <c r="AV958" s="78"/>
      <c r="AW958" s="78"/>
      <c r="AX958" s="78"/>
      <c r="AY958" s="78"/>
      <c r="AZ958" s="78"/>
      <c r="BA958" s="78"/>
      <c r="BB958" s="78"/>
      <c r="BC958" s="78"/>
    </row>
    <row r="959" customFormat="false" ht="15" hidden="false" customHeight="false" outlineLevel="0" collapsed="false">
      <c r="A959" s="78"/>
      <c r="B959" s="78"/>
      <c r="C959" s="79"/>
      <c r="D959" s="78"/>
      <c r="E959" s="78"/>
      <c r="F959" s="82"/>
      <c r="G959" s="82"/>
      <c r="H959" s="82"/>
      <c r="I959" s="78"/>
      <c r="J959" s="83"/>
      <c r="K959" s="78"/>
      <c r="L959" s="82"/>
      <c r="M959" s="82"/>
      <c r="N959" s="82"/>
      <c r="O959" s="82"/>
      <c r="P959" s="83"/>
      <c r="Q959" s="78"/>
      <c r="R959" s="83"/>
      <c r="S959" s="78"/>
      <c r="T959" s="78"/>
      <c r="U959" s="78"/>
      <c r="V959" s="78"/>
      <c r="W959" s="78"/>
      <c r="X959" s="78"/>
      <c r="Y959" s="78"/>
      <c r="Z959" s="86"/>
      <c r="AA959" s="83"/>
      <c r="AB959" s="78"/>
      <c r="AC959" s="78"/>
      <c r="AD959" s="78"/>
      <c r="AE959" s="78"/>
      <c r="AF959" s="78"/>
      <c r="AG959" s="78"/>
      <c r="AH959" s="78"/>
      <c r="AI959" s="78"/>
      <c r="AJ959" s="78"/>
      <c r="AK959" s="78"/>
      <c r="AL959" s="78"/>
      <c r="AM959" s="78"/>
      <c r="AN959" s="78"/>
      <c r="AO959" s="78"/>
      <c r="AP959" s="78"/>
      <c r="AQ959" s="78"/>
      <c r="AR959" s="78"/>
      <c r="AS959" s="78"/>
      <c r="AT959" s="78"/>
      <c r="AU959" s="78"/>
      <c r="AV959" s="78"/>
      <c r="AW959" s="78"/>
      <c r="AX959" s="78"/>
      <c r="AY959" s="78"/>
      <c r="AZ959" s="78"/>
      <c r="BA959" s="78"/>
      <c r="BB959" s="78"/>
      <c r="BC959" s="78"/>
    </row>
    <row r="960" customFormat="false" ht="15" hidden="false" customHeight="false" outlineLevel="0" collapsed="false">
      <c r="A960" s="78"/>
      <c r="B960" s="78"/>
      <c r="C960" s="79"/>
      <c r="D960" s="78"/>
      <c r="E960" s="78"/>
      <c r="F960" s="82"/>
      <c r="G960" s="82"/>
      <c r="H960" s="82"/>
      <c r="I960" s="78"/>
      <c r="J960" s="83"/>
      <c r="K960" s="78"/>
      <c r="L960" s="82"/>
      <c r="M960" s="82"/>
      <c r="N960" s="82"/>
      <c r="O960" s="82"/>
      <c r="P960" s="83"/>
      <c r="Q960" s="78"/>
      <c r="R960" s="83"/>
      <c r="S960" s="78"/>
      <c r="T960" s="78"/>
      <c r="U960" s="78"/>
      <c r="V960" s="78"/>
      <c r="W960" s="78"/>
      <c r="X960" s="78"/>
      <c r="Y960" s="78"/>
      <c r="Z960" s="86"/>
      <c r="AA960" s="83"/>
      <c r="AB960" s="78"/>
      <c r="AC960" s="78"/>
      <c r="AD960" s="78"/>
      <c r="AE960" s="78"/>
      <c r="AF960" s="78"/>
      <c r="AG960" s="78"/>
      <c r="AH960" s="78"/>
      <c r="AI960" s="78"/>
      <c r="AJ960" s="78"/>
      <c r="AK960" s="78"/>
      <c r="AL960" s="78"/>
      <c r="AM960" s="78"/>
      <c r="AN960" s="78"/>
      <c r="AO960" s="78"/>
      <c r="AP960" s="78"/>
      <c r="AQ960" s="78"/>
      <c r="AR960" s="78"/>
      <c r="AS960" s="78"/>
      <c r="AT960" s="78"/>
      <c r="AU960" s="78"/>
      <c r="AV960" s="78"/>
      <c r="AW960" s="78"/>
      <c r="AX960" s="78"/>
      <c r="AY960" s="78"/>
      <c r="AZ960" s="78"/>
      <c r="BA960" s="78"/>
      <c r="BB960" s="78"/>
      <c r="BC960" s="78"/>
    </row>
    <row r="961" customFormat="false" ht="15" hidden="false" customHeight="false" outlineLevel="0" collapsed="false">
      <c r="A961" s="78"/>
      <c r="B961" s="78"/>
      <c r="C961" s="79"/>
      <c r="D961" s="78"/>
      <c r="E961" s="78"/>
      <c r="F961" s="82"/>
      <c r="G961" s="82"/>
      <c r="H961" s="82"/>
      <c r="I961" s="78"/>
      <c r="J961" s="83"/>
      <c r="K961" s="78"/>
      <c r="L961" s="82"/>
      <c r="M961" s="82"/>
      <c r="N961" s="82"/>
      <c r="O961" s="82"/>
      <c r="P961" s="83"/>
      <c r="Q961" s="78"/>
      <c r="R961" s="83"/>
      <c r="S961" s="78"/>
      <c r="T961" s="78"/>
      <c r="U961" s="78"/>
      <c r="V961" s="78"/>
      <c r="W961" s="78"/>
      <c r="X961" s="78"/>
      <c r="Y961" s="78"/>
      <c r="Z961" s="86"/>
      <c r="AA961" s="83"/>
      <c r="AB961" s="78"/>
      <c r="AC961" s="78"/>
      <c r="AD961" s="78"/>
      <c r="AE961" s="78"/>
      <c r="AF961" s="78"/>
      <c r="AG961" s="78"/>
      <c r="AH961" s="78"/>
      <c r="AI961" s="78"/>
      <c r="AJ961" s="78"/>
      <c r="AK961" s="78"/>
      <c r="AL961" s="78"/>
      <c r="AM961" s="78"/>
      <c r="AN961" s="78"/>
      <c r="AO961" s="78"/>
      <c r="AP961" s="78"/>
      <c r="AQ961" s="78"/>
      <c r="AR961" s="78"/>
      <c r="AS961" s="78"/>
      <c r="AT961" s="78"/>
      <c r="AU961" s="78"/>
      <c r="AV961" s="78"/>
      <c r="AW961" s="78"/>
      <c r="AX961" s="78"/>
      <c r="AY961" s="78"/>
      <c r="AZ961" s="78"/>
      <c r="BA961" s="78"/>
      <c r="BB961" s="78"/>
      <c r="BC961" s="78"/>
    </row>
    <row r="962" customFormat="false" ht="15" hidden="false" customHeight="false" outlineLevel="0" collapsed="false">
      <c r="A962" s="78"/>
      <c r="B962" s="78"/>
      <c r="C962" s="79"/>
      <c r="D962" s="78"/>
      <c r="E962" s="78"/>
      <c r="F962" s="82"/>
      <c r="G962" s="82"/>
      <c r="H962" s="82"/>
      <c r="I962" s="78"/>
      <c r="J962" s="83"/>
      <c r="K962" s="78"/>
      <c r="L962" s="82"/>
      <c r="M962" s="82"/>
      <c r="N962" s="82"/>
      <c r="O962" s="82"/>
      <c r="P962" s="83"/>
      <c r="Q962" s="78"/>
      <c r="R962" s="83"/>
      <c r="S962" s="78"/>
      <c r="T962" s="78"/>
      <c r="U962" s="78"/>
      <c r="V962" s="78"/>
      <c r="W962" s="78"/>
      <c r="X962" s="78"/>
      <c r="Y962" s="78"/>
      <c r="Z962" s="86"/>
      <c r="AA962" s="83"/>
      <c r="AB962" s="78"/>
      <c r="AC962" s="78"/>
      <c r="AD962" s="78"/>
      <c r="AE962" s="78"/>
      <c r="AF962" s="78"/>
      <c r="AG962" s="78"/>
      <c r="AH962" s="78"/>
      <c r="AI962" s="78"/>
      <c r="AJ962" s="78"/>
      <c r="AK962" s="78"/>
      <c r="AL962" s="78"/>
      <c r="AM962" s="78"/>
      <c r="AN962" s="78"/>
      <c r="AO962" s="78"/>
      <c r="AP962" s="78"/>
      <c r="AQ962" s="78"/>
      <c r="AR962" s="78"/>
      <c r="AS962" s="78"/>
      <c r="AT962" s="78"/>
      <c r="AU962" s="78"/>
      <c r="AV962" s="78"/>
      <c r="AW962" s="78"/>
      <c r="AX962" s="78"/>
      <c r="AY962" s="78"/>
      <c r="AZ962" s="78"/>
      <c r="BA962" s="78"/>
      <c r="BB962" s="78"/>
      <c r="BC962" s="78"/>
    </row>
    <row r="963" customFormat="false" ht="15" hidden="false" customHeight="false" outlineLevel="0" collapsed="false">
      <c r="A963" s="78"/>
      <c r="B963" s="78"/>
      <c r="C963" s="79"/>
      <c r="D963" s="78"/>
      <c r="E963" s="78"/>
      <c r="F963" s="82"/>
      <c r="G963" s="82"/>
      <c r="H963" s="82"/>
      <c r="I963" s="78"/>
      <c r="J963" s="83"/>
      <c r="K963" s="78"/>
      <c r="L963" s="82"/>
      <c r="M963" s="82"/>
      <c r="N963" s="82"/>
      <c r="O963" s="82"/>
      <c r="P963" s="83"/>
      <c r="Q963" s="78"/>
      <c r="R963" s="83"/>
      <c r="S963" s="78"/>
      <c r="T963" s="78"/>
      <c r="U963" s="78"/>
      <c r="V963" s="78"/>
      <c r="W963" s="78"/>
      <c r="X963" s="78"/>
      <c r="Y963" s="78"/>
      <c r="Z963" s="86"/>
      <c r="AA963" s="83"/>
      <c r="AB963" s="78"/>
      <c r="AC963" s="78"/>
      <c r="AD963" s="78"/>
      <c r="AE963" s="78"/>
      <c r="AF963" s="78"/>
      <c r="AG963" s="78"/>
      <c r="AH963" s="78"/>
      <c r="AI963" s="78"/>
      <c r="AJ963" s="78"/>
      <c r="AK963" s="78"/>
      <c r="AL963" s="78"/>
      <c r="AM963" s="78"/>
      <c r="AN963" s="78"/>
      <c r="AO963" s="78"/>
      <c r="AP963" s="78"/>
      <c r="AQ963" s="78"/>
      <c r="AR963" s="78"/>
      <c r="AS963" s="78"/>
      <c r="AT963" s="78"/>
      <c r="AU963" s="78"/>
      <c r="AV963" s="78"/>
      <c r="AW963" s="78"/>
      <c r="AX963" s="78"/>
      <c r="AY963" s="78"/>
      <c r="AZ963" s="78"/>
      <c r="BA963" s="78"/>
      <c r="BB963" s="78"/>
      <c r="BC963" s="78"/>
    </row>
    <row r="964" customFormat="false" ht="15" hidden="false" customHeight="false" outlineLevel="0" collapsed="false">
      <c r="A964" s="78"/>
      <c r="B964" s="78"/>
      <c r="C964" s="79"/>
      <c r="D964" s="78"/>
      <c r="E964" s="78"/>
      <c r="F964" s="82"/>
      <c r="G964" s="82"/>
      <c r="H964" s="82"/>
      <c r="I964" s="78"/>
      <c r="J964" s="83"/>
      <c r="K964" s="78"/>
      <c r="L964" s="82"/>
      <c r="M964" s="82"/>
      <c r="N964" s="82"/>
      <c r="O964" s="82"/>
      <c r="P964" s="83"/>
      <c r="Q964" s="78"/>
      <c r="R964" s="83"/>
      <c r="S964" s="78"/>
      <c r="T964" s="78"/>
      <c r="U964" s="78"/>
      <c r="V964" s="78"/>
      <c r="W964" s="78"/>
      <c r="X964" s="78"/>
      <c r="Y964" s="78"/>
      <c r="Z964" s="86"/>
      <c r="AA964" s="83"/>
      <c r="AB964" s="78"/>
      <c r="AC964" s="78"/>
      <c r="AD964" s="78"/>
      <c r="AE964" s="78"/>
      <c r="AF964" s="78"/>
      <c r="AG964" s="78"/>
      <c r="AH964" s="78"/>
      <c r="AI964" s="78"/>
      <c r="AJ964" s="78"/>
      <c r="AK964" s="78"/>
      <c r="AL964" s="78"/>
      <c r="AM964" s="78"/>
      <c r="AN964" s="78"/>
      <c r="AO964" s="78"/>
      <c r="AP964" s="78"/>
      <c r="AQ964" s="78"/>
      <c r="AR964" s="78"/>
      <c r="AS964" s="78"/>
      <c r="AT964" s="78"/>
      <c r="AU964" s="78"/>
      <c r="AV964" s="78"/>
      <c r="AW964" s="78"/>
      <c r="AX964" s="78"/>
      <c r="AY964" s="78"/>
      <c r="AZ964" s="78"/>
      <c r="BA964" s="78"/>
      <c r="BB964" s="78"/>
      <c r="BC964" s="78"/>
    </row>
    <row r="965" customFormat="false" ht="15" hidden="false" customHeight="false" outlineLevel="0" collapsed="false">
      <c r="A965" s="78"/>
      <c r="B965" s="78"/>
      <c r="C965" s="79"/>
      <c r="D965" s="78"/>
      <c r="E965" s="78"/>
      <c r="F965" s="82"/>
      <c r="G965" s="82"/>
      <c r="H965" s="82"/>
      <c r="I965" s="78"/>
      <c r="J965" s="83"/>
      <c r="K965" s="78"/>
      <c r="L965" s="82"/>
      <c r="M965" s="82"/>
      <c r="N965" s="82"/>
      <c r="O965" s="82"/>
      <c r="P965" s="83"/>
      <c r="Q965" s="78"/>
      <c r="R965" s="83"/>
      <c r="S965" s="78"/>
      <c r="T965" s="78"/>
      <c r="U965" s="78"/>
      <c r="V965" s="78"/>
      <c r="W965" s="78"/>
      <c r="X965" s="78"/>
      <c r="Y965" s="78"/>
      <c r="Z965" s="86"/>
      <c r="AA965" s="83"/>
      <c r="AB965" s="78"/>
      <c r="AC965" s="78"/>
      <c r="AD965" s="78"/>
      <c r="AE965" s="78"/>
      <c r="AF965" s="78"/>
      <c r="AG965" s="78"/>
      <c r="AH965" s="78"/>
      <c r="AI965" s="78"/>
      <c r="AJ965" s="78"/>
      <c r="AK965" s="78"/>
      <c r="AL965" s="78"/>
      <c r="AM965" s="78"/>
      <c r="AN965" s="78"/>
      <c r="AO965" s="78"/>
      <c r="AP965" s="78"/>
      <c r="AQ965" s="78"/>
      <c r="AR965" s="78"/>
      <c r="AS965" s="78"/>
      <c r="AT965" s="78"/>
      <c r="AU965" s="78"/>
      <c r="AV965" s="78"/>
      <c r="AW965" s="78"/>
      <c r="AX965" s="78"/>
      <c r="AY965" s="78"/>
      <c r="AZ965" s="78"/>
      <c r="BA965" s="78"/>
      <c r="BB965" s="78"/>
      <c r="BC965" s="78"/>
    </row>
    <row r="966" customFormat="false" ht="15" hidden="false" customHeight="false" outlineLevel="0" collapsed="false">
      <c r="A966" s="78"/>
      <c r="B966" s="78"/>
      <c r="C966" s="79"/>
      <c r="D966" s="78"/>
      <c r="E966" s="78"/>
      <c r="F966" s="82"/>
      <c r="G966" s="82"/>
      <c r="H966" s="82"/>
      <c r="I966" s="78"/>
      <c r="J966" s="83"/>
      <c r="K966" s="78"/>
      <c r="L966" s="82"/>
      <c r="M966" s="82"/>
      <c r="N966" s="82"/>
      <c r="O966" s="82"/>
      <c r="P966" s="83"/>
      <c r="Q966" s="78"/>
      <c r="R966" s="83"/>
      <c r="S966" s="78"/>
      <c r="T966" s="78"/>
      <c r="U966" s="78"/>
      <c r="V966" s="78"/>
      <c r="W966" s="78"/>
      <c r="X966" s="78"/>
      <c r="Y966" s="78"/>
      <c r="Z966" s="86"/>
      <c r="AA966" s="83"/>
      <c r="AB966" s="78"/>
      <c r="AC966" s="78"/>
      <c r="AD966" s="78"/>
      <c r="AE966" s="78"/>
      <c r="AF966" s="78"/>
      <c r="AG966" s="78"/>
      <c r="AH966" s="78"/>
      <c r="AI966" s="78"/>
      <c r="AJ966" s="78"/>
      <c r="AK966" s="78"/>
      <c r="AL966" s="78"/>
      <c r="AM966" s="78"/>
      <c r="AN966" s="78"/>
      <c r="AO966" s="78"/>
      <c r="AP966" s="78"/>
      <c r="AQ966" s="78"/>
      <c r="AR966" s="78"/>
      <c r="AS966" s="78"/>
      <c r="AT966" s="78"/>
      <c r="AU966" s="78"/>
      <c r="AV966" s="78"/>
      <c r="AW966" s="78"/>
      <c r="AX966" s="78"/>
      <c r="AY966" s="78"/>
      <c r="AZ966" s="78"/>
      <c r="BA966" s="78"/>
      <c r="BB966" s="78"/>
      <c r="BC966" s="78"/>
    </row>
    <row r="967" customFormat="false" ht="15" hidden="false" customHeight="false" outlineLevel="0" collapsed="false">
      <c r="A967" s="78"/>
      <c r="B967" s="78"/>
      <c r="C967" s="79"/>
      <c r="D967" s="78"/>
      <c r="E967" s="78"/>
      <c r="F967" s="82"/>
      <c r="G967" s="82"/>
      <c r="H967" s="82"/>
      <c r="I967" s="78"/>
      <c r="J967" s="83"/>
      <c r="K967" s="78"/>
      <c r="L967" s="82"/>
      <c r="M967" s="82"/>
      <c r="N967" s="82"/>
      <c r="O967" s="82"/>
      <c r="P967" s="83"/>
      <c r="Q967" s="78"/>
      <c r="R967" s="83"/>
      <c r="S967" s="78"/>
      <c r="T967" s="78"/>
      <c r="U967" s="78"/>
      <c r="V967" s="78"/>
      <c r="W967" s="78"/>
      <c r="X967" s="78"/>
      <c r="Y967" s="78"/>
      <c r="Z967" s="86"/>
      <c r="AA967" s="83"/>
      <c r="AB967" s="78"/>
      <c r="AC967" s="78"/>
      <c r="AD967" s="78"/>
      <c r="AE967" s="78"/>
      <c r="AF967" s="78"/>
      <c r="AG967" s="78"/>
      <c r="AH967" s="78"/>
      <c r="AI967" s="78"/>
      <c r="AJ967" s="78"/>
      <c r="AK967" s="78"/>
      <c r="AL967" s="78"/>
      <c r="AM967" s="78"/>
      <c r="AN967" s="78"/>
      <c r="AO967" s="78"/>
      <c r="AP967" s="78"/>
      <c r="AQ967" s="78"/>
      <c r="AR967" s="78"/>
      <c r="AS967" s="78"/>
      <c r="AT967" s="78"/>
      <c r="AU967" s="78"/>
      <c r="AV967" s="78"/>
      <c r="AW967" s="78"/>
      <c r="AX967" s="78"/>
      <c r="AY967" s="78"/>
      <c r="AZ967" s="78"/>
      <c r="BA967" s="78"/>
      <c r="BB967" s="78"/>
      <c r="BC967" s="78"/>
    </row>
    <row r="968" customFormat="false" ht="15" hidden="false" customHeight="false" outlineLevel="0" collapsed="false">
      <c r="A968" s="78"/>
      <c r="B968" s="78"/>
      <c r="C968" s="79"/>
      <c r="D968" s="78"/>
      <c r="E968" s="78"/>
      <c r="F968" s="82"/>
      <c r="G968" s="82"/>
      <c r="H968" s="82"/>
      <c r="I968" s="78"/>
      <c r="J968" s="83"/>
      <c r="K968" s="78"/>
      <c r="L968" s="82"/>
      <c r="M968" s="82"/>
      <c r="N968" s="82"/>
      <c r="O968" s="82"/>
      <c r="P968" s="83"/>
      <c r="Q968" s="78"/>
      <c r="R968" s="83"/>
      <c r="S968" s="78"/>
      <c r="T968" s="78"/>
      <c r="U968" s="78"/>
      <c r="V968" s="78"/>
      <c r="W968" s="78"/>
      <c r="X968" s="78"/>
      <c r="Y968" s="78"/>
      <c r="Z968" s="86"/>
      <c r="AA968" s="83"/>
      <c r="AB968" s="78"/>
      <c r="AC968" s="78"/>
      <c r="AD968" s="78"/>
      <c r="AE968" s="78"/>
      <c r="AF968" s="78"/>
      <c r="AG968" s="78"/>
      <c r="AH968" s="78"/>
      <c r="AI968" s="78"/>
      <c r="AJ968" s="78"/>
      <c r="AK968" s="78"/>
      <c r="AL968" s="78"/>
      <c r="AM968" s="78"/>
      <c r="AN968" s="78"/>
      <c r="AO968" s="78"/>
      <c r="AP968" s="78"/>
      <c r="AQ968" s="78"/>
      <c r="AR968" s="78"/>
      <c r="AS968" s="78"/>
      <c r="AT968" s="78"/>
      <c r="AU968" s="78"/>
      <c r="AV968" s="78"/>
      <c r="AW968" s="78"/>
      <c r="AX968" s="78"/>
      <c r="AY968" s="78"/>
      <c r="AZ968" s="78"/>
      <c r="BA968" s="78"/>
      <c r="BB968" s="78"/>
      <c r="BC968" s="78"/>
    </row>
    <row r="969" customFormat="false" ht="15" hidden="false" customHeight="false" outlineLevel="0" collapsed="false">
      <c r="A969" s="78"/>
      <c r="B969" s="78"/>
      <c r="C969" s="79"/>
      <c r="D969" s="78"/>
      <c r="E969" s="78"/>
      <c r="F969" s="82"/>
      <c r="G969" s="82"/>
      <c r="H969" s="82"/>
      <c r="I969" s="78"/>
      <c r="J969" s="83"/>
      <c r="K969" s="78"/>
      <c r="L969" s="82"/>
      <c r="M969" s="82"/>
      <c r="N969" s="82"/>
      <c r="O969" s="82"/>
      <c r="P969" s="83"/>
      <c r="Q969" s="78"/>
      <c r="R969" s="83"/>
      <c r="S969" s="78"/>
      <c r="T969" s="78"/>
      <c r="U969" s="78"/>
      <c r="V969" s="78"/>
      <c r="W969" s="78"/>
      <c r="X969" s="78"/>
      <c r="Y969" s="78"/>
      <c r="Z969" s="86"/>
      <c r="AA969" s="83"/>
      <c r="AB969" s="78"/>
      <c r="AC969" s="78"/>
      <c r="AD969" s="78"/>
      <c r="AE969" s="78"/>
      <c r="AF969" s="78"/>
      <c r="AG969" s="78"/>
      <c r="AH969" s="78"/>
      <c r="AI969" s="78"/>
      <c r="AJ969" s="78"/>
      <c r="AK969" s="78"/>
      <c r="AL969" s="78"/>
      <c r="AM969" s="78"/>
      <c r="AN969" s="78"/>
      <c r="AO969" s="78"/>
      <c r="AP969" s="78"/>
      <c r="AQ969" s="78"/>
      <c r="AR969" s="78"/>
      <c r="AS969" s="78"/>
      <c r="AT969" s="78"/>
      <c r="AU969" s="78"/>
      <c r="AV969" s="78"/>
      <c r="AW969" s="78"/>
      <c r="AX969" s="78"/>
      <c r="AY969" s="78"/>
      <c r="AZ969" s="78"/>
      <c r="BA969" s="78"/>
      <c r="BB969" s="78"/>
      <c r="BC969" s="78"/>
    </row>
    <row r="970" customFormat="false" ht="15" hidden="false" customHeight="false" outlineLevel="0" collapsed="false">
      <c r="A970" s="78"/>
      <c r="B970" s="78"/>
      <c r="C970" s="79"/>
      <c r="D970" s="78"/>
      <c r="E970" s="78"/>
      <c r="F970" s="82"/>
      <c r="G970" s="82"/>
      <c r="H970" s="82"/>
      <c r="I970" s="78"/>
      <c r="J970" s="83"/>
      <c r="K970" s="78"/>
      <c r="L970" s="82"/>
      <c r="M970" s="82"/>
      <c r="N970" s="82"/>
      <c r="O970" s="82"/>
      <c r="P970" s="83"/>
      <c r="Q970" s="78"/>
      <c r="R970" s="83"/>
      <c r="S970" s="78"/>
      <c r="T970" s="78"/>
      <c r="U970" s="78"/>
      <c r="V970" s="78"/>
      <c r="W970" s="78"/>
      <c r="X970" s="78"/>
      <c r="Y970" s="78"/>
      <c r="Z970" s="86"/>
      <c r="AA970" s="83"/>
      <c r="AB970" s="78"/>
      <c r="AC970" s="78"/>
      <c r="AD970" s="78"/>
      <c r="AE970" s="78"/>
      <c r="AF970" s="78"/>
      <c r="AG970" s="78"/>
      <c r="AH970" s="78"/>
      <c r="AI970" s="78"/>
      <c r="AJ970" s="78"/>
      <c r="AK970" s="78"/>
      <c r="AL970" s="78"/>
      <c r="AM970" s="78"/>
      <c r="AN970" s="78"/>
      <c r="AO970" s="78"/>
      <c r="AP970" s="78"/>
      <c r="AQ970" s="78"/>
      <c r="AR970" s="78"/>
      <c r="AS970" s="78"/>
      <c r="AT970" s="78"/>
      <c r="AU970" s="78"/>
      <c r="AV970" s="78"/>
      <c r="AW970" s="78"/>
      <c r="AX970" s="78"/>
      <c r="AY970" s="78"/>
      <c r="AZ970" s="78"/>
      <c r="BA970" s="78"/>
      <c r="BB970" s="78"/>
      <c r="BC970" s="78"/>
    </row>
    <row r="971" customFormat="false" ht="15" hidden="false" customHeight="false" outlineLevel="0" collapsed="false">
      <c r="A971" s="78"/>
      <c r="B971" s="78"/>
      <c r="C971" s="79"/>
      <c r="D971" s="78"/>
      <c r="E971" s="78"/>
      <c r="F971" s="82"/>
      <c r="G971" s="82"/>
      <c r="H971" s="82"/>
      <c r="I971" s="78"/>
      <c r="J971" s="83"/>
      <c r="K971" s="78"/>
      <c r="L971" s="82"/>
      <c r="M971" s="82"/>
      <c r="N971" s="82"/>
      <c r="O971" s="82"/>
      <c r="P971" s="83"/>
      <c r="Q971" s="78"/>
      <c r="R971" s="83"/>
      <c r="S971" s="78"/>
      <c r="T971" s="78"/>
      <c r="U971" s="78"/>
      <c r="V971" s="78"/>
      <c r="W971" s="78"/>
      <c r="X971" s="78"/>
      <c r="Y971" s="78"/>
      <c r="Z971" s="86"/>
      <c r="AA971" s="83"/>
      <c r="AB971" s="78"/>
      <c r="AC971" s="78"/>
      <c r="AD971" s="78"/>
      <c r="AE971" s="78"/>
      <c r="AF971" s="78"/>
      <c r="AG971" s="78"/>
      <c r="AH971" s="78"/>
      <c r="AI971" s="78"/>
      <c r="AJ971" s="78"/>
      <c r="AK971" s="78"/>
      <c r="AL971" s="78"/>
      <c r="AM971" s="78"/>
      <c r="AN971" s="78"/>
      <c r="AO971" s="78"/>
      <c r="AP971" s="78"/>
      <c r="AQ971" s="78"/>
      <c r="AR971" s="78"/>
      <c r="AS971" s="78"/>
      <c r="AT971" s="78"/>
      <c r="AU971" s="78"/>
      <c r="AV971" s="78"/>
      <c r="AW971" s="78"/>
      <c r="AX971" s="78"/>
      <c r="AY971" s="78"/>
      <c r="AZ971" s="78"/>
      <c r="BA971" s="78"/>
      <c r="BB971" s="78"/>
      <c r="BC971" s="78"/>
    </row>
    <row r="972" customFormat="false" ht="15" hidden="false" customHeight="false" outlineLevel="0" collapsed="false">
      <c r="A972" s="78"/>
      <c r="B972" s="78"/>
      <c r="C972" s="79"/>
      <c r="D972" s="78"/>
      <c r="E972" s="78"/>
      <c r="F972" s="82"/>
      <c r="G972" s="82"/>
      <c r="H972" s="82"/>
      <c r="I972" s="78"/>
      <c r="J972" s="83"/>
      <c r="K972" s="78"/>
      <c r="L972" s="82"/>
      <c r="M972" s="82"/>
      <c r="N972" s="82"/>
      <c r="O972" s="82"/>
      <c r="P972" s="83"/>
      <c r="Q972" s="78"/>
      <c r="R972" s="83"/>
      <c r="S972" s="78"/>
      <c r="T972" s="78"/>
      <c r="U972" s="78"/>
      <c r="V972" s="78"/>
      <c r="W972" s="78"/>
      <c r="X972" s="78"/>
      <c r="Y972" s="78"/>
      <c r="Z972" s="86"/>
      <c r="AA972" s="83"/>
      <c r="AB972" s="78"/>
      <c r="AC972" s="78"/>
      <c r="AD972" s="78"/>
      <c r="AE972" s="78"/>
      <c r="AF972" s="78"/>
      <c r="AG972" s="78"/>
      <c r="AH972" s="78"/>
      <c r="AI972" s="78"/>
      <c r="AJ972" s="78"/>
      <c r="AK972" s="78"/>
      <c r="AL972" s="78"/>
      <c r="AM972" s="78"/>
      <c r="AN972" s="78"/>
      <c r="AO972" s="78"/>
      <c r="AP972" s="78"/>
      <c r="AQ972" s="78"/>
      <c r="AR972" s="78"/>
      <c r="AS972" s="78"/>
      <c r="AT972" s="78"/>
      <c r="AU972" s="78"/>
      <c r="AV972" s="78"/>
      <c r="AW972" s="78"/>
      <c r="AX972" s="78"/>
      <c r="AY972" s="78"/>
      <c r="AZ972" s="78"/>
      <c r="BA972" s="78"/>
      <c r="BB972" s="78"/>
      <c r="BC972" s="78"/>
    </row>
    <row r="973" customFormat="false" ht="15" hidden="false" customHeight="false" outlineLevel="0" collapsed="false">
      <c r="A973" s="78"/>
      <c r="B973" s="78"/>
      <c r="C973" s="79"/>
      <c r="D973" s="78"/>
      <c r="E973" s="78"/>
      <c r="F973" s="82"/>
      <c r="G973" s="82"/>
      <c r="H973" s="82"/>
      <c r="I973" s="78"/>
      <c r="J973" s="83"/>
      <c r="K973" s="78"/>
      <c r="L973" s="82"/>
      <c r="M973" s="82"/>
      <c r="N973" s="82"/>
      <c r="O973" s="82"/>
      <c r="P973" s="83"/>
      <c r="Q973" s="78"/>
      <c r="R973" s="83"/>
      <c r="S973" s="78"/>
      <c r="T973" s="78"/>
      <c r="U973" s="78"/>
      <c r="V973" s="78"/>
      <c r="W973" s="78"/>
      <c r="X973" s="78"/>
      <c r="Y973" s="78"/>
      <c r="Z973" s="86"/>
      <c r="AA973" s="83"/>
      <c r="AB973" s="78"/>
      <c r="AC973" s="78"/>
      <c r="AD973" s="78"/>
      <c r="AE973" s="78"/>
      <c r="AF973" s="78"/>
      <c r="AG973" s="78"/>
      <c r="AH973" s="78"/>
      <c r="AI973" s="78"/>
      <c r="AJ973" s="78"/>
      <c r="AK973" s="78"/>
      <c r="AL973" s="78"/>
      <c r="AM973" s="78"/>
      <c r="AN973" s="78"/>
      <c r="AO973" s="78"/>
      <c r="AP973" s="78"/>
      <c r="AQ973" s="78"/>
      <c r="AR973" s="78"/>
      <c r="AS973" s="78"/>
      <c r="AT973" s="78"/>
      <c r="AU973" s="78"/>
      <c r="AV973" s="78"/>
      <c r="AW973" s="78"/>
      <c r="AX973" s="78"/>
      <c r="AY973" s="78"/>
      <c r="AZ973" s="78"/>
      <c r="BA973" s="78"/>
      <c r="BB973" s="78"/>
      <c r="BC973" s="78"/>
    </row>
    <row r="974" customFormat="false" ht="15" hidden="false" customHeight="false" outlineLevel="0" collapsed="false">
      <c r="A974" s="78"/>
      <c r="B974" s="78"/>
      <c r="C974" s="79"/>
      <c r="D974" s="78"/>
      <c r="E974" s="78"/>
      <c r="F974" s="82"/>
      <c r="G974" s="82"/>
      <c r="H974" s="82"/>
      <c r="I974" s="78"/>
      <c r="J974" s="83"/>
      <c r="K974" s="78"/>
      <c r="L974" s="82"/>
      <c r="M974" s="82"/>
      <c r="N974" s="82"/>
      <c r="O974" s="82"/>
      <c r="P974" s="83"/>
      <c r="Q974" s="78"/>
      <c r="R974" s="83"/>
      <c r="S974" s="78"/>
      <c r="T974" s="78"/>
      <c r="U974" s="78"/>
      <c r="V974" s="78"/>
      <c r="W974" s="78"/>
      <c r="X974" s="78"/>
      <c r="Y974" s="78"/>
      <c r="Z974" s="86"/>
      <c r="AA974" s="83"/>
      <c r="AB974" s="78"/>
      <c r="AC974" s="78"/>
      <c r="AD974" s="78"/>
      <c r="AE974" s="78"/>
      <c r="AF974" s="78"/>
      <c r="AG974" s="78"/>
      <c r="AH974" s="78"/>
      <c r="AI974" s="78"/>
      <c r="AJ974" s="78"/>
      <c r="AK974" s="78"/>
      <c r="AL974" s="78"/>
      <c r="AM974" s="78"/>
      <c r="AN974" s="78"/>
      <c r="AO974" s="78"/>
      <c r="AP974" s="78"/>
      <c r="AQ974" s="78"/>
      <c r="AR974" s="78"/>
      <c r="AS974" s="78"/>
      <c r="AT974" s="78"/>
      <c r="AU974" s="78"/>
      <c r="AV974" s="78"/>
      <c r="AW974" s="78"/>
      <c r="AX974" s="78"/>
      <c r="AY974" s="78"/>
      <c r="AZ974" s="78"/>
      <c r="BA974" s="78"/>
      <c r="BB974" s="78"/>
      <c r="BC974" s="78"/>
    </row>
    <row r="975" customFormat="false" ht="15" hidden="false" customHeight="false" outlineLevel="0" collapsed="false">
      <c r="A975" s="78"/>
      <c r="B975" s="78"/>
      <c r="C975" s="79"/>
      <c r="D975" s="78"/>
      <c r="E975" s="78"/>
      <c r="F975" s="82"/>
      <c r="G975" s="82"/>
      <c r="H975" s="82"/>
      <c r="I975" s="78"/>
      <c r="J975" s="83"/>
      <c r="K975" s="78"/>
      <c r="L975" s="82"/>
      <c r="M975" s="82"/>
      <c r="N975" s="82"/>
      <c r="O975" s="82"/>
      <c r="P975" s="83"/>
      <c r="Q975" s="78"/>
      <c r="R975" s="83"/>
      <c r="S975" s="78"/>
      <c r="T975" s="78"/>
      <c r="U975" s="78"/>
      <c r="V975" s="78"/>
      <c r="W975" s="78"/>
      <c r="X975" s="78"/>
      <c r="Y975" s="78"/>
      <c r="Z975" s="86"/>
      <c r="AA975" s="83"/>
      <c r="AB975" s="78"/>
      <c r="AC975" s="78"/>
      <c r="AD975" s="78"/>
      <c r="AE975" s="78"/>
      <c r="AF975" s="78"/>
      <c r="AG975" s="78"/>
      <c r="AH975" s="78"/>
      <c r="AI975" s="78"/>
      <c r="AJ975" s="78"/>
      <c r="AK975" s="78"/>
      <c r="AL975" s="78"/>
      <c r="AM975" s="78"/>
      <c r="AN975" s="78"/>
      <c r="AO975" s="78"/>
      <c r="AP975" s="78"/>
      <c r="AQ975" s="78"/>
      <c r="AR975" s="78"/>
      <c r="AS975" s="78"/>
      <c r="AT975" s="78"/>
      <c r="AU975" s="78"/>
      <c r="AV975" s="78"/>
      <c r="AW975" s="78"/>
      <c r="AX975" s="78"/>
      <c r="AY975" s="78"/>
      <c r="AZ975" s="78"/>
      <c r="BA975" s="78"/>
      <c r="BB975" s="78"/>
      <c r="BC975" s="78"/>
    </row>
    <row r="976" customFormat="false" ht="15" hidden="false" customHeight="false" outlineLevel="0" collapsed="false">
      <c r="A976" s="78"/>
      <c r="B976" s="78"/>
      <c r="C976" s="79"/>
      <c r="D976" s="78"/>
      <c r="E976" s="78"/>
      <c r="F976" s="82"/>
      <c r="G976" s="82"/>
      <c r="H976" s="82"/>
      <c r="I976" s="78"/>
      <c r="J976" s="83"/>
      <c r="K976" s="78"/>
      <c r="L976" s="82"/>
      <c r="M976" s="82"/>
      <c r="N976" s="82"/>
      <c r="O976" s="82"/>
      <c r="P976" s="83"/>
      <c r="Q976" s="78"/>
      <c r="R976" s="83"/>
      <c r="S976" s="78"/>
      <c r="T976" s="78"/>
      <c r="U976" s="78"/>
      <c r="V976" s="78"/>
      <c r="W976" s="78"/>
      <c r="X976" s="78"/>
      <c r="Y976" s="78"/>
      <c r="Z976" s="86"/>
      <c r="AA976" s="83"/>
      <c r="AB976" s="78"/>
      <c r="AC976" s="78"/>
      <c r="AD976" s="78"/>
      <c r="AE976" s="78"/>
      <c r="AF976" s="78"/>
      <c r="AG976" s="78"/>
      <c r="AH976" s="78"/>
      <c r="AI976" s="78"/>
      <c r="AJ976" s="78"/>
      <c r="AK976" s="78"/>
      <c r="AL976" s="78"/>
      <c r="AM976" s="78"/>
      <c r="AN976" s="78"/>
      <c r="AO976" s="78"/>
      <c r="AP976" s="78"/>
      <c r="AQ976" s="78"/>
      <c r="AR976" s="78"/>
      <c r="AS976" s="78"/>
      <c r="AT976" s="78"/>
      <c r="AU976" s="78"/>
      <c r="AV976" s="78"/>
      <c r="AW976" s="78"/>
      <c r="AX976" s="78"/>
      <c r="AY976" s="78"/>
      <c r="AZ976" s="78"/>
      <c r="BA976" s="78"/>
      <c r="BB976" s="78"/>
      <c r="BC976" s="78"/>
    </row>
    <row r="977" customFormat="false" ht="15" hidden="false" customHeight="false" outlineLevel="0" collapsed="false">
      <c r="A977" s="78"/>
      <c r="B977" s="78"/>
      <c r="C977" s="79"/>
      <c r="D977" s="78"/>
      <c r="E977" s="78"/>
      <c r="F977" s="82"/>
      <c r="G977" s="82"/>
      <c r="H977" s="82"/>
      <c r="I977" s="78"/>
      <c r="J977" s="83"/>
      <c r="K977" s="78"/>
      <c r="L977" s="82"/>
      <c r="M977" s="82"/>
      <c r="N977" s="82"/>
      <c r="O977" s="82"/>
      <c r="P977" s="83"/>
      <c r="Q977" s="78"/>
      <c r="R977" s="83"/>
      <c r="S977" s="78"/>
      <c r="T977" s="78"/>
      <c r="U977" s="78"/>
      <c r="V977" s="78"/>
      <c r="W977" s="78"/>
      <c r="X977" s="78"/>
      <c r="Y977" s="78"/>
      <c r="Z977" s="86"/>
      <c r="AA977" s="83"/>
      <c r="AB977" s="78"/>
      <c r="AC977" s="78"/>
      <c r="AD977" s="78"/>
      <c r="AE977" s="78"/>
      <c r="AF977" s="78"/>
      <c r="AG977" s="78"/>
      <c r="AH977" s="78"/>
      <c r="AI977" s="78"/>
      <c r="AJ977" s="78"/>
      <c r="AK977" s="78"/>
      <c r="AL977" s="78"/>
      <c r="AM977" s="78"/>
      <c r="AN977" s="78"/>
      <c r="AO977" s="78"/>
      <c r="AP977" s="78"/>
      <c r="AQ977" s="78"/>
      <c r="AR977" s="78"/>
      <c r="AS977" s="78"/>
      <c r="AT977" s="78"/>
      <c r="AU977" s="78"/>
      <c r="AV977" s="78"/>
      <c r="AW977" s="78"/>
      <c r="AX977" s="78"/>
      <c r="AY977" s="78"/>
      <c r="AZ977" s="78"/>
      <c r="BA977" s="78"/>
      <c r="BB977" s="78"/>
      <c r="BC977" s="78"/>
    </row>
    <row r="978" customFormat="false" ht="15" hidden="false" customHeight="false" outlineLevel="0" collapsed="false">
      <c r="A978" s="78"/>
      <c r="B978" s="78"/>
      <c r="C978" s="79"/>
      <c r="D978" s="78"/>
      <c r="E978" s="78"/>
      <c r="F978" s="82"/>
      <c r="G978" s="82"/>
      <c r="H978" s="82"/>
      <c r="I978" s="78"/>
      <c r="J978" s="83"/>
      <c r="K978" s="78"/>
      <c r="L978" s="82"/>
      <c r="M978" s="82"/>
      <c r="N978" s="82"/>
      <c r="O978" s="82"/>
      <c r="P978" s="83"/>
      <c r="Q978" s="78"/>
      <c r="R978" s="83"/>
      <c r="S978" s="78"/>
      <c r="T978" s="78"/>
      <c r="U978" s="78"/>
      <c r="V978" s="78"/>
      <c r="W978" s="78"/>
      <c r="X978" s="78"/>
      <c r="Y978" s="78"/>
      <c r="Z978" s="86"/>
      <c r="AA978" s="83"/>
      <c r="AB978" s="78"/>
      <c r="AC978" s="78"/>
      <c r="AD978" s="78"/>
      <c r="AE978" s="78"/>
      <c r="AF978" s="78"/>
      <c r="AG978" s="78"/>
      <c r="AH978" s="78"/>
      <c r="AI978" s="78"/>
      <c r="AJ978" s="78"/>
      <c r="AK978" s="78"/>
      <c r="AL978" s="78"/>
      <c r="AM978" s="78"/>
      <c r="AN978" s="78"/>
      <c r="AO978" s="78"/>
      <c r="AP978" s="78"/>
      <c r="AQ978" s="78"/>
      <c r="AR978" s="78"/>
      <c r="AS978" s="78"/>
      <c r="AT978" s="78"/>
      <c r="AU978" s="78"/>
      <c r="AV978" s="78"/>
      <c r="AW978" s="78"/>
      <c r="AX978" s="78"/>
      <c r="AY978" s="78"/>
      <c r="AZ978" s="78"/>
      <c r="BA978" s="78"/>
      <c r="BB978" s="78"/>
      <c r="BC978" s="78"/>
    </row>
    <row r="979" customFormat="false" ht="15" hidden="false" customHeight="false" outlineLevel="0" collapsed="false">
      <c r="A979" s="78"/>
      <c r="B979" s="78"/>
      <c r="C979" s="79"/>
      <c r="D979" s="78"/>
      <c r="E979" s="78"/>
      <c r="F979" s="82"/>
      <c r="G979" s="82"/>
      <c r="H979" s="82"/>
      <c r="I979" s="78"/>
      <c r="J979" s="83"/>
      <c r="K979" s="78"/>
      <c r="L979" s="82"/>
      <c r="M979" s="82"/>
      <c r="N979" s="82"/>
      <c r="O979" s="82"/>
      <c r="P979" s="83"/>
      <c r="Q979" s="78"/>
      <c r="R979" s="83"/>
      <c r="S979" s="78"/>
      <c r="T979" s="78"/>
      <c r="U979" s="78"/>
      <c r="V979" s="78"/>
      <c r="W979" s="78"/>
      <c r="X979" s="78"/>
      <c r="Y979" s="78"/>
      <c r="Z979" s="86"/>
      <c r="AA979" s="83"/>
      <c r="AB979" s="78"/>
      <c r="AC979" s="78"/>
      <c r="AD979" s="78"/>
      <c r="AE979" s="78"/>
      <c r="AF979" s="78"/>
      <c r="AG979" s="78"/>
      <c r="AH979" s="78"/>
      <c r="AI979" s="78"/>
      <c r="AJ979" s="78"/>
      <c r="AK979" s="78"/>
      <c r="AL979" s="78"/>
      <c r="AM979" s="78"/>
      <c r="AN979" s="78"/>
      <c r="AO979" s="78"/>
      <c r="AP979" s="78"/>
      <c r="AQ979" s="78"/>
      <c r="AR979" s="78"/>
      <c r="AS979" s="78"/>
      <c r="AT979" s="78"/>
      <c r="AU979" s="78"/>
      <c r="AV979" s="78"/>
      <c r="AW979" s="78"/>
      <c r="AX979" s="78"/>
      <c r="AY979" s="78"/>
      <c r="AZ979" s="78"/>
      <c r="BA979" s="78"/>
      <c r="BB979" s="78"/>
      <c r="BC979" s="78"/>
    </row>
    <row r="980" customFormat="false" ht="15" hidden="false" customHeight="false" outlineLevel="0" collapsed="false">
      <c r="A980" s="78"/>
      <c r="B980" s="78"/>
      <c r="C980" s="79"/>
      <c r="D980" s="78"/>
      <c r="E980" s="78"/>
      <c r="F980" s="82"/>
      <c r="G980" s="82"/>
      <c r="H980" s="82"/>
      <c r="I980" s="78"/>
      <c r="J980" s="83"/>
      <c r="K980" s="78"/>
      <c r="L980" s="82"/>
      <c r="M980" s="82"/>
      <c r="N980" s="82"/>
      <c r="O980" s="82"/>
      <c r="P980" s="83"/>
      <c r="Q980" s="78"/>
      <c r="R980" s="83"/>
      <c r="S980" s="78"/>
      <c r="T980" s="78"/>
      <c r="U980" s="78"/>
      <c r="V980" s="78"/>
      <c r="W980" s="78"/>
      <c r="X980" s="78"/>
      <c r="Y980" s="78"/>
      <c r="Z980" s="86"/>
      <c r="AA980" s="83"/>
      <c r="AB980" s="78"/>
      <c r="AC980" s="78"/>
      <c r="AD980" s="78"/>
      <c r="AE980" s="78"/>
      <c r="AF980" s="78"/>
      <c r="AG980" s="78"/>
      <c r="AH980" s="78"/>
      <c r="AI980" s="78"/>
      <c r="AJ980" s="78"/>
      <c r="AK980" s="78"/>
      <c r="AL980" s="78"/>
      <c r="AM980" s="78"/>
      <c r="AN980" s="78"/>
      <c r="AO980" s="78"/>
      <c r="AP980" s="78"/>
      <c r="AQ980" s="78"/>
      <c r="AR980" s="78"/>
      <c r="AS980" s="78"/>
      <c r="AT980" s="78"/>
      <c r="AU980" s="78"/>
      <c r="AV980" s="78"/>
      <c r="AW980" s="78"/>
      <c r="AX980" s="78"/>
      <c r="AY980" s="78"/>
      <c r="AZ980" s="78"/>
      <c r="BA980" s="78"/>
      <c r="BB980" s="78"/>
      <c r="BC980" s="78"/>
    </row>
    <row r="981" customFormat="false" ht="15" hidden="false" customHeight="false" outlineLevel="0" collapsed="false">
      <c r="A981" s="78"/>
      <c r="B981" s="78"/>
      <c r="C981" s="79"/>
      <c r="D981" s="78"/>
      <c r="E981" s="78"/>
      <c r="F981" s="82"/>
      <c r="G981" s="82"/>
      <c r="H981" s="82"/>
      <c r="I981" s="78"/>
      <c r="J981" s="83"/>
      <c r="K981" s="78"/>
      <c r="L981" s="82"/>
      <c r="M981" s="82"/>
      <c r="N981" s="82"/>
      <c r="O981" s="82"/>
      <c r="P981" s="83"/>
      <c r="Q981" s="78"/>
      <c r="R981" s="83"/>
      <c r="S981" s="78"/>
      <c r="T981" s="78"/>
      <c r="U981" s="78"/>
      <c r="V981" s="78"/>
      <c r="W981" s="78"/>
      <c r="X981" s="78"/>
      <c r="Y981" s="78"/>
      <c r="Z981" s="86"/>
      <c r="AA981" s="83"/>
      <c r="AB981" s="78"/>
      <c r="AC981" s="78"/>
      <c r="AD981" s="78"/>
      <c r="AE981" s="78"/>
      <c r="AF981" s="78"/>
      <c r="AG981" s="78"/>
      <c r="AH981" s="78"/>
      <c r="AI981" s="78"/>
      <c r="AJ981" s="78"/>
      <c r="AK981" s="78"/>
      <c r="AL981" s="78"/>
      <c r="AM981" s="78"/>
      <c r="AN981" s="78"/>
      <c r="AO981" s="78"/>
      <c r="AP981" s="78"/>
      <c r="AQ981" s="78"/>
      <c r="AR981" s="78"/>
      <c r="AS981" s="78"/>
      <c r="AT981" s="78"/>
      <c r="AU981" s="78"/>
      <c r="AV981" s="78"/>
      <c r="AW981" s="78"/>
      <c r="AX981" s="78"/>
      <c r="AY981" s="78"/>
      <c r="AZ981" s="78"/>
      <c r="BA981" s="78"/>
      <c r="BB981" s="78"/>
      <c r="BC981" s="78"/>
    </row>
    <row r="982" customFormat="false" ht="15" hidden="false" customHeight="false" outlineLevel="0" collapsed="false">
      <c r="A982" s="78"/>
      <c r="B982" s="78"/>
      <c r="C982" s="79"/>
      <c r="D982" s="78"/>
      <c r="E982" s="78"/>
      <c r="F982" s="82"/>
      <c r="G982" s="82"/>
      <c r="H982" s="82"/>
      <c r="I982" s="78"/>
      <c r="J982" s="83"/>
      <c r="K982" s="78"/>
      <c r="L982" s="82"/>
      <c r="M982" s="82"/>
      <c r="N982" s="82"/>
      <c r="O982" s="82"/>
      <c r="P982" s="83"/>
      <c r="Q982" s="78"/>
      <c r="R982" s="83"/>
      <c r="S982" s="78"/>
      <c r="T982" s="78"/>
      <c r="U982" s="78"/>
      <c r="V982" s="78"/>
      <c r="W982" s="78"/>
      <c r="X982" s="78"/>
      <c r="Y982" s="78"/>
      <c r="Z982" s="86"/>
      <c r="AA982" s="83"/>
      <c r="AB982" s="78"/>
      <c r="AC982" s="78"/>
      <c r="AD982" s="78"/>
      <c r="AE982" s="78"/>
      <c r="AF982" s="78"/>
      <c r="AG982" s="78"/>
      <c r="AH982" s="78"/>
      <c r="AI982" s="78"/>
      <c r="AJ982" s="78"/>
      <c r="AK982" s="78"/>
      <c r="AL982" s="78"/>
      <c r="AM982" s="78"/>
      <c r="AN982" s="78"/>
      <c r="AO982" s="78"/>
      <c r="AP982" s="78"/>
      <c r="AQ982" s="78"/>
      <c r="AR982" s="78"/>
      <c r="AS982" s="78"/>
      <c r="AT982" s="78"/>
      <c r="AU982" s="78"/>
      <c r="AV982" s="78"/>
      <c r="AW982" s="78"/>
      <c r="AX982" s="78"/>
      <c r="AY982" s="78"/>
      <c r="AZ982" s="78"/>
      <c r="BA982" s="78"/>
      <c r="BB982" s="78"/>
      <c r="BC982" s="78"/>
    </row>
    <row r="983" customFormat="false" ht="15" hidden="false" customHeight="false" outlineLevel="0" collapsed="false">
      <c r="A983" s="78"/>
      <c r="B983" s="78"/>
      <c r="C983" s="79"/>
      <c r="D983" s="78"/>
      <c r="E983" s="78"/>
      <c r="F983" s="82"/>
      <c r="G983" s="82"/>
      <c r="H983" s="82"/>
      <c r="I983" s="78"/>
      <c r="J983" s="83"/>
      <c r="K983" s="78"/>
      <c r="L983" s="82"/>
      <c r="M983" s="82"/>
      <c r="N983" s="82"/>
      <c r="O983" s="82"/>
      <c r="P983" s="83"/>
      <c r="Q983" s="78"/>
      <c r="R983" s="83"/>
      <c r="S983" s="78"/>
      <c r="T983" s="78"/>
      <c r="U983" s="78"/>
      <c r="V983" s="78"/>
      <c r="W983" s="78"/>
      <c r="X983" s="78"/>
      <c r="Y983" s="78"/>
      <c r="Z983" s="86"/>
      <c r="AA983" s="83"/>
      <c r="AB983" s="78"/>
      <c r="AC983" s="78"/>
      <c r="AD983" s="78"/>
      <c r="AE983" s="78"/>
      <c r="AF983" s="78"/>
      <c r="AG983" s="78"/>
      <c r="AH983" s="78"/>
      <c r="AI983" s="78"/>
      <c r="AJ983" s="78"/>
      <c r="AK983" s="78"/>
      <c r="AL983" s="78"/>
      <c r="AM983" s="78"/>
      <c r="AN983" s="78"/>
      <c r="AO983" s="78"/>
      <c r="AP983" s="78"/>
      <c r="AQ983" s="78"/>
      <c r="AR983" s="78"/>
      <c r="AS983" s="78"/>
      <c r="AT983" s="78"/>
      <c r="AU983" s="78"/>
      <c r="AV983" s="78"/>
      <c r="AW983" s="78"/>
      <c r="AX983" s="78"/>
      <c r="AY983" s="78"/>
      <c r="AZ983" s="78"/>
      <c r="BA983" s="78"/>
      <c r="BB983" s="78"/>
      <c r="BC983" s="78"/>
    </row>
    <row r="984" customFormat="false" ht="15" hidden="false" customHeight="false" outlineLevel="0" collapsed="false">
      <c r="A984" s="78"/>
      <c r="B984" s="78"/>
      <c r="C984" s="79"/>
      <c r="D984" s="78"/>
      <c r="E984" s="78"/>
      <c r="F984" s="82"/>
      <c r="G984" s="82"/>
      <c r="H984" s="82"/>
      <c r="I984" s="78"/>
      <c r="J984" s="83"/>
      <c r="K984" s="78"/>
      <c r="L984" s="82"/>
      <c r="M984" s="82"/>
      <c r="N984" s="82"/>
      <c r="O984" s="82"/>
      <c r="P984" s="83"/>
      <c r="Q984" s="78"/>
      <c r="R984" s="83"/>
      <c r="S984" s="78"/>
      <c r="T984" s="78"/>
      <c r="U984" s="78"/>
      <c r="V984" s="78"/>
      <c r="W984" s="78"/>
      <c r="X984" s="78"/>
      <c r="Y984" s="78"/>
      <c r="Z984" s="86"/>
      <c r="AA984" s="83"/>
      <c r="AB984" s="78"/>
      <c r="AC984" s="78"/>
      <c r="AD984" s="78"/>
      <c r="AE984" s="78"/>
      <c r="AF984" s="78"/>
      <c r="AG984" s="78"/>
      <c r="AH984" s="78"/>
      <c r="AI984" s="78"/>
      <c r="AJ984" s="78"/>
      <c r="AK984" s="78"/>
      <c r="AL984" s="78"/>
      <c r="AM984" s="78"/>
      <c r="AN984" s="78"/>
      <c r="AO984" s="78"/>
      <c r="AP984" s="78"/>
      <c r="AQ984" s="78"/>
      <c r="AR984" s="78"/>
      <c r="AS984" s="78"/>
      <c r="AT984" s="78"/>
      <c r="AU984" s="78"/>
      <c r="AV984" s="78"/>
      <c r="AW984" s="78"/>
      <c r="AX984" s="78"/>
      <c r="AY984" s="78"/>
      <c r="AZ984" s="78"/>
      <c r="BA984" s="78"/>
      <c r="BB984" s="78"/>
      <c r="BC984" s="78"/>
    </row>
    <row r="985" customFormat="false" ht="15" hidden="false" customHeight="false" outlineLevel="0" collapsed="false">
      <c r="A985" s="78"/>
      <c r="B985" s="78"/>
      <c r="C985" s="79"/>
      <c r="D985" s="78"/>
      <c r="E985" s="78"/>
      <c r="F985" s="82"/>
      <c r="G985" s="82"/>
      <c r="H985" s="82"/>
      <c r="I985" s="78"/>
      <c r="J985" s="83"/>
      <c r="K985" s="78"/>
      <c r="L985" s="82"/>
      <c r="M985" s="82"/>
      <c r="N985" s="82"/>
      <c r="O985" s="82"/>
      <c r="P985" s="83"/>
      <c r="Q985" s="78"/>
      <c r="R985" s="83"/>
      <c r="S985" s="78"/>
      <c r="T985" s="78"/>
      <c r="U985" s="78"/>
      <c r="V985" s="78"/>
      <c r="W985" s="78"/>
      <c r="X985" s="78"/>
      <c r="Y985" s="78"/>
      <c r="Z985" s="86"/>
      <c r="AA985" s="83"/>
      <c r="AB985" s="78"/>
      <c r="AC985" s="78"/>
      <c r="AD985" s="78"/>
      <c r="AE985" s="78"/>
      <c r="AF985" s="78"/>
      <c r="AG985" s="78"/>
      <c r="AH985" s="78"/>
      <c r="AI985" s="78"/>
      <c r="AJ985" s="78"/>
      <c r="AK985" s="78"/>
      <c r="AL985" s="78"/>
      <c r="AM985" s="78"/>
      <c r="AN985" s="78"/>
      <c r="AO985" s="78"/>
      <c r="AP985" s="78"/>
      <c r="AQ985" s="78"/>
      <c r="AR985" s="78"/>
      <c r="AS985" s="78"/>
      <c r="AT985" s="78"/>
      <c r="AU985" s="78"/>
      <c r="AV985" s="78"/>
      <c r="AW985" s="78"/>
      <c r="AX985" s="78"/>
      <c r="AY985" s="78"/>
      <c r="AZ985" s="78"/>
      <c r="BA985" s="78"/>
      <c r="BB985" s="78"/>
      <c r="BC985" s="78"/>
    </row>
    <row r="986" customFormat="false" ht="15" hidden="false" customHeight="false" outlineLevel="0" collapsed="false">
      <c r="A986" s="78"/>
      <c r="B986" s="78"/>
      <c r="C986" s="79"/>
      <c r="D986" s="78"/>
      <c r="E986" s="78"/>
      <c r="F986" s="82"/>
      <c r="G986" s="82"/>
      <c r="H986" s="82"/>
      <c r="I986" s="78"/>
      <c r="J986" s="83"/>
      <c r="K986" s="78"/>
      <c r="L986" s="82"/>
      <c r="M986" s="82"/>
      <c r="N986" s="82"/>
      <c r="O986" s="82"/>
      <c r="P986" s="83"/>
      <c r="Q986" s="78"/>
      <c r="R986" s="83"/>
      <c r="S986" s="78"/>
      <c r="T986" s="78"/>
      <c r="U986" s="78"/>
      <c r="V986" s="78"/>
      <c r="W986" s="78"/>
      <c r="X986" s="78"/>
      <c r="Y986" s="78"/>
      <c r="Z986" s="86"/>
      <c r="AA986" s="83"/>
      <c r="AB986" s="78"/>
      <c r="AC986" s="78"/>
      <c r="AD986" s="78"/>
      <c r="AE986" s="78"/>
      <c r="AF986" s="78"/>
      <c r="AG986" s="78"/>
      <c r="AH986" s="78"/>
      <c r="AI986" s="78"/>
      <c r="AJ986" s="78"/>
      <c r="AK986" s="78"/>
      <c r="AL986" s="78"/>
      <c r="AM986" s="78"/>
      <c r="AN986" s="78"/>
      <c r="AO986" s="78"/>
      <c r="AP986" s="78"/>
      <c r="AQ986" s="78"/>
      <c r="AR986" s="78"/>
      <c r="AS986" s="78"/>
      <c r="AT986" s="78"/>
      <c r="AU986" s="78"/>
      <c r="AV986" s="78"/>
      <c r="AW986" s="78"/>
      <c r="AX986" s="78"/>
      <c r="AY986" s="78"/>
      <c r="AZ986" s="78"/>
      <c r="BA986" s="78"/>
      <c r="BB986" s="78"/>
      <c r="BC986" s="78"/>
    </row>
    <row r="987" customFormat="false" ht="15" hidden="false" customHeight="false" outlineLevel="0" collapsed="false">
      <c r="A987" s="78"/>
      <c r="B987" s="78"/>
      <c r="C987" s="79"/>
      <c r="D987" s="78"/>
      <c r="E987" s="78"/>
      <c r="F987" s="82"/>
      <c r="G987" s="82"/>
      <c r="H987" s="82"/>
      <c r="I987" s="78"/>
      <c r="J987" s="83"/>
      <c r="K987" s="78"/>
      <c r="L987" s="82"/>
      <c r="M987" s="82"/>
      <c r="N987" s="82"/>
      <c r="O987" s="82"/>
      <c r="P987" s="83"/>
      <c r="Q987" s="78"/>
      <c r="R987" s="83"/>
      <c r="S987" s="78"/>
      <c r="T987" s="78"/>
      <c r="U987" s="78"/>
      <c r="V987" s="78"/>
      <c r="W987" s="78"/>
      <c r="X987" s="78"/>
      <c r="Y987" s="78"/>
      <c r="Z987" s="86"/>
      <c r="AA987" s="83"/>
      <c r="AB987" s="78"/>
      <c r="AC987" s="78"/>
      <c r="AD987" s="78"/>
      <c r="AE987" s="78"/>
      <c r="AF987" s="78"/>
      <c r="AG987" s="78"/>
      <c r="AH987" s="78"/>
      <c r="AI987" s="78"/>
      <c r="AJ987" s="78"/>
      <c r="AK987" s="78"/>
      <c r="AL987" s="78"/>
      <c r="AM987" s="78"/>
      <c r="AN987" s="78"/>
      <c r="AO987" s="78"/>
      <c r="AP987" s="78"/>
      <c r="AQ987" s="78"/>
      <c r="AR987" s="78"/>
      <c r="AS987" s="78"/>
      <c r="AT987" s="78"/>
      <c r="AU987" s="78"/>
      <c r="AV987" s="78"/>
      <c r="AW987" s="78"/>
      <c r="AX987" s="78"/>
      <c r="AY987" s="78"/>
      <c r="AZ987" s="78"/>
      <c r="BA987" s="78"/>
      <c r="BB987" s="78"/>
      <c r="BC987" s="78"/>
    </row>
    <row r="988" customFormat="false" ht="15" hidden="false" customHeight="false" outlineLevel="0" collapsed="false">
      <c r="A988" s="78"/>
      <c r="B988" s="78"/>
      <c r="C988" s="79"/>
      <c r="D988" s="78"/>
      <c r="E988" s="78"/>
      <c r="F988" s="82"/>
      <c r="G988" s="82"/>
      <c r="H988" s="82"/>
      <c r="I988" s="78"/>
      <c r="J988" s="83"/>
      <c r="K988" s="78"/>
      <c r="L988" s="82"/>
      <c r="M988" s="82"/>
      <c r="N988" s="82"/>
      <c r="O988" s="82"/>
      <c r="P988" s="83"/>
      <c r="Q988" s="78"/>
      <c r="R988" s="83"/>
      <c r="S988" s="78"/>
      <c r="T988" s="78"/>
      <c r="U988" s="78"/>
      <c r="V988" s="78"/>
      <c r="W988" s="78"/>
      <c r="X988" s="78"/>
      <c r="Y988" s="78"/>
      <c r="Z988" s="86"/>
      <c r="AA988" s="83"/>
      <c r="AB988" s="78"/>
      <c r="AC988" s="78"/>
      <c r="AD988" s="78"/>
      <c r="AE988" s="78"/>
      <c r="AF988" s="78"/>
      <c r="AG988" s="78"/>
      <c r="AH988" s="78"/>
      <c r="AI988" s="78"/>
      <c r="AJ988" s="78"/>
      <c r="AK988" s="78"/>
      <c r="AL988" s="78"/>
      <c r="AM988" s="78"/>
      <c r="AN988" s="78"/>
      <c r="AO988" s="78"/>
      <c r="AP988" s="78"/>
      <c r="AQ988" s="78"/>
      <c r="AR988" s="78"/>
      <c r="AS988" s="78"/>
      <c r="AT988" s="78"/>
      <c r="AU988" s="78"/>
      <c r="AV988" s="78"/>
      <c r="AW988" s="78"/>
      <c r="AX988" s="78"/>
      <c r="AY988" s="78"/>
      <c r="AZ988" s="78"/>
      <c r="BA988" s="78"/>
      <c r="BB988" s="78"/>
      <c r="BC988" s="78"/>
    </row>
    <row r="989" customFormat="false" ht="15" hidden="false" customHeight="false" outlineLevel="0" collapsed="false">
      <c r="A989" s="78"/>
      <c r="B989" s="78"/>
      <c r="C989" s="79"/>
      <c r="D989" s="78"/>
      <c r="E989" s="78"/>
      <c r="F989" s="82"/>
      <c r="G989" s="82"/>
      <c r="H989" s="82"/>
      <c r="I989" s="78"/>
      <c r="J989" s="83"/>
      <c r="K989" s="78"/>
      <c r="L989" s="82"/>
      <c r="M989" s="82"/>
      <c r="N989" s="82"/>
      <c r="O989" s="82"/>
      <c r="P989" s="83"/>
      <c r="Q989" s="78"/>
      <c r="R989" s="83"/>
      <c r="S989" s="78"/>
      <c r="T989" s="78"/>
      <c r="U989" s="78"/>
      <c r="V989" s="78"/>
      <c r="W989" s="78"/>
      <c r="X989" s="78"/>
      <c r="Y989" s="78"/>
      <c r="Z989" s="86"/>
      <c r="AA989" s="83"/>
      <c r="AB989" s="78"/>
      <c r="AC989" s="78"/>
      <c r="AD989" s="78"/>
      <c r="AE989" s="78"/>
      <c r="AF989" s="78"/>
      <c r="AG989" s="78"/>
      <c r="AH989" s="78"/>
      <c r="AI989" s="78"/>
      <c r="AJ989" s="78"/>
      <c r="AK989" s="78"/>
      <c r="AL989" s="78"/>
      <c r="AM989" s="78"/>
      <c r="AN989" s="78"/>
      <c r="AO989" s="78"/>
      <c r="AP989" s="78"/>
      <c r="AQ989" s="78"/>
      <c r="AR989" s="78"/>
      <c r="AS989" s="78"/>
      <c r="AT989" s="78"/>
      <c r="AU989" s="78"/>
      <c r="AV989" s="78"/>
      <c r="AW989" s="78"/>
      <c r="AX989" s="78"/>
      <c r="AY989" s="78"/>
      <c r="AZ989" s="78"/>
      <c r="BA989" s="78"/>
      <c r="BB989" s="78"/>
      <c r="BC989" s="78"/>
    </row>
    <row r="990" customFormat="false" ht="15" hidden="false" customHeight="false" outlineLevel="0" collapsed="false">
      <c r="A990" s="78"/>
      <c r="B990" s="78"/>
      <c r="C990" s="79"/>
      <c r="D990" s="78"/>
      <c r="E990" s="78"/>
      <c r="F990" s="82"/>
      <c r="G990" s="82"/>
      <c r="H990" s="82"/>
      <c r="I990" s="78"/>
      <c r="J990" s="83"/>
      <c r="K990" s="78"/>
      <c r="L990" s="82"/>
      <c r="M990" s="82"/>
      <c r="N990" s="82"/>
      <c r="O990" s="82"/>
      <c r="P990" s="83"/>
      <c r="Q990" s="78"/>
      <c r="R990" s="83"/>
      <c r="S990" s="78"/>
      <c r="T990" s="78"/>
      <c r="U990" s="78"/>
      <c r="V990" s="78"/>
      <c r="W990" s="78"/>
      <c r="X990" s="78"/>
      <c r="Y990" s="78"/>
      <c r="Z990" s="86"/>
      <c r="AA990" s="83"/>
      <c r="AB990" s="78"/>
      <c r="AC990" s="78"/>
      <c r="AD990" s="78"/>
      <c r="AE990" s="78"/>
      <c r="AF990" s="78"/>
      <c r="AG990" s="78"/>
      <c r="AH990" s="78"/>
      <c r="AI990" s="78"/>
      <c r="AJ990" s="78"/>
      <c r="AK990" s="78"/>
      <c r="AL990" s="78"/>
      <c r="AM990" s="78"/>
      <c r="AN990" s="78"/>
      <c r="AO990" s="78"/>
      <c r="AP990" s="78"/>
      <c r="AQ990" s="78"/>
      <c r="AR990" s="78"/>
      <c r="AS990" s="78"/>
      <c r="AT990" s="78"/>
      <c r="AU990" s="78"/>
      <c r="AV990" s="78"/>
      <c r="AW990" s="78"/>
      <c r="AX990" s="78"/>
      <c r="AY990" s="78"/>
      <c r="AZ990" s="78"/>
      <c r="BA990" s="78"/>
      <c r="BB990" s="78"/>
      <c r="BC990" s="78"/>
    </row>
    <row r="991" customFormat="false" ht="15" hidden="false" customHeight="false" outlineLevel="0" collapsed="false">
      <c r="A991" s="78"/>
      <c r="B991" s="78"/>
      <c r="C991" s="79"/>
      <c r="D991" s="78"/>
      <c r="E991" s="78"/>
      <c r="F991" s="82"/>
      <c r="G991" s="82"/>
      <c r="H991" s="82"/>
      <c r="I991" s="78"/>
      <c r="J991" s="83"/>
      <c r="K991" s="78"/>
      <c r="L991" s="82"/>
      <c r="M991" s="82"/>
      <c r="N991" s="82"/>
      <c r="O991" s="82"/>
      <c r="P991" s="83"/>
      <c r="Q991" s="78"/>
      <c r="R991" s="83"/>
      <c r="S991" s="78"/>
      <c r="T991" s="78"/>
      <c r="U991" s="78"/>
      <c r="V991" s="78"/>
      <c r="W991" s="78"/>
      <c r="X991" s="78"/>
      <c r="Y991" s="78"/>
      <c r="Z991" s="86"/>
      <c r="AA991" s="83"/>
      <c r="AB991" s="78"/>
      <c r="AC991" s="78"/>
      <c r="AD991" s="78"/>
      <c r="AE991" s="78"/>
      <c r="AF991" s="78"/>
      <c r="AG991" s="78"/>
      <c r="AH991" s="78"/>
      <c r="AI991" s="78"/>
      <c r="AJ991" s="78"/>
      <c r="AK991" s="78"/>
      <c r="AL991" s="78"/>
      <c r="AM991" s="78"/>
      <c r="AN991" s="78"/>
      <c r="AO991" s="78"/>
      <c r="AP991" s="78"/>
      <c r="AQ991" s="78"/>
      <c r="AR991" s="78"/>
      <c r="AS991" s="78"/>
      <c r="AT991" s="78"/>
      <c r="AU991" s="78"/>
      <c r="AV991" s="78"/>
      <c r="AW991" s="78"/>
      <c r="AX991" s="78"/>
      <c r="AY991" s="78"/>
      <c r="AZ991" s="78"/>
      <c r="BA991" s="78"/>
      <c r="BB991" s="78"/>
      <c r="BC991" s="78"/>
    </row>
    <row r="992" customFormat="false" ht="15" hidden="false" customHeight="false" outlineLevel="0" collapsed="false">
      <c r="A992" s="78"/>
      <c r="B992" s="78"/>
      <c r="C992" s="79"/>
      <c r="D992" s="78"/>
      <c r="E992" s="78"/>
      <c r="F992" s="82"/>
      <c r="G992" s="82"/>
      <c r="H992" s="82"/>
      <c r="I992" s="78"/>
      <c r="J992" s="83"/>
      <c r="K992" s="78"/>
      <c r="L992" s="82"/>
      <c r="M992" s="82"/>
      <c r="N992" s="82"/>
      <c r="O992" s="82"/>
      <c r="P992" s="83"/>
      <c r="Q992" s="78"/>
      <c r="R992" s="83"/>
      <c r="S992" s="78"/>
      <c r="T992" s="78"/>
      <c r="U992" s="78"/>
      <c r="V992" s="78"/>
      <c r="W992" s="78"/>
      <c r="X992" s="78"/>
      <c r="Y992" s="78"/>
      <c r="Z992" s="86"/>
      <c r="AA992" s="83"/>
      <c r="AB992" s="78"/>
      <c r="AC992" s="78"/>
      <c r="AD992" s="78"/>
      <c r="AE992" s="78"/>
      <c r="AF992" s="78"/>
      <c r="AG992" s="78"/>
      <c r="AH992" s="78"/>
      <c r="AI992" s="78"/>
      <c r="AJ992" s="78"/>
      <c r="AK992" s="78"/>
      <c r="AL992" s="78"/>
      <c r="AM992" s="78"/>
      <c r="AN992" s="78"/>
      <c r="AO992" s="78"/>
      <c r="AP992" s="78"/>
      <c r="AQ992" s="78"/>
      <c r="AR992" s="78"/>
      <c r="AS992" s="78"/>
      <c r="AT992" s="78"/>
      <c r="AU992" s="78"/>
      <c r="AV992" s="78"/>
      <c r="AW992" s="78"/>
      <c r="AX992" s="78"/>
      <c r="AY992" s="78"/>
      <c r="AZ992" s="78"/>
      <c r="BA992" s="78"/>
      <c r="BB992" s="78"/>
      <c r="BC992" s="78"/>
    </row>
    <row r="993" customFormat="false" ht="15" hidden="false" customHeight="false" outlineLevel="0" collapsed="false">
      <c r="A993" s="78"/>
      <c r="B993" s="78"/>
      <c r="C993" s="79"/>
      <c r="D993" s="78"/>
      <c r="E993" s="78"/>
      <c r="F993" s="82"/>
      <c r="G993" s="82"/>
      <c r="H993" s="82"/>
      <c r="I993" s="78"/>
      <c r="J993" s="83"/>
      <c r="K993" s="78"/>
      <c r="L993" s="82"/>
      <c r="M993" s="82"/>
      <c r="N993" s="82"/>
      <c r="O993" s="82"/>
      <c r="P993" s="83"/>
      <c r="Q993" s="78"/>
      <c r="R993" s="83"/>
      <c r="S993" s="78"/>
      <c r="T993" s="78"/>
      <c r="U993" s="78"/>
      <c r="V993" s="78"/>
      <c r="W993" s="78"/>
      <c r="X993" s="78"/>
      <c r="Y993" s="78"/>
      <c r="Z993" s="86"/>
      <c r="AA993" s="83"/>
      <c r="AB993" s="78"/>
      <c r="AC993" s="78"/>
      <c r="AD993" s="78"/>
      <c r="AE993" s="78"/>
      <c r="AF993" s="78"/>
      <c r="AG993" s="78"/>
      <c r="AH993" s="78"/>
      <c r="AI993" s="78"/>
      <c r="AJ993" s="78"/>
      <c r="AK993" s="78"/>
      <c r="AL993" s="78"/>
      <c r="AM993" s="78"/>
      <c r="AN993" s="78"/>
      <c r="AO993" s="78"/>
      <c r="AP993" s="78"/>
      <c r="AQ993" s="78"/>
      <c r="AR993" s="78"/>
      <c r="AS993" s="78"/>
      <c r="AT993" s="78"/>
      <c r="AU993" s="78"/>
      <c r="AV993" s="78"/>
      <c r="AW993" s="78"/>
      <c r="AX993" s="78"/>
      <c r="AY993" s="78"/>
      <c r="AZ993" s="78"/>
      <c r="BA993" s="78"/>
      <c r="BB993" s="78"/>
      <c r="BC993" s="78"/>
    </row>
    <row r="994" customFormat="false" ht="15" hidden="false" customHeight="false" outlineLevel="0" collapsed="false">
      <c r="A994" s="78"/>
      <c r="B994" s="78"/>
      <c r="C994" s="79"/>
      <c r="D994" s="78"/>
      <c r="E994" s="78"/>
      <c r="F994" s="82"/>
      <c r="G994" s="82"/>
      <c r="H994" s="82"/>
      <c r="I994" s="78"/>
      <c r="J994" s="83"/>
      <c r="K994" s="78"/>
      <c r="L994" s="82"/>
      <c r="M994" s="82"/>
      <c r="N994" s="82"/>
      <c r="O994" s="82"/>
      <c r="P994" s="83"/>
      <c r="Q994" s="78"/>
      <c r="R994" s="83"/>
      <c r="S994" s="78"/>
      <c r="T994" s="78"/>
      <c r="U994" s="78"/>
      <c r="V994" s="78"/>
      <c r="W994" s="78"/>
      <c r="X994" s="78"/>
      <c r="Y994" s="78"/>
      <c r="Z994" s="86"/>
      <c r="AA994" s="83"/>
      <c r="AB994" s="78"/>
      <c r="AC994" s="78"/>
      <c r="AD994" s="78"/>
      <c r="AE994" s="78"/>
      <c r="AF994" s="78"/>
      <c r="AG994" s="78"/>
      <c r="AH994" s="78"/>
      <c r="AI994" s="78"/>
      <c r="AJ994" s="78"/>
      <c r="AK994" s="78"/>
      <c r="AL994" s="78"/>
      <c r="AM994" s="78"/>
      <c r="AN994" s="78"/>
      <c r="AO994" s="78"/>
      <c r="AP994" s="78"/>
      <c r="AQ994" s="78"/>
      <c r="AR994" s="78"/>
      <c r="AS994" s="78"/>
      <c r="AT994" s="78"/>
      <c r="AU994" s="78"/>
      <c r="AV994" s="78"/>
      <c r="AW994" s="78"/>
      <c r="AX994" s="78"/>
      <c r="AY994" s="78"/>
      <c r="AZ994" s="78"/>
      <c r="BA994" s="78"/>
      <c r="BB994" s="78"/>
      <c r="BC994" s="78"/>
    </row>
    <row r="995" customFormat="false" ht="15" hidden="false" customHeight="false" outlineLevel="0" collapsed="false">
      <c r="A995" s="78"/>
      <c r="B995" s="78"/>
      <c r="C995" s="79"/>
      <c r="D995" s="78"/>
      <c r="E995" s="78"/>
      <c r="F995" s="82"/>
      <c r="G995" s="82"/>
      <c r="H995" s="82"/>
      <c r="I995" s="78"/>
      <c r="J995" s="83"/>
      <c r="K995" s="78"/>
      <c r="L995" s="82"/>
      <c r="M995" s="82"/>
      <c r="N995" s="82"/>
      <c r="O995" s="82"/>
      <c r="P995" s="83"/>
      <c r="Q995" s="78"/>
      <c r="R995" s="83"/>
      <c r="S995" s="78"/>
      <c r="T995" s="78"/>
      <c r="U995" s="78"/>
      <c r="V995" s="78"/>
      <c r="W995" s="78"/>
      <c r="X995" s="78"/>
      <c r="Y995" s="78"/>
      <c r="Z995" s="86"/>
      <c r="AA995" s="83"/>
      <c r="AB995" s="78"/>
      <c r="AC995" s="78"/>
      <c r="AD995" s="78"/>
      <c r="AE995" s="78"/>
      <c r="AF995" s="78"/>
      <c r="AG995" s="78"/>
      <c r="AH995" s="78"/>
      <c r="AI995" s="78"/>
      <c r="AJ995" s="78"/>
      <c r="AK995" s="78"/>
      <c r="AL995" s="78"/>
      <c r="AM995" s="78"/>
      <c r="AN995" s="78"/>
      <c r="AO995" s="78"/>
      <c r="AP995" s="78"/>
      <c r="AQ995" s="78"/>
      <c r="AR995" s="78"/>
      <c r="AS995" s="78"/>
      <c r="AT995" s="78"/>
      <c r="AU995" s="78"/>
      <c r="AV995" s="78"/>
      <c r="AW995" s="78"/>
      <c r="AX995" s="78"/>
      <c r="AY995" s="78"/>
      <c r="AZ995" s="78"/>
      <c r="BA995" s="78"/>
      <c r="BB995" s="78"/>
      <c r="BC995" s="78"/>
    </row>
    <row r="996" customFormat="false" ht="15" hidden="false" customHeight="false" outlineLevel="0" collapsed="false">
      <c r="A996" s="78"/>
      <c r="B996" s="78"/>
      <c r="C996" s="79"/>
      <c r="D996" s="78"/>
      <c r="E996" s="78"/>
      <c r="F996" s="82"/>
      <c r="G996" s="82"/>
      <c r="H996" s="82"/>
      <c r="I996" s="78"/>
      <c r="J996" s="83"/>
      <c r="K996" s="78"/>
      <c r="L996" s="82"/>
      <c r="M996" s="82"/>
      <c r="N996" s="82"/>
      <c r="O996" s="82"/>
      <c r="P996" s="83"/>
      <c r="Q996" s="78"/>
      <c r="R996" s="83"/>
      <c r="S996" s="78"/>
      <c r="T996" s="78"/>
      <c r="U996" s="78"/>
      <c r="V996" s="78"/>
      <c r="W996" s="78"/>
      <c r="X996" s="78"/>
      <c r="Y996" s="78"/>
      <c r="Z996" s="86"/>
      <c r="AA996" s="83"/>
      <c r="AB996" s="78"/>
      <c r="AC996" s="78"/>
      <c r="AD996" s="78"/>
      <c r="AE996" s="78"/>
      <c r="AF996" s="78"/>
      <c r="AG996" s="78"/>
      <c r="AH996" s="78"/>
      <c r="AI996" s="78"/>
      <c r="AJ996" s="78"/>
      <c r="AK996" s="78"/>
      <c r="AL996" s="78"/>
      <c r="AM996" s="78"/>
      <c r="AN996" s="78"/>
      <c r="AO996" s="78"/>
      <c r="AP996" s="78"/>
      <c r="AQ996" s="78"/>
      <c r="AR996" s="78"/>
      <c r="AS996" s="78"/>
      <c r="AT996" s="78"/>
      <c r="AU996" s="78"/>
      <c r="AV996" s="78"/>
      <c r="AW996" s="78"/>
      <c r="AX996" s="78"/>
      <c r="AY996" s="78"/>
      <c r="AZ996" s="78"/>
      <c r="BA996" s="78"/>
      <c r="BB996" s="78"/>
      <c r="BC996" s="78"/>
    </row>
    <row r="997" customFormat="false" ht="15" hidden="false" customHeight="false" outlineLevel="0" collapsed="false">
      <c r="A997" s="78"/>
      <c r="B997" s="78"/>
      <c r="C997" s="79"/>
      <c r="D997" s="78"/>
      <c r="E997" s="78"/>
      <c r="F997" s="82"/>
      <c r="G997" s="82"/>
      <c r="H997" s="82"/>
      <c r="I997" s="78"/>
      <c r="J997" s="83"/>
      <c r="K997" s="78"/>
      <c r="L997" s="82"/>
      <c r="M997" s="82"/>
      <c r="N997" s="82"/>
      <c r="O997" s="82"/>
      <c r="P997" s="83"/>
      <c r="Q997" s="78"/>
      <c r="R997" s="83"/>
      <c r="S997" s="78"/>
      <c r="T997" s="78"/>
      <c r="U997" s="78"/>
      <c r="V997" s="78"/>
      <c r="W997" s="78"/>
      <c r="X997" s="78"/>
      <c r="Y997" s="78"/>
      <c r="Z997" s="86"/>
      <c r="AA997" s="83"/>
      <c r="AB997" s="78"/>
      <c r="AC997" s="78"/>
      <c r="AD997" s="78"/>
      <c r="AE997" s="78"/>
      <c r="AF997" s="78"/>
      <c r="AG997" s="78"/>
      <c r="AH997" s="78"/>
      <c r="AI997" s="78"/>
      <c r="AJ997" s="78"/>
      <c r="AK997" s="78"/>
      <c r="AL997" s="78"/>
      <c r="AM997" s="78"/>
      <c r="AN997" s="78"/>
      <c r="AO997" s="78"/>
      <c r="AP997" s="78"/>
      <c r="AQ997" s="78"/>
      <c r="AR997" s="78"/>
      <c r="AS997" s="78"/>
      <c r="AT997" s="78"/>
      <c r="AU997" s="78"/>
      <c r="AV997" s="78"/>
      <c r="AW997" s="78"/>
      <c r="AX997" s="78"/>
      <c r="AY997" s="78"/>
      <c r="AZ997" s="78"/>
      <c r="BA997" s="78"/>
      <c r="BB997" s="78"/>
      <c r="BC997" s="78"/>
    </row>
    <row r="998" customFormat="false" ht="15" hidden="false" customHeight="false" outlineLevel="0" collapsed="false">
      <c r="A998" s="78"/>
      <c r="B998" s="78"/>
      <c r="C998" s="79"/>
      <c r="D998" s="78"/>
      <c r="E998" s="78"/>
      <c r="F998" s="82"/>
      <c r="G998" s="82"/>
      <c r="H998" s="82"/>
      <c r="I998" s="78"/>
      <c r="J998" s="83"/>
      <c r="K998" s="78"/>
      <c r="L998" s="82"/>
      <c r="M998" s="82"/>
      <c r="N998" s="82"/>
      <c r="O998" s="82"/>
      <c r="P998" s="83"/>
      <c r="Q998" s="78"/>
      <c r="R998" s="83"/>
      <c r="S998" s="78"/>
      <c r="T998" s="78"/>
      <c r="U998" s="78"/>
      <c r="V998" s="78"/>
      <c r="W998" s="78"/>
      <c r="X998" s="78"/>
      <c r="Y998" s="78"/>
      <c r="Z998" s="86"/>
      <c r="AA998" s="83"/>
      <c r="AB998" s="78"/>
      <c r="AC998" s="78"/>
      <c r="AD998" s="78"/>
      <c r="AE998" s="78"/>
      <c r="AF998" s="78"/>
      <c r="AG998" s="78"/>
      <c r="AH998" s="78"/>
      <c r="AI998" s="78"/>
      <c r="AJ998" s="78"/>
      <c r="AK998" s="78"/>
      <c r="AL998" s="78"/>
      <c r="AM998" s="78"/>
      <c r="AN998" s="78"/>
      <c r="AO998" s="78"/>
      <c r="AP998" s="78"/>
      <c r="AQ998" s="78"/>
      <c r="AR998" s="78"/>
      <c r="AS998" s="78"/>
      <c r="AT998" s="78"/>
      <c r="AU998" s="78"/>
      <c r="AV998" s="78"/>
      <c r="AW998" s="78"/>
      <c r="AX998" s="78"/>
      <c r="AY998" s="78"/>
      <c r="AZ998" s="78"/>
      <c r="BA998" s="78"/>
      <c r="BB998" s="78"/>
      <c r="BC998" s="78"/>
    </row>
    <row r="999" customFormat="false" ht="15" hidden="false" customHeight="false" outlineLevel="0" collapsed="false">
      <c r="A999" s="78"/>
      <c r="B999" s="78"/>
      <c r="C999" s="79"/>
      <c r="D999" s="78"/>
      <c r="E999" s="78"/>
      <c r="F999" s="82"/>
      <c r="G999" s="82"/>
      <c r="H999" s="82"/>
      <c r="I999" s="78"/>
      <c r="J999" s="83"/>
      <c r="K999" s="78"/>
      <c r="L999" s="82"/>
      <c r="M999" s="82"/>
      <c r="N999" s="82"/>
      <c r="O999" s="82"/>
      <c r="P999" s="83"/>
      <c r="Q999" s="78"/>
      <c r="R999" s="83"/>
      <c r="S999" s="78"/>
      <c r="T999" s="78"/>
      <c r="U999" s="78"/>
      <c r="V999" s="78"/>
      <c r="W999" s="78"/>
      <c r="X999" s="78"/>
      <c r="Y999" s="78"/>
      <c r="Z999" s="86"/>
      <c r="AA999" s="83"/>
      <c r="AB999" s="78"/>
      <c r="AC999" s="78"/>
      <c r="AD999" s="78"/>
      <c r="AE999" s="78"/>
      <c r="AF999" s="78"/>
      <c r="AG999" s="78"/>
      <c r="AH999" s="78"/>
      <c r="AI999" s="78"/>
      <c r="AJ999" s="78"/>
      <c r="AK999" s="78"/>
      <c r="AL999" s="78"/>
      <c r="AM999" s="78"/>
      <c r="AN999" s="78"/>
      <c r="AO999" s="78"/>
      <c r="AP999" s="78"/>
      <c r="AQ999" s="78"/>
      <c r="AR999" s="78"/>
      <c r="AS999" s="78"/>
      <c r="AT999" s="78"/>
      <c r="AU999" s="78"/>
      <c r="AV999" s="78"/>
      <c r="AW999" s="78"/>
      <c r="AX999" s="78"/>
      <c r="AY999" s="78"/>
      <c r="AZ999" s="78"/>
      <c r="BA999" s="78"/>
      <c r="BB999" s="78"/>
      <c r="BC999" s="78"/>
    </row>
    <row r="1000" customFormat="false" ht="15" hidden="false" customHeight="false" outlineLevel="0" collapsed="false">
      <c r="A1000" s="78"/>
      <c r="B1000" s="78"/>
      <c r="C1000" s="79"/>
      <c r="D1000" s="78"/>
      <c r="E1000" s="78"/>
      <c r="F1000" s="82"/>
      <c r="G1000" s="82"/>
      <c r="H1000" s="82"/>
      <c r="I1000" s="78"/>
      <c r="J1000" s="83"/>
      <c r="K1000" s="78"/>
      <c r="L1000" s="82"/>
      <c r="M1000" s="82"/>
      <c r="N1000" s="82"/>
      <c r="O1000" s="82"/>
      <c r="P1000" s="83"/>
      <c r="Q1000" s="78"/>
      <c r="R1000" s="83"/>
      <c r="S1000" s="78"/>
      <c r="T1000" s="78"/>
      <c r="U1000" s="78"/>
      <c r="V1000" s="78"/>
      <c r="W1000" s="78"/>
      <c r="X1000" s="78"/>
      <c r="Y1000" s="78"/>
      <c r="Z1000" s="86"/>
      <c r="AA1000" s="83"/>
      <c r="AB1000" s="78"/>
      <c r="AC1000" s="78"/>
      <c r="AD1000" s="78"/>
      <c r="AE1000" s="78"/>
      <c r="AF1000" s="78"/>
      <c r="AG1000" s="78"/>
      <c r="AH1000" s="78"/>
      <c r="AI1000" s="78"/>
      <c r="AJ1000" s="78"/>
      <c r="AK1000" s="78"/>
      <c r="AL1000" s="78"/>
      <c r="AM1000" s="78"/>
      <c r="AN1000" s="78"/>
      <c r="AO1000" s="78"/>
      <c r="AP1000" s="78"/>
      <c r="AQ1000" s="78"/>
      <c r="AR1000" s="78"/>
      <c r="AS1000" s="78"/>
      <c r="AT1000" s="78"/>
      <c r="AU1000" s="78"/>
      <c r="AV1000" s="78"/>
      <c r="AW1000" s="78"/>
      <c r="AX1000" s="78"/>
      <c r="AY1000" s="78"/>
      <c r="AZ1000" s="78"/>
      <c r="BA1000" s="78"/>
      <c r="BB1000" s="78"/>
      <c r="BC1000" s="78"/>
    </row>
    <row r="1001" customFormat="false" ht="15" hidden="false" customHeight="false" outlineLevel="0" collapsed="false">
      <c r="A1001" s="78"/>
      <c r="B1001" s="78"/>
      <c r="C1001" s="79"/>
      <c r="D1001" s="78"/>
      <c r="E1001" s="78"/>
      <c r="F1001" s="82"/>
      <c r="G1001" s="82"/>
      <c r="H1001" s="82"/>
      <c r="I1001" s="78"/>
      <c r="J1001" s="83"/>
      <c r="K1001" s="78"/>
      <c r="L1001" s="82"/>
      <c r="M1001" s="82"/>
      <c r="N1001" s="82"/>
      <c r="O1001" s="82"/>
      <c r="P1001" s="83"/>
      <c r="Q1001" s="78"/>
      <c r="R1001" s="83"/>
      <c r="S1001" s="78"/>
      <c r="T1001" s="78"/>
      <c r="U1001" s="78"/>
      <c r="V1001" s="78"/>
      <c r="W1001" s="78"/>
      <c r="X1001" s="78"/>
      <c r="Y1001" s="78"/>
      <c r="Z1001" s="86"/>
      <c r="AA1001" s="83"/>
      <c r="AB1001" s="78"/>
      <c r="AC1001" s="78"/>
      <c r="AD1001" s="78"/>
      <c r="AE1001" s="78"/>
      <c r="AF1001" s="78"/>
      <c r="AG1001" s="78"/>
      <c r="AH1001" s="78"/>
      <c r="AI1001" s="78"/>
      <c r="AJ1001" s="78"/>
      <c r="AK1001" s="78"/>
      <c r="AL1001" s="78"/>
      <c r="AM1001" s="78"/>
      <c r="AN1001" s="78"/>
      <c r="AO1001" s="78"/>
      <c r="AP1001" s="78"/>
      <c r="AQ1001" s="78"/>
      <c r="AR1001" s="78"/>
      <c r="AS1001" s="78"/>
      <c r="AT1001" s="78"/>
      <c r="AU1001" s="78"/>
      <c r="AV1001" s="78"/>
      <c r="AW1001" s="78"/>
      <c r="AX1001" s="78"/>
      <c r="AY1001" s="78"/>
      <c r="AZ1001" s="78"/>
      <c r="BA1001" s="78"/>
      <c r="BB1001" s="78"/>
      <c r="BC1001" s="78"/>
    </row>
    <row r="1002" customFormat="false" ht="15" hidden="false" customHeight="false" outlineLevel="0" collapsed="false">
      <c r="A1002" s="78"/>
      <c r="B1002" s="78"/>
      <c r="C1002" s="79"/>
      <c r="D1002" s="78"/>
      <c r="E1002" s="78"/>
      <c r="F1002" s="82"/>
      <c r="G1002" s="82"/>
      <c r="H1002" s="82"/>
      <c r="I1002" s="78"/>
      <c r="J1002" s="83"/>
      <c r="K1002" s="78"/>
      <c r="L1002" s="82"/>
      <c r="M1002" s="82"/>
      <c r="N1002" s="82"/>
      <c r="O1002" s="82"/>
      <c r="P1002" s="83"/>
      <c r="Q1002" s="78"/>
      <c r="R1002" s="83"/>
      <c r="S1002" s="78"/>
      <c r="T1002" s="78"/>
      <c r="U1002" s="78"/>
      <c r="V1002" s="78"/>
      <c r="W1002" s="78"/>
      <c r="X1002" s="78"/>
      <c r="Y1002" s="78"/>
      <c r="Z1002" s="86"/>
      <c r="AA1002" s="83"/>
      <c r="AB1002" s="78"/>
      <c r="AC1002" s="78"/>
      <c r="AD1002" s="78"/>
      <c r="AE1002" s="78"/>
      <c r="AF1002" s="78"/>
      <c r="AG1002" s="78"/>
      <c r="AH1002" s="78"/>
      <c r="AI1002" s="78"/>
      <c r="AJ1002" s="78"/>
      <c r="AK1002" s="78"/>
      <c r="AL1002" s="78"/>
      <c r="AM1002" s="78"/>
      <c r="AN1002" s="78"/>
      <c r="AO1002" s="78"/>
      <c r="AP1002" s="78"/>
      <c r="AQ1002" s="78"/>
      <c r="AR1002" s="78"/>
      <c r="AS1002" s="78"/>
      <c r="AT1002" s="78"/>
      <c r="AU1002" s="78"/>
      <c r="AV1002" s="78"/>
      <c r="AW1002" s="78"/>
      <c r="AX1002" s="78"/>
      <c r="AY1002" s="78"/>
      <c r="AZ1002" s="78"/>
      <c r="BA1002" s="78"/>
      <c r="BB1002" s="78"/>
      <c r="BC1002" s="78"/>
    </row>
    <row r="1003" customFormat="false" ht="15" hidden="false" customHeight="false" outlineLevel="0" collapsed="false">
      <c r="A1003" s="78"/>
      <c r="B1003" s="78"/>
      <c r="C1003" s="79"/>
      <c r="D1003" s="78"/>
      <c r="E1003" s="78"/>
      <c r="F1003" s="82"/>
      <c r="G1003" s="82"/>
      <c r="H1003" s="82"/>
      <c r="I1003" s="78"/>
      <c r="J1003" s="83"/>
      <c r="K1003" s="78"/>
      <c r="L1003" s="82"/>
      <c r="M1003" s="82"/>
      <c r="N1003" s="82"/>
      <c r="O1003" s="82"/>
      <c r="P1003" s="83"/>
      <c r="Q1003" s="78"/>
      <c r="R1003" s="83"/>
      <c r="S1003" s="78"/>
      <c r="T1003" s="78"/>
      <c r="U1003" s="78"/>
      <c r="V1003" s="78"/>
      <c r="W1003" s="78"/>
      <c r="X1003" s="78"/>
      <c r="Y1003" s="78"/>
      <c r="Z1003" s="86"/>
      <c r="AA1003" s="83"/>
      <c r="AB1003" s="78"/>
      <c r="AC1003" s="78"/>
      <c r="AD1003" s="78"/>
      <c r="AE1003" s="78"/>
      <c r="AF1003" s="78"/>
      <c r="AG1003" s="78"/>
      <c r="AH1003" s="78"/>
      <c r="AI1003" s="78"/>
      <c r="AJ1003" s="78"/>
      <c r="AK1003" s="78"/>
      <c r="AL1003" s="78"/>
      <c r="AM1003" s="78"/>
      <c r="AN1003" s="78"/>
      <c r="AO1003" s="78"/>
      <c r="AP1003" s="78"/>
      <c r="AQ1003" s="78"/>
      <c r="AR1003" s="78"/>
      <c r="AS1003" s="78"/>
      <c r="AT1003" s="78"/>
      <c r="AU1003" s="78"/>
      <c r="AV1003" s="78"/>
      <c r="AW1003" s="78"/>
      <c r="AX1003" s="78"/>
      <c r="AY1003" s="78"/>
      <c r="AZ1003" s="78"/>
      <c r="BA1003" s="78"/>
      <c r="BB1003" s="78"/>
      <c r="BC1003" s="78"/>
    </row>
    <row r="1004" customFormat="false" ht="15" hidden="false" customHeight="false" outlineLevel="0" collapsed="false">
      <c r="A1004" s="78"/>
      <c r="B1004" s="78"/>
      <c r="C1004" s="79"/>
      <c r="D1004" s="78"/>
      <c r="E1004" s="78"/>
      <c r="F1004" s="82"/>
      <c r="G1004" s="82"/>
      <c r="H1004" s="82"/>
      <c r="I1004" s="78"/>
      <c r="J1004" s="83"/>
      <c r="K1004" s="78"/>
      <c r="L1004" s="82"/>
      <c r="M1004" s="82"/>
      <c r="N1004" s="82"/>
      <c r="O1004" s="82"/>
      <c r="P1004" s="83"/>
      <c r="Q1004" s="78"/>
      <c r="R1004" s="83"/>
      <c r="S1004" s="78"/>
      <c r="T1004" s="78"/>
      <c r="U1004" s="78"/>
      <c r="V1004" s="78"/>
      <c r="W1004" s="78"/>
      <c r="X1004" s="78"/>
      <c r="Y1004" s="78"/>
      <c r="Z1004" s="86"/>
      <c r="AA1004" s="83"/>
      <c r="AB1004" s="78"/>
      <c r="AC1004" s="78"/>
      <c r="AD1004" s="78"/>
      <c r="AE1004" s="78"/>
      <c r="AF1004" s="78"/>
      <c r="AG1004" s="78"/>
      <c r="AH1004" s="78"/>
      <c r="AI1004" s="78"/>
      <c r="AJ1004" s="78"/>
      <c r="AK1004" s="78"/>
      <c r="AL1004" s="78"/>
      <c r="AM1004" s="78"/>
      <c r="AN1004" s="78"/>
      <c r="AO1004" s="78"/>
      <c r="AP1004" s="78"/>
      <c r="AQ1004" s="78"/>
      <c r="AR1004" s="78"/>
      <c r="AS1004" s="78"/>
      <c r="AT1004" s="78"/>
      <c r="AU1004" s="78"/>
      <c r="AV1004" s="78"/>
      <c r="AW1004" s="78"/>
      <c r="AX1004" s="78"/>
      <c r="AY1004" s="78"/>
      <c r="AZ1004" s="78"/>
      <c r="BA1004" s="78"/>
      <c r="BB1004" s="78"/>
      <c r="BC1004" s="78"/>
    </row>
    <row r="1005" customFormat="false" ht="15" hidden="false" customHeight="false" outlineLevel="0" collapsed="false">
      <c r="A1005" s="78"/>
      <c r="B1005" s="78"/>
      <c r="C1005" s="79"/>
      <c r="D1005" s="78"/>
      <c r="E1005" s="78"/>
      <c r="F1005" s="82"/>
      <c r="G1005" s="82"/>
      <c r="H1005" s="82"/>
      <c r="I1005" s="78"/>
      <c r="J1005" s="83"/>
      <c r="K1005" s="78"/>
      <c r="L1005" s="82"/>
      <c r="M1005" s="82"/>
      <c r="N1005" s="82"/>
      <c r="O1005" s="82"/>
      <c r="P1005" s="83"/>
      <c r="Q1005" s="78"/>
      <c r="R1005" s="83"/>
      <c r="S1005" s="78"/>
      <c r="T1005" s="78"/>
      <c r="U1005" s="78"/>
      <c r="V1005" s="78"/>
      <c r="W1005" s="78"/>
      <c r="X1005" s="78"/>
      <c r="Y1005" s="78"/>
      <c r="Z1005" s="86"/>
      <c r="AA1005" s="83"/>
      <c r="AB1005" s="78"/>
      <c r="AC1005" s="78"/>
      <c r="AD1005" s="78"/>
      <c r="AE1005" s="78"/>
      <c r="AF1005" s="78"/>
      <c r="AG1005" s="78"/>
      <c r="AH1005" s="78"/>
      <c r="AI1005" s="78"/>
      <c r="AJ1005" s="78"/>
      <c r="AK1005" s="78"/>
      <c r="AL1005" s="78"/>
      <c r="AM1005" s="78"/>
      <c r="AN1005" s="78"/>
      <c r="AO1005" s="78"/>
      <c r="AP1005" s="78"/>
      <c r="AQ1005" s="78"/>
      <c r="AR1005" s="78"/>
      <c r="AS1005" s="78"/>
      <c r="AT1005" s="78"/>
      <c r="AU1005" s="78"/>
      <c r="AV1005" s="78"/>
      <c r="AW1005" s="78"/>
      <c r="AX1005" s="78"/>
      <c r="AY1005" s="78"/>
      <c r="AZ1005" s="78"/>
      <c r="BA1005" s="78"/>
      <c r="BB1005" s="78"/>
      <c r="BC1005" s="78"/>
    </row>
    <row r="1006" customFormat="false" ht="15" hidden="false" customHeight="false" outlineLevel="0" collapsed="false">
      <c r="A1006" s="78"/>
      <c r="B1006" s="78"/>
      <c r="C1006" s="79"/>
      <c r="D1006" s="78"/>
      <c r="E1006" s="78"/>
      <c r="F1006" s="82"/>
      <c r="G1006" s="82"/>
      <c r="H1006" s="82"/>
      <c r="I1006" s="78"/>
      <c r="J1006" s="83"/>
      <c r="K1006" s="78"/>
      <c r="L1006" s="82"/>
      <c r="M1006" s="82"/>
      <c r="N1006" s="82"/>
      <c r="O1006" s="82"/>
      <c r="P1006" s="83"/>
      <c r="Q1006" s="78"/>
      <c r="R1006" s="83"/>
      <c r="S1006" s="78"/>
      <c r="T1006" s="78"/>
      <c r="U1006" s="78"/>
      <c r="V1006" s="78"/>
      <c r="W1006" s="78"/>
      <c r="X1006" s="78"/>
      <c r="Y1006" s="78"/>
      <c r="Z1006" s="86"/>
      <c r="AA1006" s="83"/>
      <c r="AB1006" s="78"/>
      <c r="AC1006" s="78"/>
      <c r="AD1006" s="78"/>
      <c r="AE1006" s="78"/>
      <c r="AF1006" s="78"/>
      <c r="AG1006" s="78"/>
      <c r="AH1006" s="78"/>
      <c r="AI1006" s="78"/>
      <c r="AJ1006" s="78"/>
      <c r="AK1006" s="78"/>
      <c r="AL1006" s="78"/>
      <c r="AM1006" s="78"/>
      <c r="AN1006" s="78"/>
      <c r="AO1006" s="78"/>
      <c r="AP1006" s="78"/>
      <c r="AQ1006" s="78"/>
      <c r="AR1006" s="78"/>
      <c r="AS1006" s="78"/>
      <c r="AT1006" s="78"/>
      <c r="AU1006" s="78"/>
      <c r="AV1006" s="78"/>
      <c r="AW1006" s="78"/>
      <c r="AX1006" s="78"/>
      <c r="AY1006" s="78"/>
      <c r="AZ1006" s="78"/>
      <c r="BA1006" s="78"/>
      <c r="BB1006" s="78"/>
      <c r="BC1006" s="78"/>
    </row>
    <row r="1007" customFormat="false" ht="15" hidden="false" customHeight="false" outlineLevel="0" collapsed="false">
      <c r="A1007" s="78"/>
      <c r="B1007" s="78"/>
      <c r="C1007" s="79"/>
      <c r="D1007" s="78"/>
      <c r="E1007" s="78"/>
      <c r="F1007" s="82"/>
      <c r="G1007" s="82"/>
      <c r="H1007" s="82"/>
      <c r="I1007" s="78"/>
      <c r="J1007" s="83"/>
      <c r="K1007" s="78"/>
      <c r="L1007" s="82"/>
      <c r="M1007" s="82"/>
      <c r="N1007" s="82"/>
      <c r="O1007" s="82"/>
      <c r="P1007" s="83"/>
      <c r="Q1007" s="78"/>
      <c r="R1007" s="83"/>
      <c r="S1007" s="78"/>
      <c r="T1007" s="78"/>
      <c r="U1007" s="78"/>
      <c r="V1007" s="78"/>
      <c r="W1007" s="78"/>
      <c r="X1007" s="78"/>
      <c r="Y1007" s="78"/>
      <c r="Z1007" s="86"/>
      <c r="AA1007" s="83"/>
      <c r="AB1007" s="78"/>
      <c r="AC1007" s="78"/>
      <c r="AD1007" s="78"/>
      <c r="AE1007" s="78"/>
      <c r="AF1007" s="78"/>
      <c r="AG1007" s="78"/>
      <c r="AH1007" s="78"/>
      <c r="AI1007" s="78"/>
      <c r="AJ1007" s="78"/>
      <c r="AK1007" s="78"/>
      <c r="AL1007" s="78"/>
      <c r="AM1007" s="78"/>
      <c r="AN1007" s="78"/>
      <c r="AO1007" s="78"/>
      <c r="AP1007" s="78"/>
      <c r="AQ1007" s="78"/>
      <c r="AR1007" s="78"/>
      <c r="AS1007" s="78"/>
      <c r="AT1007" s="78"/>
      <c r="AU1007" s="78"/>
      <c r="AV1007" s="78"/>
      <c r="AW1007" s="78"/>
      <c r="AX1007" s="78"/>
      <c r="AY1007" s="78"/>
      <c r="AZ1007" s="78"/>
      <c r="BA1007" s="78"/>
      <c r="BB1007" s="78"/>
      <c r="BC1007" s="78"/>
    </row>
    <row r="1008" customFormat="false" ht="15" hidden="false" customHeight="false" outlineLevel="0" collapsed="false">
      <c r="A1008" s="78"/>
      <c r="B1008" s="78"/>
      <c r="C1008" s="79"/>
      <c r="D1008" s="78"/>
      <c r="E1008" s="78"/>
      <c r="F1008" s="82"/>
      <c r="G1008" s="82"/>
      <c r="H1008" s="82"/>
      <c r="I1008" s="78"/>
      <c r="J1008" s="83"/>
      <c r="K1008" s="78"/>
      <c r="L1008" s="82"/>
      <c r="M1008" s="82"/>
      <c r="N1008" s="82"/>
      <c r="O1008" s="82"/>
      <c r="P1008" s="83"/>
      <c r="Q1008" s="78"/>
      <c r="R1008" s="83"/>
      <c r="S1008" s="78"/>
      <c r="T1008" s="78"/>
      <c r="U1008" s="78"/>
      <c r="V1008" s="78"/>
      <c r="W1008" s="78"/>
      <c r="X1008" s="78"/>
      <c r="Y1008" s="78"/>
      <c r="Z1008" s="86"/>
      <c r="AA1008" s="83"/>
      <c r="AB1008" s="78"/>
      <c r="AC1008" s="78"/>
      <c r="AD1008" s="78"/>
      <c r="AE1008" s="78"/>
      <c r="AF1008" s="78"/>
      <c r="AG1008" s="78"/>
      <c r="AH1008" s="78"/>
      <c r="AI1008" s="78"/>
      <c r="AJ1008" s="78"/>
      <c r="AK1008" s="78"/>
      <c r="AL1008" s="78"/>
      <c r="AM1008" s="78"/>
      <c r="AN1008" s="78"/>
      <c r="AO1008" s="78"/>
      <c r="AP1008" s="78"/>
      <c r="AQ1008" s="78"/>
      <c r="AR1008" s="78"/>
      <c r="AS1008" s="78"/>
      <c r="AT1008" s="78"/>
      <c r="AU1008" s="78"/>
      <c r="AV1008" s="78"/>
      <c r="AW1008" s="78"/>
      <c r="AX1008" s="78"/>
      <c r="AY1008" s="78"/>
      <c r="AZ1008" s="78"/>
      <c r="BA1008" s="78"/>
      <c r="BB1008" s="78"/>
      <c r="BC1008" s="78"/>
    </row>
    <row r="1009" customFormat="false" ht="15" hidden="false" customHeight="false" outlineLevel="0" collapsed="false">
      <c r="A1009" s="78"/>
      <c r="B1009" s="78"/>
      <c r="C1009" s="79"/>
      <c r="D1009" s="78"/>
      <c r="E1009" s="78"/>
      <c r="F1009" s="82"/>
      <c r="G1009" s="82"/>
      <c r="H1009" s="82"/>
      <c r="I1009" s="78"/>
      <c r="J1009" s="83"/>
      <c r="K1009" s="78"/>
      <c r="L1009" s="82"/>
      <c r="M1009" s="82"/>
      <c r="N1009" s="82"/>
      <c r="O1009" s="82"/>
      <c r="P1009" s="83"/>
      <c r="Q1009" s="78"/>
      <c r="R1009" s="83"/>
      <c r="S1009" s="78"/>
      <c r="T1009" s="78"/>
      <c r="U1009" s="78"/>
      <c r="V1009" s="78"/>
      <c r="W1009" s="78"/>
      <c r="X1009" s="78"/>
      <c r="Y1009" s="78"/>
      <c r="Z1009" s="86"/>
      <c r="AA1009" s="83"/>
      <c r="AB1009" s="78"/>
      <c r="AC1009" s="78"/>
      <c r="AD1009" s="78"/>
      <c r="AE1009" s="78"/>
      <c r="AF1009" s="78"/>
      <c r="AG1009" s="78"/>
      <c r="AH1009" s="78"/>
      <c r="AI1009" s="78"/>
      <c r="AJ1009" s="78"/>
      <c r="AK1009" s="78"/>
      <c r="AL1009" s="78"/>
      <c r="AM1009" s="78"/>
      <c r="AN1009" s="78"/>
      <c r="AO1009" s="78"/>
      <c r="AP1009" s="78"/>
      <c r="AQ1009" s="78"/>
      <c r="AR1009" s="78"/>
      <c r="AS1009" s="78"/>
      <c r="AT1009" s="78"/>
      <c r="AU1009" s="78"/>
      <c r="AV1009" s="78"/>
      <c r="AW1009" s="78"/>
      <c r="AX1009" s="78"/>
      <c r="AY1009" s="78"/>
      <c r="AZ1009" s="78"/>
      <c r="BA1009" s="78"/>
      <c r="BB1009" s="78"/>
      <c r="BC1009" s="78"/>
    </row>
    <row r="1010" customFormat="false" ht="15" hidden="false" customHeight="false" outlineLevel="0" collapsed="false">
      <c r="A1010" s="78"/>
      <c r="B1010" s="78"/>
      <c r="C1010" s="79"/>
      <c r="D1010" s="78"/>
      <c r="E1010" s="78"/>
      <c r="F1010" s="82"/>
      <c r="G1010" s="82"/>
      <c r="H1010" s="82"/>
      <c r="I1010" s="78"/>
      <c r="J1010" s="83"/>
      <c r="K1010" s="78"/>
      <c r="L1010" s="82"/>
      <c r="M1010" s="82"/>
      <c r="N1010" s="82"/>
      <c r="O1010" s="82"/>
      <c r="P1010" s="83"/>
      <c r="Q1010" s="78"/>
      <c r="R1010" s="83"/>
      <c r="S1010" s="78"/>
      <c r="T1010" s="78"/>
      <c r="U1010" s="78"/>
      <c r="V1010" s="78"/>
      <c r="W1010" s="78"/>
      <c r="X1010" s="78"/>
      <c r="Y1010" s="78"/>
      <c r="Z1010" s="86"/>
      <c r="AA1010" s="83"/>
      <c r="AB1010" s="78"/>
      <c r="AC1010" s="78"/>
      <c r="AD1010" s="78"/>
      <c r="AE1010" s="78"/>
      <c r="AF1010" s="78"/>
      <c r="AG1010" s="78"/>
      <c r="AH1010" s="78"/>
      <c r="AI1010" s="78"/>
      <c r="AJ1010" s="78"/>
      <c r="AK1010" s="78"/>
      <c r="AL1010" s="78"/>
      <c r="AM1010" s="78"/>
      <c r="AN1010" s="78"/>
      <c r="AO1010" s="78"/>
      <c r="AP1010" s="78"/>
      <c r="AQ1010" s="78"/>
      <c r="AR1010" s="78"/>
      <c r="AS1010" s="78"/>
      <c r="AT1010" s="78"/>
      <c r="AU1010" s="78"/>
      <c r="AV1010" s="78"/>
      <c r="AW1010" s="78"/>
      <c r="AX1010" s="78"/>
      <c r="AY1010" s="78"/>
      <c r="AZ1010" s="78"/>
      <c r="BA1010" s="78"/>
      <c r="BB1010" s="78"/>
      <c r="BC1010" s="78"/>
    </row>
    <row r="1011" customFormat="false" ht="15" hidden="false" customHeight="false" outlineLevel="0" collapsed="false">
      <c r="A1011" s="78"/>
      <c r="B1011" s="78"/>
      <c r="C1011" s="79"/>
      <c r="D1011" s="78"/>
      <c r="E1011" s="78"/>
      <c r="F1011" s="82"/>
      <c r="G1011" s="82"/>
      <c r="H1011" s="82"/>
      <c r="I1011" s="78"/>
      <c r="J1011" s="83"/>
      <c r="K1011" s="78"/>
      <c r="L1011" s="82"/>
      <c r="M1011" s="82"/>
      <c r="N1011" s="82"/>
      <c r="O1011" s="82"/>
      <c r="P1011" s="83"/>
      <c r="Q1011" s="78"/>
      <c r="R1011" s="83"/>
      <c r="S1011" s="78"/>
      <c r="T1011" s="78"/>
      <c r="U1011" s="78"/>
      <c r="V1011" s="78"/>
      <c r="W1011" s="78"/>
      <c r="X1011" s="78"/>
      <c r="Y1011" s="78"/>
      <c r="Z1011" s="86"/>
      <c r="AA1011" s="83"/>
      <c r="AB1011" s="78"/>
      <c r="AC1011" s="78"/>
      <c r="AD1011" s="78"/>
      <c r="AE1011" s="78"/>
      <c r="AF1011" s="78"/>
      <c r="AG1011" s="78"/>
      <c r="AH1011" s="78"/>
      <c r="AI1011" s="78"/>
      <c r="AJ1011" s="78"/>
      <c r="AK1011" s="78"/>
      <c r="AL1011" s="78"/>
      <c r="AM1011" s="78"/>
      <c r="AN1011" s="78"/>
      <c r="AO1011" s="78"/>
      <c r="AP1011" s="78"/>
      <c r="AQ1011" s="78"/>
      <c r="AR1011" s="78"/>
      <c r="AS1011" s="78"/>
      <c r="AT1011" s="78"/>
      <c r="AU1011" s="78"/>
      <c r="AV1011" s="78"/>
      <c r="AW1011" s="78"/>
      <c r="AX1011" s="78"/>
      <c r="AY1011" s="78"/>
      <c r="AZ1011" s="78"/>
      <c r="BA1011" s="78"/>
      <c r="BB1011" s="78"/>
      <c r="BC1011" s="78"/>
    </row>
    <row r="1012" customFormat="false" ht="15" hidden="false" customHeight="false" outlineLevel="0" collapsed="false">
      <c r="A1012" s="78"/>
      <c r="B1012" s="78"/>
      <c r="C1012" s="79"/>
      <c r="D1012" s="78"/>
      <c r="E1012" s="78"/>
      <c r="F1012" s="82"/>
      <c r="G1012" s="82"/>
      <c r="H1012" s="82"/>
      <c r="I1012" s="78"/>
      <c r="J1012" s="83"/>
      <c r="K1012" s="78"/>
      <c r="L1012" s="82"/>
      <c r="M1012" s="82"/>
      <c r="N1012" s="82"/>
      <c r="O1012" s="82"/>
      <c r="P1012" s="83"/>
      <c r="Q1012" s="78"/>
      <c r="R1012" s="83"/>
      <c r="S1012" s="78"/>
      <c r="T1012" s="78"/>
      <c r="U1012" s="78"/>
      <c r="V1012" s="78"/>
      <c r="W1012" s="78"/>
      <c r="X1012" s="78"/>
      <c r="Y1012" s="78"/>
      <c r="Z1012" s="86"/>
      <c r="AA1012" s="83"/>
      <c r="AB1012" s="78"/>
      <c r="AC1012" s="78"/>
      <c r="AD1012" s="78"/>
      <c r="AE1012" s="78"/>
      <c r="AF1012" s="78"/>
      <c r="AG1012" s="78"/>
      <c r="AH1012" s="78"/>
      <c r="AI1012" s="78"/>
      <c r="AJ1012" s="78"/>
      <c r="AK1012" s="78"/>
      <c r="AL1012" s="78"/>
      <c r="AM1012" s="78"/>
      <c r="AN1012" s="78"/>
      <c r="AO1012" s="78"/>
      <c r="AP1012" s="78"/>
      <c r="AQ1012" s="78"/>
      <c r="AR1012" s="78"/>
      <c r="AS1012" s="78"/>
      <c r="AT1012" s="78"/>
      <c r="AU1012" s="78"/>
      <c r="AV1012" s="78"/>
      <c r="AW1012" s="78"/>
      <c r="AX1012" s="78"/>
      <c r="AY1012" s="78"/>
      <c r="AZ1012" s="78"/>
      <c r="BA1012" s="78"/>
      <c r="BB1012" s="78"/>
      <c r="BC1012" s="78"/>
    </row>
    <row r="1013" customFormat="false" ht="15" hidden="false" customHeight="false" outlineLevel="0" collapsed="false">
      <c r="A1013" s="78"/>
      <c r="B1013" s="78"/>
      <c r="C1013" s="79"/>
      <c r="D1013" s="78"/>
      <c r="E1013" s="78"/>
      <c r="F1013" s="82"/>
      <c r="G1013" s="82"/>
      <c r="H1013" s="82"/>
      <c r="I1013" s="78"/>
      <c r="J1013" s="83"/>
      <c r="K1013" s="78"/>
      <c r="L1013" s="82"/>
      <c r="M1013" s="82"/>
      <c r="N1013" s="82"/>
      <c r="O1013" s="82"/>
      <c r="P1013" s="83"/>
      <c r="Q1013" s="78"/>
      <c r="R1013" s="83"/>
      <c r="S1013" s="78"/>
      <c r="T1013" s="78"/>
      <c r="U1013" s="78"/>
      <c r="V1013" s="78"/>
      <c r="W1013" s="78"/>
      <c r="X1013" s="78"/>
      <c r="Y1013" s="78"/>
      <c r="Z1013" s="86"/>
      <c r="AA1013" s="83"/>
      <c r="AB1013" s="78"/>
      <c r="AC1013" s="78"/>
      <c r="AD1013" s="78"/>
      <c r="AE1013" s="78"/>
      <c r="AF1013" s="78"/>
      <c r="AG1013" s="78"/>
      <c r="AH1013" s="78"/>
      <c r="AI1013" s="78"/>
      <c r="AJ1013" s="78"/>
      <c r="AK1013" s="78"/>
      <c r="AL1013" s="78"/>
      <c r="AM1013" s="78"/>
      <c r="AN1013" s="78"/>
      <c r="AO1013" s="78"/>
      <c r="AP1013" s="78"/>
      <c r="AQ1013" s="78"/>
      <c r="AR1013" s="78"/>
      <c r="AS1013" s="78"/>
      <c r="AT1013" s="78"/>
      <c r="AU1013" s="78"/>
      <c r="AV1013" s="78"/>
      <c r="AW1013" s="78"/>
      <c r="AX1013" s="78"/>
      <c r="AY1013" s="78"/>
      <c r="AZ1013" s="78"/>
      <c r="BA1013" s="78"/>
      <c r="BB1013" s="78"/>
      <c r="BC1013" s="78"/>
    </row>
    <row r="1014" customFormat="false" ht="15" hidden="false" customHeight="false" outlineLevel="0" collapsed="false">
      <c r="A1014" s="78"/>
      <c r="B1014" s="78"/>
      <c r="C1014" s="79"/>
      <c r="D1014" s="78"/>
      <c r="E1014" s="78"/>
      <c r="F1014" s="82"/>
      <c r="G1014" s="82"/>
      <c r="H1014" s="82"/>
      <c r="I1014" s="78"/>
      <c r="J1014" s="83"/>
      <c r="K1014" s="78"/>
      <c r="L1014" s="82"/>
      <c r="M1014" s="82"/>
      <c r="N1014" s="82"/>
      <c r="O1014" s="82"/>
      <c r="P1014" s="83"/>
      <c r="Q1014" s="78"/>
      <c r="R1014" s="83"/>
      <c r="S1014" s="78"/>
      <c r="T1014" s="78"/>
      <c r="U1014" s="78"/>
      <c r="V1014" s="78"/>
      <c r="W1014" s="78"/>
      <c r="X1014" s="78"/>
      <c r="Y1014" s="78"/>
      <c r="Z1014" s="86"/>
      <c r="AA1014" s="83"/>
      <c r="AB1014" s="78"/>
      <c r="AC1014" s="78"/>
      <c r="AD1014" s="78"/>
      <c r="AE1014" s="78"/>
      <c r="AF1014" s="78"/>
      <c r="AG1014" s="78"/>
      <c r="AH1014" s="78"/>
      <c r="AI1014" s="78"/>
      <c r="AJ1014" s="78"/>
      <c r="AK1014" s="78"/>
      <c r="AL1014" s="78"/>
      <c r="AM1014" s="78"/>
      <c r="AN1014" s="78"/>
      <c r="AO1014" s="78"/>
      <c r="AP1014" s="78"/>
      <c r="AQ1014" s="78"/>
      <c r="AR1014" s="78"/>
      <c r="AS1014" s="78"/>
      <c r="AT1014" s="78"/>
      <c r="AU1014" s="78"/>
      <c r="AV1014" s="78"/>
      <c r="AW1014" s="78"/>
      <c r="AX1014" s="78"/>
      <c r="AY1014" s="78"/>
      <c r="AZ1014" s="78"/>
      <c r="BA1014" s="78"/>
      <c r="BB1014" s="78"/>
      <c r="BC1014" s="78"/>
    </row>
    <row r="1015" customFormat="false" ht="15" hidden="false" customHeight="false" outlineLevel="0" collapsed="false">
      <c r="A1015" s="78"/>
      <c r="B1015" s="78"/>
      <c r="C1015" s="79"/>
      <c r="D1015" s="78"/>
      <c r="E1015" s="78"/>
      <c r="F1015" s="82"/>
      <c r="G1015" s="82"/>
      <c r="H1015" s="82"/>
      <c r="I1015" s="78"/>
      <c r="J1015" s="83"/>
      <c r="K1015" s="78"/>
      <c r="L1015" s="82"/>
      <c r="M1015" s="82"/>
      <c r="N1015" s="82"/>
      <c r="O1015" s="82"/>
      <c r="P1015" s="83"/>
      <c r="Q1015" s="78"/>
      <c r="R1015" s="83"/>
      <c r="S1015" s="78"/>
      <c r="T1015" s="78"/>
      <c r="U1015" s="78"/>
      <c r="V1015" s="78"/>
      <c r="W1015" s="78"/>
      <c r="X1015" s="78"/>
      <c r="Y1015" s="78"/>
      <c r="Z1015" s="86"/>
      <c r="AA1015" s="83"/>
      <c r="AB1015" s="78"/>
      <c r="AC1015" s="78"/>
      <c r="AD1015" s="78"/>
      <c r="AE1015" s="78"/>
      <c r="AF1015" s="78"/>
      <c r="AG1015" s="78"/>
      <c r="AH1015" s="78"/>
      <c r="AI1015" s="78"/>
      <c r="AJ1015" s="78"/>
      <c r="AK1015" s="78"/>
      <c r="AL1015" s="78"/>
      <c r="AM1015" s="78"/>
      <c r="AN1015" s="78"/>
      <c r="AO1015" s="78"/>
      <c r="AP1015" s="78"/>
      <c r="AQ1015" s="78"/>
      <c r="AR1015" s="78"/>
      <c r="AS1015" s="78"/>
      <c r="AT1015" s="78"/>
      <c r="AU1015" s="78"/>
      <c r="AV1015" s="78"/>
      <c r="AW1015" s="78"/>
      <c r="AX1015" s="78"/>
      <c r="AY1015" s="78"/>
      <c r="AZ1015" s="78"/>
      <c r="BA1015" s="78"/>
      <c r="BB1015" s="78"/>
      <c r="BC1015" s="78"/>
    </row>
    <row r="1016" customFormat="false" ht="15" hidden="false" customHeight="false" outlineLevel="0" collapsed="false">
      <c r="A1016" s="78"/>
      <c r="B1016" s="78"/>
      <c r="C1016" s="79"/>
      <c r="D1016" s="78"/>
      <c r="E1016" s="78"/>
      <c r="F1016" s="82"/>
      <c r="G1016" s="82"/>
      <c r="H1016" s="82"/>
      <c r="I1016" s="78"/>
      <c r="J1016" s="83"/>
      <c r="K1016" s="78"/>
      <c r="L1016" s="82"/>
      <c r="M1016" s="82"/>
      <c r="N1016" s="82"/>
      <c r="O1016" s="82"/>
      <c r="P1016" s="83"/>
      <c r="Q1016" s="78"/>
      <c r="R1016" s="83"/>
      <c r="S1016" s="78"/>
      <c r="T1016" s="78"/>
      <c r="U1016" s="78"/>
      <c r="V1016" s="78"/>
      <c r="W1016" s="78"/>
      <c r="X1016" s="78"/>
      <c r="Y1016" s="78"/>
      <c r="Z1016" s="86"/>
      <c r="AA1016" s="83"/>
      <c r="AB1016" s="78"/>
      <c r="AC1016" s="78"/>
      <c r="AD1016" s="78"/>
      <c r="AE1016" s="78"/>
      <c r="AF1016" s="78"/>
      <c r="AG1016" s="78"/>
      <c r="AH1016" s="78"/>
      <c r="AI1016" s="78"/>
      <c r="AJ1016" s="78"/>
      <c r="AK1016" s="78"/>
      <c r="AL1016" s="78"/>
      <c r="AM1016" s="78"/>
      <c r="AN1016" s="78"/>
      <c r="AO1016" s="78"/>
      <c r="AP1016" s="78"/>
      <c r="AQ1016" s="78"/>
      <c r="AR1016" s="78"/>
      <c r="AS1016" s="78"/>
      <c r="AT1016" s="78"/>
      <c r="AU1016" s="78"/>
      <c r="AV1016" s="78"/>
      <c r="AW1016" s="78"/>
      <c r="AX1016" s="78"/>
      <c r="AY1016" s="78"/>
      <c r="AZ1016" s="78"/>
      <c r="BA1016" s="78"/>
      <c r="BB1016" s="78"/>
      <c r="BC1016" s="78"/>
    </row>
    <row r="1017" customFormat="false" ht="15" hidden="false" customHeight="false" outlineLevel="0" collapsed="false">
      <c r="A1017" s="78"/>
      <c r="B1017" s="78"/>
      <c r="C1017" s="79"/>
      <c r="D1017" s="78"/>
      <c r="E1017" s="78"/>
      <c r="F1017" s="82"/>
      <c r="G1017" s="82"/>
      <c r="H1017" s="82"/>
      <c r="I1017" s="78"/>
      <c r="J1017" s="83"/>
      <c r="K1017" s="78"/>
      <c r="L1017" s="82"/>
      <c r="M1017" s="82"/>
      <c r="N1017" s="82"/>
      <c r="O1017" s="82"/>
      <c r="P1017" s="83"/>
      <c r="Q1017" s="78"/>
      <c r="R1017" s="83"/>
      <c r="S1017" s="78"/>
      <c r="T1017" s="78"/>
      <c r="U1017" s="78"/>
      <c r="V1017" s="78"/>
      <c r="W1017" s="78"/>
      <c r="X1017" s="78"/>
      <c r="Y1017" s="78"/>
      <c r="Z1017" s="86"/>
      <c r="AA1017" s="83"/>
      <c r="AB1017" s="78"/>
      <c r="AC1017" s="78"/>
      <c r="AD1017" s="78"/>
      <c r="AE1017" s="78"/>
      <c r="AF1017" s="78"/>
      <c r="AG1017" s="78"/>
      <c r="AH1017" s="78"/>
      <c r="AI1017" s="78"/>
      <c r="AJ1017" s="78"/>
      <c r="AK1017" s="78"/>
      <c r="AL1017" s="78"/>
      <c r="AM1017" s="78"/>
      <c r="AN1017" s="78"/>
      <c r="AO1017" s="78"/>
      <c r="AP1017" s="78"/>
      <c r="AQ1017" s="78"/>
      <c r="AR1017" s="78"/>
      <c r="AS1017" s="78"/>
      <c r="AT1017" s="78"/>
      <c r="AU1017" s="78"/>
      <c r="AV1017" s="78"/>
      <c r="AW1017" s="78"/>
      <c r="AX1017" s="78"/>
      <c r="AY1017" s="78"/>
      <c r="AZ1017" s="78"/>
      <c r="BA1017" s="78"/>
      <c r="BB1017" s="78"/>
      <c r="BC1017" s="78"/>
    </row>
    <row r="1018" customFormat="false" ht="15" hidden="false" customHeight="false" outlineLevel="0" collapsed="false">
      <c r="A1018" s="78"/>
      <c r="B1018" s="78"/>
      <c r="C1018" s="79"/>
      <c r="D1018" s="78"/>
      <c r="E1018" s="78"/>
      <c r="F1018" s="82"/>
      <c r="G1018" s="82"/>
      <c r="H1018" s="82"/>
      <c r="I1018" s="78"/>
      <c r="J1018" s="83"/>
      <c r="K1018" s="78"/>
      <c r="L1018" s="82"/>
      <c r="M1018" s="82"/>
      <c r="N1018" s="82"/>
      <c r="O1018" s="82"/>
      <c r="P1018" s="83"/>
      <c r="Q1018" s="78"/>
      <c r="R1018" s="83"/>
      <c r="S1018" s="78"/>
      <c r="T1018" s="78"/>
      <c r="U1018" s="78"/>
      <c r="V1018" s="78"/>
      <c r="W1018" s="78"/>
      <c r="X1018" s="78"/>
      <c r="Y1018" s="78"/>
      <c r="Z1018" s="86"/>
      <c r="AA1018" s="83"/>
      <c r="AB1018" s="78"/>
      <c r="AC1018" s="78"/>
      <c r="AD1018" s="78"/>
      <c r="AE1018" s="78"/>
      <c r="AF1018" s="78"/>
      <c r="AG1018" s="78"/>
      <c r="AH1018" s="78"/>
      <c r="AI1018" s="78"/>
      <c r="AJ1018" s="78"/>
      <c r="AK1018" s="78"/>
      <c r="AL1018" s="78"/>
      <c r="AM1018" s="78"/>
      <c r="AN1018" s="78"/>
      <c r="AO1018" s="78"/>
      <c r="AP1018" s="78"/>
      <c r="AQ1018" s="78"/>
      <c r="AR1018" s="78"/>
      <c r="AS1018" s="78"/>
      <c r="AT1018" s="78"/>
      <c r="AU1018" s="78"/>
      <c r="AV1018" s="78"/>
      <c r="AW1018" s="78"/>
      <c r="AX1018" s="78"/>
      <c r="AY1018" s="78"/>
      <c r="AZ1018" s="78"/>
      <c r="BA1018" s="78"/>
      <c r="BB1018" s="78"/>
      <c r="BC1018" s="78"/>
    </row>
    <row r="1019" customFormat="false" ht="15" hidden="false" customHeight="false" outlineLevel="0" collapsed="false">
      <c r="A1019" s="78"/>
      <c r="B1019" s="78"/>
      <c r="C1019" s="79"/>
      <c r="D1019" s="78"/>
      <c r="E1019" s="78"/>
      <c r="F1019" s="82"/>
      <c r="G1019" s="82"/>
      <c r="H1019" s="82"/>
      <c r="I1019" s="78"/>
      <c r="J1019" s="83"/>
      <c r="K1019" s="78"/>
      <c r="L1019" s="82"/>
      <c r="M1019" s="82"/>
      <c r="N1019" s="82"/>
      <c r="O1019" s="82"/>
      <c r="P1019" s="83"/>
      <c r="Q1019" s="78"/>
      <c r="R1019" s="83"/>
      <c r="S1019" s="78"/>
      <c r="T1019" s="78"/>
      <c r="U1019" s="78"/>
      <c r="V1019" s="78"/>
      <c r="W1019" s="78"/>
      <c r="X1019" s="78"/>
      <c r="Y1019" s="78"/>
      <c r="Z1019" s="86"/>
      <c r="AA1019" s="83"/>
      <c r="AB1019" s="78"/>
      <c r="AC1019" s="78"/>
      <c r="AD1019" s="78"/>
      <c r="AE1019" s="78"/>
      <c r="AF1019" s="78"/>
      <c r="AG1019" s="78"/>
      <c r="AH1019" s="78"/>
      <c r="AI1019" s="78"/>
      <c r="AJ1019" s="78"/>
      <c r="AK1019" s="78"/>
      <c r="AL1019" s="78"/>
      <c r="AM1019" s="78"/>
      <c r="AN1019" s="78"/>
      <c r="AO1019" s="78"/>
      <c r="AP1019" s="78"/>
      <c r="AQ1019" s="78"/>
      <c r="AR1019" s="78"/>
      <c r="AS1019" s="78"/>
      <c r="AT1019" s="78"/>
      <c r="AU1019" s="78"/>
      <c r="AV1019" s="78"/>
      <c r="AW1019" s="78"/>
      <c r="AX1019" s="78"/>
      <c r="AY1019" s="78"/>
      <c r="AZ1019" s="78"/>
      <c r="BA1019" s="78"/>
      <c r="BB1019" s="78"/>
      <c r="BC1019" s="78"/>
    </row>
    <row r="1020" customFormat="false" ht="15" hidden="false" customHeight="false" outlineLevel="0" collapsed="false">
      <c r="A1020" s="78"/>
      <c r="B1020" s="78"/>
      <c r="C1020" s="79"/>
      <c r="D1020" s="78"/>
      <c r="E1020" s="78"/>
      <c r="F1020" s="82"/>
      <c r="G1020" s="82"/>
      <c r="H1020" s="82"/>
      <c r="I1020" s="78"/>
      <c r="J1020" s="83"/>
      <c r="K1020" s="78"/>
      <c r="L1020" s="82"/>
      <c r="M1020" s="82"/>
      <c r="N1020" s="82"/>
      <c r="O1020" s="82"/>
      <c r="P1020" s="83"/>
      <c r="Q1020" s="78"/>
      <c r="R1020" s="83"/>
      <c r="S1020" s="78"/>
      <c r="T1020" s="78"/>
      <c r="U1020" s="78"/>
      <c r="V1020" s="78"/>
      <c r="W1020" s="78"/>
      <c r="X1020" s="78"/>
      <c r="Y1020" s="78"/>
      <c r="Z1020" s="86"/>
      <c r="AA1020" s="83"/>
      <c r="AB1020" s="78"/>
      <c r="AC1020" s="78"/>
      <c r="AD1020" s="78"/>
      <c r="AE1020" s="78"/>
      <c r="AF1020" s="78"/>
      <c r="AG1020" s="78"/>
      <c r="AH1020" s="78"/>
      <c r="AI1020" s="78"/>
      <c r="AJ1020" s="78"/>
      <c r="AK1020" s="78"/>
      <c r="AL1020" s="78"/>
      <c r="AM1020" s="78"/>
      <c r="AN1020" s="78"/>
      <c r="AO1020" s="78"/>
      <c r="AP1020" s="78"/>
      <c r="AQ1020" s="78"/>
      <c r="AR1020" s="78"/>
      <c r="AS1020" s="78"/>
      <c r="AT1020" s="78"/>
      <c r="AU1020" s="78"/>
      <c r="AV1020" s="78"/>
      <c r="AW1020" s="78"/>
      <c r="AX1020" s="78"/>
      <c r="AY1020" s="78"/>
      <c r="AZ1020" s="78"/>
      <c r="BA1020" s="78"/>
      <c r="BB1020" s="78"/>
      <c r="BC1020" s="78"/>
    </row>
    <row r="1021" customFormat="false" ht="15" hidden="false" customHeight="false" outlineLevel="0" collapsed="false">
      <c r="A1021" s="78"/>
      <c r="B1021" s="78"/>
      <c r="C1021" s="79"/>
      <c r="D1021" s="78"/>
      <c r="E1021" s="78"/>
      <c r="F1021" s="82"/>
      <c r="G1021" s="82"/>
      <c r="H1021" s="82"/>
      <c r="I1021" s="78"/>
      <c r="J1021" s="83"/>
      <c r="K1021" s="78"/>
      <c r="L1021" s="82"/>
      <c r="M1021" s="82"/>
      <c r="N1021" s="82"/>
      <c r="O1021" s="82"/>
      <c r="P1021" s="83"/>
      <c r="Q1021" s="78"/>
      <c r="R1021" s="83"/>
      <c r="S1021" s="78"/>
      <c r="T1021" s="78"/>
      <c r="U1021" s="78"/>
      <c r="V1021" s="78"/>
      <c r="W1021" s="78"/>
      <c r="X1021" s="78"/>
      <c r="Y1021" s="78"/>
      <c r="Z1021" s="86"/>
      <c r="AA1021" s="83"/>
      <c r="AB1021" s="78"/>
      <c r="AC1021" s="78"/>
      <c r="AD1021" s="78"/>
      <c r="AE1021" s="78"/>
      <c r="AF1021" s="78"/>
      <c r="AG1021" s="78"/>
      <c r="AH1021" s="78"/>
      <c r="AI1021" s="78"/>
      <c r="AJ1021" s="78"/>
      <c r="AK1021" s="78"/>
      <c r="AL1021" s="78"/>
      <c r="AM1021" s="78"/>
      <c r="AN1021" s="78"/>
      <c r="AO1021" s="78"/>
      <c r="AP1021" s="78"/>
      <c r="AQ1021" s="78"/>
      <c r="AR1021" s="78"/>
      <c r="AS1021" s="78"/>
      <c r="AT1021" s="78"/>
      <c r="AU1021" s="78"/>
      <c r="AV1021" s="78"/>
      <c r="AW1021" s="78"/>
      <c r="AX1021" s="78"/>
      <c r="AY1021" s="78"/>
      <c r="AZ1021" s="78"/>
      <c r="BA1021" s="78"/>
      <c r="BB1021" s="78"/>
      <c r="BC1021" s="78"/>
    </row>
  </sheetData>
  <mergeCells count="2">
    <mergeCell ref="D3:E3"/>
    <mergeCell ref="AE164:AI164"/>
  </mergeCells>
  <printOptions headings="false" gridLines="false" gridLinesSet="true" horizontalCentered="false" verticalCentered="false"/>
  <pageMargins left="0.25" right="0.25" top="0.479861111111111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E65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D2" activeCellId="1" sqref="Q19 D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89" width="12.7"/>
    <col collapsed="false" customWidth="true" hidden="false" outlineLevel="0" max="3" min="3" style="89" width="8.14"/>
    <col collapsed="false" customWidth="true" hidden="false" outlineLevel="0" max="4" min="4" style="89" width="8.85"/>
    <col collapsed="false" customWidth="true" hidden="false" outlineLevel="0" max="5" min="5" style="89" width="7.7"/>
    <col collapsed="false" customWidth="true" hidden="false" outlineLevel="0" max="6" min="6" style="89" width="13.41"/>
    <col collapsed="false" customWidth="true" hidden="true" outlineLevel="0" max="7" min="7" style="89" width="8.99"/>
    <col collapsed="false" customWidth="true" hidden="true" outlineLevel="0" max="8" min="8" style="89" width="8.14"/>
    <col collapsed="false" customWidth="true" hidden="true" outlineLevel="0" max="10" min="9" style="89" width="9.28"/>
    <col collapsed="false" customWidth="true" hidden="true" outlineLevel="0" max="12" min="11" style="89" width="8.56"/>
    <col collapsed="false" customWidth="true" hidden="true" outlineLevel="0" max="13" min="13" style="89" width="8.85"/>
    <col collapsed="false" customWidth="true" hidden="true" outlineLevel="0" max="14" min="14" style="89" width="7.99"/>
    <col collapsed="false" customWidth="true" hidden="true" outlineLevel="0" max="15" min="15" style="89" width="8.85"/>
    <col collapsed="false" customWidth="true" hidden="true" outlineLevel="0" max="16" min="16" style="89" width="7.99"/>
    <col collapsed="false" customWidth="true" hidden="false" outlineLevel="0" max="17" min="17" style="89" width="13.41"/>
    <col collapsed="false" customWidth="true" hidden="false" outlineLevel="0" max="18" min="18" style="89" width="12.14"/>
    <col collapsed="false" customWidth="true" hidden="false" outlineLevel="0" max="21" min="19" style="89" width="11.42"/>
    <col collapsed="false" customWidth="true" hidden="false" outlineLevel="0" max="22" min="22" style="90" width="12.14"/>
    <col collapsed="false" customWidth="false" hidden="false" outlineLevel="0" max="28" min="23" style="89" width="9.14"/>
    <col collapsed="false" customWidth="true" hidden="false" outlineLevel="0" max="29" min="29" style="91" width="10.71"/>
    <col collapsed="false" customWidth="true" hidden="false" outlineLevel="0" max="30" min="30" style="89" width="10.28"/>
    <col collapsed="false" customWidth="false" hidden="false" outlineLevel="0" max="257" min="31" style="89" width="9.14"/>
  </cols>
  <sheetData>
    <row r="2" customFormat="false" ht="12.75" hidden="false" customHeight="false" outlineLevel="0" collapsed="false">
      <c r="C2" s="92" t="s">
        <v>121</v>
      </c>
      <c r="D2" s="93" t="n">
        <v>70</v>
      </c>
      <c r="N2" s="94"/>
      <c r="O2" s="94"/>
      <c r="P2" s="94"/>
      <c r="Q2" s="94"/>
      <c r="R2" s="94"/>
      <c r="S2" s="94"/>
      <c r="T2" s="94"/>
      <c r="U2" s="94"/>
      <c r="V2" s="95"/>
      <c r="W2" s="96"/>
      <c r="X2" s="96"/>
      <c r="Y2" s="96"/>
    </row>
    <row r="3" customFormat="false" ht="12.75" hidden="false" customHeight="false" outlineLevel="0" collapsed="false">
      <c r="D3" s="89" t="s">
        <v>0</v>
      </c>
      <c r="E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 t="s">
        <v>122</v>
      </c>
      <c r="S3" s="94"/>
      <c r="T3" s="94"/>
      <c r="U3" s="94"/>
      <c r="V3" s="97" t="s">
        <v>123</v>
      </c>
      <c r="W3" s="96"/>
      <c r="X3" s="96"/>
      <c r="Y3" s="96"/>
    </row>
    <row r="4" customFormat="false" ht="12.75" hidden="false" customHeight="false" outlineLevel="0" collapsed="false">
      <c r="C4" s="94"/>
      <c r="D4" s="94" t="s">
        <v>124</v>
      </c>
      <c r="F4" s="94"/>
      <c r="I4" s="94" t="s">
        <v>125</v>
      </c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7"/>
      <c r="W4" s="98"/>
      <c r="X4" s="99"/>
    </row>
    <row r="5" customFormat="false" ht="25.5" hidden="false" customHeight="false" outlineLevel="0" collapsed="false">
      <c r="A5" s="100" t="s">
        <v>126</v>
      </c>
      <c r="B5" s="100"/>
      <c r="C5" s="94" t="s">
        <v>127</v>
      </c>
      <c r="D5" s="101" t="s">
        <v>128</v>
      </c>
      <c r="E5" s="102" t="s">
        <v>129</v>
      </c>
      <c r="F5" s="94" t="s">
        <v>130</v>
      </c>
      <c r="G5" s="97" t="n">
        <v>36526</v>
      </c>
      <c r="H5" s="97"/>
      <c r="I5" s="97" t="n">
        <v>36892</v>
      </c>
      <c r="J5" s="97"/>
      <c r="K5" s="97" t="n">
        <v>37257</v>
      </c>
      <c r="L5" s="97"/>
      <c r="M5" s="97" t="n">
        <v>37622</v>
      </c>
      <c r="N5" s="97"/>
      <c r="O5" s="97" t="n">
        <v>37988</v>
      </c>
      <c r="P5" s="97"/>
      <c r="Q5" s="97" t="s">
        <v>131</v>
      </c>
      <c r="R5" s="97" t="s">
        <v>132</v>
      </c>
      <c r="S5" s="97" t="s">
        <v>133</v>
      </c>
      <c r="T5" s="97" t="s">
        <v>134</v>
      </c>
      <c r="U5" s="97" t="s">
        <v>135</v>
      </c>
      <c r="V5" s="97"/>
      <c r="W5" s="96"/>
      <c r="X5" s="96"/>
    </row>
    <row r="6" customFormat="false" ht="12.75" hidden="false" customHeight="false" outlineLevel="0" collapsed="false">
      <c r="C6" s="94"/>
      <c r="D6" s="94" t="s">
        <v>0</v>
      </c>
      <c r="E6" s="94"/>
      <c r="F6" s="94" t="s">
        <v>0</v>
      </c>
      <c r="G6" s="103" t="s">
        <v>0</v>
      </c>
      <c r="H6" s="103"/>
      <c r="I6" s="103" t="s">
        <v>0</v>
      </c>
      <c r="J6" s="103"/>
      <c r="K6" s="103" t="s">
        <v>2</v>
      </c>
      <c r="L6" s="103"/>
      <c r="M6" s="103" t="s">
        <v>0</v>
      </c>
      <c r="N6" s="103"/>
      <c r="O6" s="103" t="s">
        <v>0</v>
      </c>
      <c r="P6" s="103"/>
      <c r="Q6" s="96"/>
      <c r="R6" s="96"/>
      <c r="S6" s="96"/>
      <c r="T6" s="96"/>
      <c r="U6" s="96"/>
      <c r="V6" s="97" t="s">
        <v>0</v>
      </c>
      <c r="W6" s="104" t="s">
        <v>136</v>
      </c>
      <c r="X6" s="96"/>
      <c r="Y6" s="96"/>
      <c r="AC6" s="91" t="n">
        <v>102600.39</v>
      </c>
    </row>
    <row r="7" customFormat="false" ht="12.75" hidden="true" customHeight="false" outlineLevel="0" collapsed="false">
      <c r="A7" s="105"/>
      <c r="B7" s="105"/>
      <c r="C7" s="96"/>
      <c r="D7" s="96" t="n">
        <v>0</v>
      </c>
      <c r="E7" s="96"/>
      <c r="F7" s="94" t="n">
        <v>36.75</v>
      </c>
      <c r="G7" s="103" t="s">
        <v>0</v>
      </c>
      <c r="H7" s="96" t="e">
        <f aca="false">G7*C7-E7</f>
        <v>#VALUE!</v>
      </c>
      <c r="I7" s="103"/>
      <c r="J7" s="103"/>
      <c r="K7" s="103"/>
      <c r="L7" s="103"/>
      <c r="M7" s="103"/>
      <c r="N7" s="103"/>
      <c r="O7" s="103"/>
      <c r="P7" s="103"/>
      <c r="Q7" s="96" t="e">
        <f aca="false">H7*($D$2-F7)</f>
        <v>#VALUE!</v>
      </c>
      <c r="R7" s="96" t="s">
        <v>0</v>
      </c>
      <c r="S7" s="96" t="s">
        <v>0</v>
      </c>
      <c r="T7" s="96" t="s">
        <v>0</v>
      </c>
      <c r="U7" s="96"/>
      <c r="V7" s="97" t="n">
        <v>36914</v>
      </c>
      <c r="W7" s="104" t="s">
        <v>137</v>
      </c>
      <c r="X7" s="96"/>
      <c r="Y7" s="96"/>
      <c r="AC7" s="91" t="n">
        <v>162752.21</v>
      </c>
    </row>
    <row r="8" customFormat="false" ht="12.75" hidden="true" customHeight="false" outlineLevel="0" collapsed="false">
      <c r="A8" s="105"/>
      <c r="B8" s="105"/>
      <c r="C8" s="96"/>
      <c r="D8" s="96" t="n">
        <v>0</v>
      </c>
      <c r="E8" s="96"/>
      <c r="F8" s="94" t="n">
        <v>44.5</v>
      </c>
      <c r="G8" s="103" t="n">
        <v>1</v>
      </c>
      <c r="H8" s="96" t="n">
        <f aca="false">G8*C8-E8</f>
        <v>0</v>
      </c>
      <c r="I8" s="103" t="n">
        <v>1</v>
      </c>
      <c r="J8" s="103"/>
      <c r="K8" s="103" t="n">
        <v>1</v>
      </c>
      <c r="L8" s="103"/>
      <c r="M8" s="103" t="n">
        <v>1</v>
      </c>
      <c r="N8" s="103"/>
      <c r="O8" s="103" t="n">
        <v>1</v>
      </c>
      <c r="P8" s="103"/>
      <c r="Q8" s="96" t="n">
        <f aca="false">H8*($D$2-F8)</f>
        <v>0</v>
      </c>
      <c r="R8" s="96" t="n">
        <f aca="false">I8*$D8*($D$2-$F8)</f>
        <v>0</v>
      </c>
      <c r="S8" s="96" t="n">
        <f aca="false">K8*$D8*($D$2-$F8)</f>
        <v>0</v>
      </c>
      <c r="T8" s="96" t="n">
        <f aca="false">M8*$D8*($D$2-$F8)</f>
        <v>0</v>
      </c>
      <c r="U8" s="96"/>
      <c r="V8" s="97" t="n">
        <v>37277</v>
      </c>
      <c r="W8" s="104" t="s">
        <v>138</v>
      </c>
      <c r="X8" s="96"/>
      <c r="Y8" s="96"/>
      <c r="AC8" s="91" t="n">
        <v>228347.25</v>
      </c>
    </row>
    <row r="9" customFormat="false" ht="12.75" hidden="false" customHeight="false" outlineLevel="0" collapsed="false">
      <c r="A9" s="105" t="s">
        <v>139</v>
      </c>
      <c r="B9" s="105"/>
      <c r="C9" s="96" t="n">
        <f aca="false">91680</f>
        <v>91680</v>
      </c>
      <c r="D9" s="96" t="n">
        <f aca="false">C9-E9</f>
        <v>45008</v>
      </c>
      <c r="E9" s="96" t="n">
        <v>46672</v>
      </c>
      <c r="F9" s="94" t="n">
        <f aca="false">36.7/2</f>
        <v>18.35</v>
      </c>
      <c r="G9" s="103" t="n">
        <v>0.3333</v>
      </c>
      <c r="H9" s="96" t="n">
        <f aca="false">D9-J9-L9</f>
        <v>8336</v>
      </c>
      <c r="I9" s="103" t="n">
        <v>0.2</v>
      </c>
      <c r="J9" s="96" t="n">
        <f aca="false">C9*K9</f>
        <v>18336</v>
      </c>
      <c r="K9" s="103" t="n">
        <v>0.2</v>
      </c>
      <c r="L9" s="96" t="n">
        <f aca="false">C9*K9</f>
        <v>18336</v>
      </c>
      <c r="M9" s="103" t="n">
        <v>1</v>
      </c>
      <c r="N9" s="96" t="s">
        <v>0</v>
      </c>
      <c r="O9" s="103" t="n">
        <v>1</v>
      </c>
      <c r="P9" s="96"/>
      <c r="Q9" s="96" t="n">
        <f aca="false">H9*(D2-F9)</f>
        <v>430554.4</v>
      </c>
      <c r="R9" s="96" t="n">
        <f aca="false">J9*(D2-F9)</f>
        <v>947054.4</v>
      </c>
      <c r="S9" s="106" t="n">
        <f aca="false">L9*(D2-F9)</f>
        <v>947054.4</v>
      </c>
      <c r="T9" s="96"/>
      <c r="U9" s="96" t="n">
        <v>0</v>
      </c>
      <c r="V9" s="97" t="n">
        <v>39305</v>
      </c>
      <c r="W9" s="104" t="s">
        <v>140</v>
      </c>
      <c r="X9" s="96"/>
      <c r="Y9" s="96"/>
      <c r="AC9" s="91" t="n">
        <v>230066.28</v>
      </c>
    </row>
    <row r="10" customFormat="false" ht="12.75" hidden="false" customHeight="false" outlineLevel="0" collapsed="false">
      <c r="A10" s="105" t="s">
        <v>141</v>
      </c>
      <c r="B10" s="105"/>
      <c r="C10" s="96" t="n">
        <f aca="false">81644</f>
        <v>81644</v>
      </c>
      <c r="D10" s="96" t="n">
        <v>81644</v>
      </c>
      <c r="E10" s="96" t="n">
        <v>0</v>
      </c>
      <c r="F10" s="94" t="n">
        <f aca="false">40.125/2</f>
        <v>20.0625</v>
      </c>
      <c r="G10" s="103" t="n">
        <v>0.4</v>
      </c>
      <c r="H10" s="96" t="n">
        <f aca="false">G10*C10-E10</f>
        <v>32657.6</v>
      </c>
      <c r="I10" s="103" t="n">
        <v>0.2</v>
      </c>
      <c r="J10" s="96" t="n">
        <f aca="false">I10*C10-E10</f>
        <v>16328.8</v>
      </c>
      <c r="K10" s="103" t="n">
        <v>0.2</v>
      </c>
      <c r="L10" s="96" t="n">
        <f aca="false">K10*C10-E10</f>
        <v>16328.8</v>
      </c>
      <c r="M10" s="103" t="n">
        <v>0.2</v>
      </c>
      <c r="N10" s="96" t="n">
        <f aca="false">M10*C10-E10</f>
        <v>16328.8</v>
      </c>
      <c r="O10" s="103" t="n">
        <v>1</v>
      </c>
      <c r="P10" s="96"/>
      <c r="Q10" s="96" t="n">
        <f aca="false">H10*(D2-F10)</f>
        <v>1630838.9</v>
      </c>
      <c r="R10" s="96" t="n">
        <f aca="false">J10*($D$2-$F10)</f>
        <v>815419.45</v>
      </c>
      <c r="S10" s="96" t="n">
        <f aca="false">L10*($D$2-$F10)</f>
        <v>815419.45</v>
      </c>
      <c r="T10" s="96" t="n">
        <f aca="false">N10*($D$2-$F10)</f>
        <v>815419.45</v>
      </c>
      <c r="U10" s="96" t="n">
        <v>0</v>
      </c>
      <c r="V10" s="97" t="n">
        <v>39463</v>
      </c>
      <c r="W10" s="96"/>
      <c r="X10" s="96"/>
      <c r="Y10" s="96"/>
      <c r="AE10" s="89" t="n">
        <v>2925</v>
      </c>
    </row>
    <row r="11" customFormat="false" ht="12.75" hidden="false" customHeight="false" outlineLevel="0" collapsed="false">
      <c r="A11" s="105" t="n">
        <v>122463</v>
      </c>
      <c r="B11" s="105"/>
      <c r="C11" s="96" t="n">
        <v>82055</v>
      </c>
      <c r="D11" s="107" t="n">
        <f aca="false">C11</f>
        <v>82055</v>
      </c>
      <c r="E11" s="94"/>
      <c r="F11" s="94" t="n">
        <v>55.5</v>
      </c>
      <c r="G11" s="103" t="n">
        <v>0.25</v>
      </c>
      <c r="H11" s="96" t="n">
        <f aca="false">G11*C11</f>
        <v>20513.75</v>
      </c>
      <c r="I11" s="103" t="n">
        <v>0.25</v>
      </c>
      <c r="J11" s="96" t="n">
        <f aca="false">I11*C11</f>
        <v>20513.75</v>
      </c>
      <c r="K11" s="103" t="n">
        <v>0.25</v>
      </c>
      <c r="L11" s="108" t="n">
        <f aca="false">J11</f>
        <v>20513.75</v>
      </c>
      <c r="M11" s="103" t="n">
        <v>0.25</v>
      </c>
      <c r="N11" s="108" t="n">
        <f aca="false">L11</f>
        <v>20513.75</v>
      </c>
      <c r="O11" s="103"/>
      <c r="P11" s="103"/>
      <c r="Q11" s="96" t="n">
        <f aca="false">H11*($D$2-$F$11)</f>
        <v>297449.375</v>
      </c>
      <c r="R11" s="96" t="n">
        <f aca="false">J11*($D$2-$F$11)</f>
        <v>297449.375</v>
      </c>
      <c r="S11" s="96" t="n">
        <f aca="false">L11*($D$2-$F$11)</f>
        <v>297449.375</v>
      </c>
      <c r="T11" s="96" t="n">
        <f aca="false">N11*($D$2-$F$11)</f>
        <v>297449.375</v>
      </c>
      <c r="U11" s="96"/>
      <c r="V11" s="97" t="n">
        <v>39100</v>
      </c>
      <c r="W11" s="96"/>
      <c r="X11" s="96"/>
      <c r="Y11" s="96"/>
    </row>
    <row r="12" customFormat="false" ht="12.75" hidden="false" customHeight="false" outlineLevel="0" collapsed="false">
      <c r="B12" s="92" t="s">
        <v>142</v>
      </c>
      <c r="C12" s="94" t="n">
        <v>836</v>
      </c>
      <c r="D12" s="94"/>
      <c r="E12" s="94"/>
      <c r="F12" s="94"/>
      <c r="G12" s="103" t="n">
        <v>1</v>
      </c>
      <c r="H12" s="103"/>
      <c r="I12" s="103" t="n">
        <v>1</v>
      </c>
      <c r="J12" s="103"/>
      <c r="K12" s="103" t="n">
        <v>1</v>
      </c>
      <c r="L12" s="103"/>
      <c r="M12" s="103" t="n">
        <v>1</v>
      </c>
      <c r="N12" s="103"/>
      <c r="O12" s="103" t="n">
        <v>1</v>
      </c>
      <c r="P12" s="103"/>
      <c r="Q12" s="96" t="n">
        <f aca="false">G12*$C12*($D$2-$F12)</f>
        <v>58520</v>
      </c>
      <c r="R12" s="96" t="n">
        <f aca="false">I12*$C12*($D$2-$F12)</f>
        <v>58520</v>
      </c>
      <c r="S12" s="96" t="n">
        <f aca="false">K12*$C12*($D$2-$F12)</f>
        <v>58520</v>
      </c>
      <c r="T12" s="96" t="n">
        <f aca="false">M12*$C12*($D$2-$F12)</f>
        <v>58520</v>
      </c>
      <c r="U12" s="96"/>
      <c r="V12" s="97"/>
      <c r="W12" s="96"/>
      <c r="X12" s="96"/>
      <c r="Y12" s="96"/>
    </row>
    <row r="13" customFormat="false" ht="12.75" hidden="false" customHeight="false" outlineLevel="0" collapsed="false">
      <c r="B13" s="92" t="s">
        <v>143</v>
      </c>
      <c r="C13" s="94" t="n">
        <v>132</v>
      </c>
      <c r="D13" s="94" t="s">
        <v>0</v>
      </c>
      <c r="E13" s="94"/>
      <c r="F13" s="94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96"/>
      <c r="R13" s="96" t="s">
        <v>0</v>
      </c>
      <c r="S13" s="96" t="s">
        <v>0</v>
      </c>
      <c r="T13" s="96" t="s">
        <v>0</v>
      </c>
      <c r="U13" s="96"/>
      <c r="V13" s="97"/>
      <c r="W13" s="96"/>
      <c r="X13" s="96"/>
      <c r="Y13" s="96"/>
    </row>
    <row r="14" customFormat="false" ht="12.75" hidden="false" customHeight="false" outlineLevel="0" collapsed="false">
      <c r="B14" s="92" t="s">
        <v>144</v>
      </c>
      <c r="C14" s="94" t="n">
        <v>126</v>
      </c>
      <c r="D14" s="94" t="s">
        <v>0</v>
      </c>
      <c r="E14" s="94"/>
      <c r="F14" s="94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96"/>
      <c r="R14" s="96" t="s">
        <v>0</v>
      </c>
      <c r="S14" s="96" t="s">
        <v>0</v>
      </c>
      <c r="T14" s="96" t="s">
        <v>0</v>
      </c>
      <c r="U14" s="96"/>
      <c r="V14" s="97"/>
      <c r="W14" s="96"/>
      <c r="X14" s="96"/>
      <c r="Y14" s="96"/>
    </row>
    <row r="15" customFormat="false" ht="12.75" hidden="false" customHeight="false" outlineLevel="0" collapsed="false">
      <c r="B15" s="92"/>
      <c r="C15" s="94"/>
      <c r="D15" s="94"/>
      <c r="E15" s="109" t="s">
        <v>145</v>
      </c>
      <c r="F15" s="110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2" t="n">
        <f aca="false">SUM(Q9:Q12)</f>
        <v>2417362.675</v>
      </c>
      <c r="R15" s="112" t="n">
        <f aca="false">SUM(R9:R12)</f>
        <v>2118443.225</v>
      </c>
      <c r="S15" s="112" t="n">
        <f aca="false">SUM(S9:S12)</f>
        <v>2118443.225</v>
      </c>
      <c r="T15" s="113" t="n">
        <f aca="false">SUM(T9:T12)</f>
        <v>1171388.825</v>
      </c>
      <c r="U15" s="96" t="n">
        <f aca="false">SUM(U9:U12)</f>
        <v>0</v>
      </c>
      <c r="V15" s="97"/>
      <c r="W15" s="96"/>
      <c r="X15" s="96"/>
      <c r="Y15" s="96"/>
    </row>
    <row r="16" customFormat="false" ht="12.75" hidden="false" customHeight="false" outlineLevel="0" collapsed="false">
      <c r="B16" s="92"/>
      <c r="C16" s="94"/>
      <c r="D16" s="94"/>
      <c r="E16" s="94"/>
      <c r="F16" s="94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96"/>
      <c r="R16" s="96"/>
      <c r="S16" s="96"/>
      <c r="T16" s="96"/>
      <c r="U16" s="96"/>
      <c r="V16" s="97"/>
      <c r="W16" s="96"/>
      <c r="X16" s="96"/>
      <c r="Y16" s="96"/>
    </row>
    <row r="17" customFormat="false" ht="12.75" hidden="false" customHeight="false" outlineLevel="0" collapsed="false">
      <c r="B17" s="92"/>
      <c r="C17" s="94"/>
      <c r="D17" s="94"/>
      <c r="E17" s="94"/>
      <c r="F17" s="94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96"/>
      <c r="R17" s="96"/>
      <c r="S17" s="96"/>
      <c r="T17" s="96"/>
      <c r="U17" s="96"/>
      <c r="V17" s="97"/>
      <c r="W17" s="96"/>
      <c r="X17" s="96"/>
      <c r="Y17" s="96"/>
    </row>
    <row r="18" customFormat="false" ht="12.75" hidden="false" customHeight="false" outlineLevel="0" collapsed="false">
      <c r="B18" s="92"/>
      <c r="C18" s="94"/>
      <c r="D18" s="94"/>
      <c r="E18" s="94"/>
      <c r="F18" s="94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96"/>
      <c r="R18" s="96"/>
      <c r="S18" s="96"/>
      <c r="T18" s="96"/>
      <c r="U18" s="96"/>
      <c r="V18" s="97"/>
      <c r="W18" s="96"/>
      <c r="X18" s="96"/>
      <c r="Y18" s="96"/>
    </row>
    <row r="19" customFormat="false" ht="18.75" hidden="false" customHeight="false" outlineLevel="0" collapsed="false">
      <c r="B19" s="92"/>
      <c r="C19" s="94"/>
      <c r="D19" s="114" t="s">
        <v>36</v>
      </c>
      <c r="E19" s="94"/>
      <c r="F19" s="94"/>
      <c r="H19" s="115" t="s">
        <v>146</v>
      </c>
      <c r="I19" s="103"/>
      <c r="J19" s="103"/>
      <c r="K19" s="103"/>
      <c r="L19" s="103"/>
      <c r="M19" s="103"/>
      <c r="N19" s="103"/>
      <c r="O19" s="103"/>
      <c r="P19" s="103"/>
      <c r="Q19" s="96"/>
      <c r="R19" s="96"/>
      <c r="S19" s="96"/>
      <c r="T19" s="96"/>
      <c r="U19" s="96"/>
      <c r="V19" s="97"/>
      <c r="W19" s="96"/>
      <c r="X19" s="96"/>
      <c r="Y19" s="96"/>
    </row>
    <row r="20" customFormat="false" ht="12.75" hidden="false" customHeight="false" outlineLevel="0" collapsed="false">
      <c r="A20" s="89" t="n">
        <v>106972</v>
      </c>
      <c r="B20" s="92" t="s">
        <v>36</v>
      </c>
      <c r="C20" s="96" t="n">
        <v>34760</v>
      </c>
      <c r="D20" s="107" t="n">
        <f aca="false">C20-E20</f>
        <v>13904</v>
      </c>
      <c r="E20" s="94" t="n">
        <f aca="false">C20*0.6</f>
        <v>20856</v>
      </c>
      <c r="F20" s="94"/>
      <c r="G20" s="103" t="n">
        <v>0</v>
      </c>
      <c r="H20" s="103"/>
      <c r="I20" s="103" t="n">
        <v>0.5</v>
      </c>
      <c r="J20" s="103"/>
      <c r="K20" s="103" t="n">
        <v>0.5</v>
      </c>
      <c r="L20" s="103"/>
      <c r="M20" s="103" t="n">
        <v>0</v>
      </c>
      <c r="N20" s="103"/>
      <c r="O20" s="103" t="n">
        <v>0</v>
      </c>
      <c r="P20" s="103"/>
      <c r="Q20" s="96"/>
      <c r="R20" s="96" t="n">
        <f aca="false">I20*D20*D2</f>
        <v>486640</v>
      </c>
      <c r="S20" s="96" t="n">
        <f aca="false">R20</f>
        <v>486640</v>
      </c>
      <c r="T20" s="96" t="s">
        <v>0</v>
      </c>
      <c r="U20" s="96" t="s">
        <v>0</v>
      </c>
      <c r="V20" s="97"/>
      <c r="W20" s="96"/>
      <c r="X20" s="96"/>
      <c r="Y20" s="96"/>
    </row>
    <row r="21" customFormat="false" ht="12.75" hidden="false" customHeight="false" outlineLevel="0" collapsed="false">
      <c r="A21" s="89" t="n">
        <v>113394</v>
      </c>
      <c r="B21" s="92" t="s">
        <v>36</v>
      </c>
      <c r="C21" s="96" t="n">
        <v>30950</v>
      </c>
      <c r="D21" s="94"/>
      <c r="E21" s="94"/>
      <c r="F21" s="94"/>
      <c r="G21" s="103"/>
      <c r="H21" s="103"/>
      <c r="I21" s="103" t="n">
        <v>0.6</v>
      </c>
      <c r="J21" s="103"/>
      <c r="K21" s="103" t="n">
        <v>0.2</v>
      </c>
      <c r="L21" s="103"/>
      <c r="M21" s="103" t="n">
        <v>0.2</v>
      </c>
      <c r="N21" s="103"/>
      <c r="O21" s="103" t="n">
        <v>0.2</v>
      </c>
      <c r="P21" s="103"/>
      <c r="Q21" s="96"/>
      <c r="R21" s="96" t="n">
        <f aca="false">I21*C21*D2</f>
        <v>1299900</v>
      </c>
      <c r="S21" s="96" t="n">
        <f aca="false">K21*C21*D2</f>
        <v>433300</v>
      </c>
      <c r="T21" s="96" t="n">
        <f aca="false">S21</f>
        <v>433300</v>
      </c>
      <c r="U21" s="96" t="s">
        <v>0</v>
      </c>
      <c r="V21" s="97"/>
      <c r="W21" s="96"/>
      <c r="X21" s="96"/>
      <c r="Y21" s="96"/>
      <c r="AE21" s="89" t="n">
        <v>11700</v>
      </c>
    </row>
    <row r="22" customFormat="false" ht="12.75" hidden="false" customHeight="false" outlineLevel="0" collapsed="false">
      <c r="A22" s="89" t="n">
        <v>122065</v>
      </c>
      <c r="B22" s="92" t="s">
        <v>36</v>
      </c>
      <c r="C22" s="96" t="n">
        <v>14415</v>
      </c>
      <c r="D22" s="94"/>
      <c r="E22" s="94"/>
      <c r="F22" s="94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96"/>
      <c r="R22" s="96"/>
      <c r="S22" s="96"/>
      <c r="T22" s="96"/>
      <c r="U22" s="96" t="n">
        <f aca="false">C22*D2</f>
        <v>1009050</v>
      </c>
      <c r="V22" s="97"/>
      <c r="W22" s="96"/>
      <c r="X22" s="96"/>
      <c r="Y22" s="96"/>
    </row>
    <row r="23" customFormat="false" ht="12.75" hidden="false" customHeight="false" outlineLevel="0" collapsed="false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7"/>
    </row>
    <row r="24" customFormat="false" ht="12.75" hidden="false" customHeight="false" outlineLevel="0" collapsed="false">
      <c r="A24" s="94"/>
      <c r="B24" s="94"/>
      <c r="C24" s="94"/>
      <c r="D24" s="94"/>
      <c r="E24" s="116"/>
      <c r="F24" s="94"/>
      <c r="G24" s="94"/>
      <c r="H24" s="94"/>
      <c r="I24" s="94"/>
      <c r="J24" s="94"/>
      <c r="K24" s="94"/>
      <c r="L24" s="94"/>
      <c r="M24" s="94"/>
      <c r="N24" s="92"/>
      <c r="O24" s="94"/>
      <c r="P24" s="94"/>
      <c r="Q24" s="96"/>
      <c r="R24" s="107"/>
      <c r="S24" s="107"/>
      <c r="T24" s="107"/>
      <c r="U24" s="107"/>
      <c r="V24" s="97"/>
      <c r="W24" s="96"/>
      <c r="X24" s="96"/>
      <c r="Y24" s="96"/>
      <c r="AA24" s="89" t="s">
        <v>147</v>
      </c>
      <c r="AC24" s="96" t="n">
        <f aca="false">SUM(AC3:AC20)*0.75*0.46</f>
        <v>249699.31485</v>
      </c>
      <c r="AE24" s="89" t="n">
        <v>146250</v>
      </c>
    </row>
    <row r="25" customFormat="false" ht="12.75" hidden="false" customHeight="false" outlineLevel="0" collapsed="false">
      <c r="A25" s="92"/>
      <c r="B25" s="92"/>
      <c r="C25" s="94"/>
      <c r="D25" s="96"/>
      <c r="E25" s="109" t="s">
        <v>148</v>
      </c>
      <c r="F25" s="110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2" t="n">
        <f aca="false">SUM(Q19:Q23)</f>
        <v>0</v>
      </c>
      <c r="R25" s="112" t="n">
        <f aca="false">SUM(R19:R23)</f>
        <v>1786540</v>
      </c>
      <c r="S25" s="112" t="n">
        <f aca="false">SUM(S19:S23)</f>
        <v>919940</v>
      </c>
      <c r="T25" s="112" t="n">
        <f aca="false">SUM(T19:T23)</f>
        <v>433300</v>
      </c>
      <c r="U25" s="113" t="n">
        <f aca="false">SUM(U19:U23)</f>
        <v>1009050</v>
      </c>
      <c r="V25" s="97"/>
      <c r="W25" s="96"/>
      <c r="X25" s="96"/>
      <c r="Y25" s="96"/>
      <c r="AE25" s="89" t="n">
        <v>35100</v>
      </c>
    </row>
    <row r="26" customFormat="false" ht="12.75" hidden="false" customHeight="false" outlineLevel="0" collapsed="false">
      <c r="A26" s="92"/>
      <c r="B26" s="92"/>
      <c r="C26" s="117"/>
      <c r="D26" s="94"/>
      <c r="E26" s="94"/>
      <c r="F26" s="94"/>
      <c r="G26" s="96"/>
      <c r="H26" s="96"/>
      <c r="I26" s="96"/>
      <c r="J26" s="96"/>
      <c r="K26" s="107"/>
      <c r="L26" s="107"/>
      <c r="M26" s="94"/>
      <c r="N26" s="94"/>
      <c r="O26" s="94"/>
      <c r="P26" s="94"/>
      <c r="Q26" s="94"/>
      <c r="R26" s="94"/>
      <c r="S26" s="94"/>
      <c r="T26" s="94"/>
      <c r="U26" s="94"/>
      <c r="V26" s="97"/>
      <c r="W26" s="96"/>
      <c r="X26" s="96"/>
      <c r="Y26" s="96"/>
    </row>
    <row r="27" customFormat="false" ht="12.75" hidden="false" customHeight="false" outlineLevel="0" collapsed="false">
      <c r="A27" s="94"/>
      <c r="B27" s="94"/>
      <c r="C27" s="92"/>
      <c r="D27" s="94"/>
      <c r="E27" s="94"/>
      <c r="F27" s="94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94"/>
      <c r="R27" s="94"/>
      <c r="S27" s="94"/>
      <c r="T27" s="94" t="s">
        <v>0</v>
      </c>
      <c r="U27" s="94"/>
      <c r="V27" s="95"/>
      <c r="W27" s="96"/>
      <c r="X27" s="96"/>
      <c r="Y27" s="96"/>
      <c r="AD27" s="93"/>
    </row>
    <row r="28" customFormat="false" ht="12.75" hidden="false" customHeight="false" outlineLevel="0" collapsed="false">
      <c r="A28" s="94"/>
      <c r="B28" s="94"/>
      <c r="C28" s="94"/>
      <c r="D28" s="107"/>
      <c r="E28" s="118" t="s">
        <v>149</v>
      </c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 t="s">
        <v>150</v>
      </c>
      <c r="Q28" s="119" t="n">
        <f aca="false">Q15+Q25</f>
        <v>2417362.675</v>
      </c>
      <c r="R28" s="119" t="n">
        <f aca="false">R15+R25</f>
        <v>3904983.225</v>
      </c>
      <c r="S28" s="119" t="n">
        <f aca="false">S15+S25</f>
        <v>3038383.225</v>
      </c>
      <c r="T28" s="119" t="n">
        <f aca="false">T15+T25</f>
        <v>1604688.825</v>
      </c>
      <c r="U28" s="120" t="n">
        <f aca="false">U15+U25</f>
        <v>1009050</v>
      </c>
      <c r="V28" s="95"/>
      <c r="W28" s="96"/>
      <c r="X28" s="96"/>
      <c r="Y28" s="96"/>
      <c r="AE28" s="89" t="n">
        <v>122751.56</v>
      </c>
    </row>
    <row r="29" customFormat="false" ht="12.75" hidden="false" customHeight="false" outlineLevel="0" collapsed="false">
      <c r="A29" s="94"/>
      <c r="B29" s="94"/>
      <c r="C29" s="94"/>
      <c r="D29" s="96"/>
      <c r="E29" s="96"/>
      <c r="F29" s="94"/>
      <c r="G29" s="94"/>
      <c r="H29" s="94"/>
      <c r="I29" s="96"/>
      <c r="J29" s="96"/>
      <c r="K29" s="94"/>
      <c r="L29" s="94"/>
      <c r="M29" s="94"/>
      <c r="N29" s="94"/>
      <c r="O29" s="94"/>
      <c r="P29" s="94" t="s">
        <v>151</v>
      </c>
      <c r="Q29" s="96"/>
      <c r="R29" s="96"/>
      <c r="S29" s="96"/>
      <c r="T29" s="96"/>
      <c r="U29" s="96"/>
      <c r="V29" s="95"/>
      <c r="W29" s="96"/>
      <c r="X29" s="96"/>
      <c r="Y29" s="96"/>
      <c r="AE29" s="89" t="n">
        <v>230625</v>
      </c>
    </row>
    <row r="30" customFormat="false" ht="12.75" hidden="false" customHeight="false" outlineLevel="0" collapsed="false">
      <c r="A30" s="94"/>
      <c r="B30" s="94"/>
      <c r="C30" s="94"/>
      <c r="D30" s="96"/>
      <c r="E30" s="121" t="s">
        <v>152</v>
      </c>
      <c r="F30" s="110"/>
      <c r="G30" s="110"/>
      <c r="H30" s="110"/>
      <c r="I30" s="112"/>
      <c r="J30" s="112"/>
      <c r="K30" s="110"/>
      <c r="L30" s="110"/>
      <c r="M30" s="110"/>
      <c r="N30" s="110"/>
      <c r="O30" s="110"/>
      <c r="P30" s="110"/>
      <c r="Q30" s="112" t="n">
        <f aca="false">Q28</f>
        <v>2417362.675</v>
      </c>
      <c r="R30" s="112" t="n">
        <f aca="false">R28+Q30</f>
        <v>6322345.9</v>
      </c>
      <c r="S30" s="112" t="n">
        <f aca="false">S28+R30</f>
        <v>9360729.125</v>
      </c>
      <c r="T30" s="112" t="n">
        <f aca="false">T28+S30</f>
        <v>10965417.95</v>
      </c>
      <c r="U30" s="113" t="n">
        <f aca="false">U28+T30</f>
        <v>11974467.95</v>
      </c>
      <c r="V30" s="95"/>
      <c r="W30" s="96"/>
      <c r="X30" s="96"/>
      <c r="Y30" s="96"/>
    </row>
    <row r="31" customFormat="false" ht="12.75" hidden="false" customHeight="false" outlineLevel="0" collapsed="false">
      <c r="A31" s="94"/>
      <c r="B31" s="94"/>
      <c r="C31" s="94"/>
      <c r="D31" s="96"/>
      <c r="E31" s="96"/>
      <c r="F31" s="94"/>
      <c r="G31" s="94"/>
      <c r="H31" s="94"/>
      <c r="I31" s="96"/>
      <c r="J31" s="96"/>
      <c r="K31" s="94"/>
      <c r="L31" s="94"/>
      <c r="M31" s="94"/>
      <c r="N31" s="94"/>
      <c r="O31" s="94"/>
      <c r="P31" s="94"/>
      <c r="Q31" s="96"/>
      <c r="R31" s="96"/>
      <c r="S31" s="96"/>
      <c r="T31" s="96"/>
      <c r="U31" s="96"/>
      <c r="V31" s="95"/>
      <c r="W31" s="96"/>
      <c r="X31" s="96"/>
      <c r="Y31" s="96"/>
    </row>
    <row r="32" customFormat="false" ht="12.75" hidden="false" customHeight="false" outlineLevel="0" collapsed="false">
      <c r="A32" s="94"/>
      <c r="B32" s="94"/>
      <c r="C32" s="94"/>
      <c r="D32" s="96"/>
      <c r="E32" s="96"/>
      <c r="F32" s="94"/>
      <c r="G32" s="94"/>
      <c r="H32" s="94"/>
      <c r="I32" s="96"/>
      <c r="J32" s="96"/>
      <c r="K32" s="94"/>
      <c r="L32" s="94"/>
      <c r="M32" s="94"/>
      <c r="N32" s="94"/>
      <c r="O32" s="94"/>
      <c r="P32" s="94"/>
      <c r="Q32" s="96"/>
      <c r="R32" s="96"/>
      <c r="S32" s="96"/>
      <c r="T32" s="96"/>
      <c r="U32" s="96"/>
      <c r="V32" s="95"/>
      <c r="W32" s="96"/>
      <c r="X32" s="96"/>
      <c r="Y32" s="96"/>
    </row>
    <row r="33" customFormat="false" ht="12.75" hidden="false" customHeight="false" outlineLevel="0" collapsed="false">
      <c r="A33" s="94"/>
      <c r="B33" s="94"/>
      <c r="C33" s="94"/>
      <c r="D33" s="96"/>
      <c r="E33" s="96"/>
      <c r="F33" s="94"/>
      <c r="G33" s="94"/>
      <c r="H33" s="94"/>
      <c r="I33" s="96"/>
      <c r="J33" s="96"/>
      <c r="K33" s="94"/>
      <c r="L33" s="94"/>
      <c r="M33" s="94"/>
      <c r="N33" s="94"/>
      <c r="O33" s="94"/>
      <c r="P33" s="94"/>
      <c r="Q33" s="96"/>
      <c r="R33" s="96"/>
      <c r="S33" s="96"/>
      <c r="T33" s="96"/>
      <c r="U33" s="96"/>
      <c r="V33" s="95"/>
      <c r="W33" s="96"/>
      <c r="X33" s="96"/>
      <c r="Y33" s="96"/>
    </row>
    <row r="34" customFormat="false" ht="12.75" hidden="false" customHeight="false" outlineLevel="0" collapsed="false">
      <c r="A34" s="94"/>
      <c r="B34" s="94"/>
      <c r="C34" s="92" t="s">
        <v>153</v>
      </c>
      <c r="D34" s="96"/>
      <c r="E34" s="96"/>
      <c r="F34" s="94"/>
      <c r="G34" s="94"/>
      <c r="H34" s="94"/>
      <c r="I34" s="96"/>
      <c r="J34" s="96"/>
      <c r="K34" s="94"/>
      <c r="L34" s="94"/>
      <c r="M34" s="94"/>
      <c r="N34" s="94"/>
      <c r="O34" s="94"/>
      <c r="P34" s="94"/>
      <c r="Q34" s="96"/>
      <c r="R34" s="96"/>
      <c r="S34" s="96"/>
      <c r="T34" s="96"/>
      <c r="U34" s="96"/>
      <c r="V34" s="95"/>
      <c r="W34" s="96"/>
      <c r="X34" s="96"/>
      <c r="Y34" s="96"/>
    </row>
    <row r="35" customFormat="false" ht="12.75" hidden="false" customHeight="false" outlineLevel="0" collapsed="false">
      <c r="A35" s="94"/>
      <c r="B35" s="94"/>
      <c r="C35" s="94"/>
      <c r="D35" s="96"/>
      <c r="E35" s="96"/>
      <c r="F35" s="94"/>
      <c r="G35" s="94"/>
      <c r="H35" s="94"/>
      <c r="I35" s="96"/>
      <c r="J35" s="96"/>
      <c r="K35" s="94"/>
      <c r="L35" s="94"/>
      <c r="M35" s="94"/>
      <c r="N35" s="94"/>
      <c r="O35" s="94"/>
      <c r="P35" s="94"/>
      <c r="Q35" s="96"/>
      <c r="R35" s="96"/>
      <c r="S35" s="96"/>
      <c r="T35" s="96"/>
      <c r="U35" s="96"/>
      <c r="V35" s="95"/>
      <c r="W35" s="96"/>
      <c r="X35" s="96"/>
      <c r="Y35" s="96"/>
    </row>
    <row r="36" customFormat="false" ht="12.75" hidden="false" customHeight="false" outlineLevel="0" collapsed="false">
      <c r="A36" s="94"/>
      <c r="B36" s="94"/>
      <c r="C36" s="92" t="s">
        <v>154</v>
      </c>
      <c r="D36" s="96"/>
      <c r="E36" s="96"/>
      <c r="F36" s="94"/>
      <c r="G36" s="94"/>
      <c r="H36" s="94"/>
      <c r="I36" s="96"/>
      <c r="J36" s="96"/>
      <c r="K36" s="94"/>
      <c r="L36" s="94"/>
      <c r="M36" s="94"/>
      <c r="N36" s="94"/>
      <c r="O36" s="94"/>
      <c r="P36" s="94"/>
      <c r="Q36" s="96"/>
      <c r="R36" s="96"/>
      <c r="S36" s="96"/>
      <c r="T36" s="96"/>
      <c r="U36" s="96"/>
      <c r="V36" s="95"/>
      <c r="W36" s="96"/>
      <c r="X36" s="96"/>
      <c r="Y36" s="96"/>
    </row>
    <row r="37" customFormat="false" ht="12.75" hidden="false" customHeight="false" outlineLevel="0" collapsed="false">
      <c r="A37" s="94"/>
      <c r="B37" s="94"/>
      <c r="C37" s="94"/>
      <c r="D37" s="96"/>
      <c r="E37" s="96"/>
      <c r="F37" s="94"/>
      <c r="G37" s="94"/>
      <c r="H37" s="94"/>
      <c r="I37" s="96"/>
      <c r="J37" s="96"/>
      <c r="K37" s="94"/>
      <c r="L37" s="94"/>
      <c r="M37" s="94"/>
      <c r="N37" s="94"/>
      <c r="O37" s="94"/>
      <c r="P37" s="94"/>
      <c r="Q37" s="96"/>
      <c r="R37" s="96"/>
      <c r="S37" s="96"/>
      <c r="T37" s="96"/>
      <c r="U37" s="96"/>
      <c r="V37" s="95"/>
      <c r="W37" s="96"/>
      <c r="X37" s="96"/>
      <c r="Y37" s="96"/>
    </row>
    <row r="38" customFormat="false" ht="12.75" hidden="false" customHeight="false" outlineLevel="0" collapsed="false">
      <c r="A38" s="94"/>
      <c r="B38" s="94"/>
      <c r="C38" s="94"/>
      <c r="D38" s="96"/>
      <c r="E38" s="96"/>
      <c r="F38" s="94"/>
      <c r="G38" s="94"/>
      <c r="H38" s="94"/>
      <c r="I38" s="96"/>
      <c r="J38" s="96"/>
      <c r="K38" s="94"/>
      <c r="L38" s="94"/>
      <c r="M38" s="94"/>
      <c r="N38" s="94"/>
      <c r="O38" s="94"/>
      <c r="P38" s="94"/>
      <c r="Q38" s="96"/>
      <c r="R38" s="96"/>
      <c r="S38" s="96"/>
      <c r="T38" s="96"/>
      <c r="U38" s="96"/>
      <c r="V38" s="95"/>
      <c r="W38" s="96"/>
      <c r="X38" s="96"/>
      <c r="Y38" s="96"/>
    </row>
    <row r="39" customFormat="false" ht="12.75" hidden="false" customHeight="false" outlineLevel="0" collapsed="false">
      <c r="A39" s="94"/>
      <c r="B39" s="94"/>
      <c r="C39" s="94"/>
      <c r="D39" s="96"/>
      <c r="E39" s="96"/>
      <c r="F39" s="94"/>
      <c r="G39" s="94"/>
      <c r="H39" s="94"/>
      <c r="I39" s="96"/>
      <c r="J39" s="96"/>
      <c r="K39" s="94"/>
      <c r="L39" s="94"/>
      <c r="M39" s="94"/>
      <c r="N39" s="94"/>
      <c r="O39" s="94"/>
      <c r="P39" s="94"/>
      <c r="Q39" s="96"/>
      <c r="R39" s="96"/>
      <c r="S39" s="96"/>
      <c r="T39" s="96"/>
      <c r="U39" s="96"/>
      <c r="V39" s="95"/>
      <c r="W39" s="96"/>
      <c r="X39" s="96"/>
      <c r="Y39" s="96"/>
    </row>
    <row r="40" customFormat="false" ht="12.75" hidden="false" customHeight="false" outlineLevel="0" collapsed="false">
      <c r="A40" s="94"/>
      <c r="B40" s="94"/>
      <c r="C40" s="94"/>
      <c r="D40" s="96"/>
      <c r="E40" s="96"/>
      <c r="F40" s="94"/>
      <c r="G40" s="94"/>
      <c r="H40" s="94"/>
      <c r="I40" s="96"/>
      <c r="J40" s="96"/>
      <c r="K40" s="94"/>
      <c r="L40" s="94"/>
      <c r="M40" s="94"/>
      <c r="N40" s="94"/>
      <c r="O40" s="94"/>
      <c r="P40" s="94"/>
      <c r="Q40" s="96"/>
      <c r="R40" s="96"/>
      <c r="S40" s="96"/>
      <c r="T40" s="96"/>
      <c r="U40" s="96"/>
      <c r="V40" s="95"/>
      <c r="W40" s="96"/>
      <c r="X40" s="96"/>
      <c r="Y40" s="96"/>
    </row>
    <row r="41" customFormat="false" ht="12.75" hidden="false" customHeight="false" outlineLevel="0" collapsed="false">
      <c r="A41" s="94"/>
      <c r="B41" s="94"/>
      <c r="C41" s="94"/>
      <c r="D41" s="96"/>
      <c r="E41" s="96"/>
      <c r="F41" s="94"/>
      <c r="G41" s="94"/>
      <c r="H41" s="94"/>
      <c r="I41" s="96"/>
      <c r="J41" s="96"/>
      <c r="K41" s="94"/>
      <c r="L41" s="94"/>
      <c r="M41" s="94"/>
      <c r="N41" s="94"/>
      <c r="O41" s="94"/>
      <c r="P41" s="94"/>
      <c r="Q41" s="96"/>
      <c r="R41" s="96"/>
      <c r="S41" s="96"/>
      <c r="T41" s="96"/>
      <c r="U41" s="96"/>
      <c r="V41" s="95"/>
      <c r="W41" s="96"/>
      <c r="X41" s="96"/>
      <c r="Y41" s="96"/>
    </row>
    <row r="42" customFormat="false" ht="12.75" hidden="false" customHeight="false" outlineLevel="0" collapsed="false">
      <c r="A42" s="94"/>
      <c r="B42" s="94"/>
      <c r="C42" s="94"/>
      <c r="D42" s="96"/>
      <c r="E42" s="96"/>
      <c r="F42" s="94"/>
      <c r="G42" s="94"/>
      <c r="H42" s="94"/>
      <c r="I42" s="96"/>
      <c r="J42" s="96"/>
      <c r="K42" s="94"/>
      <c r="L42" s="94"/>
      <c r="M42" s="94"/>
      <c r="N42" s="94"/>
      <c r="O42" s="94"/>
      <c r="P42" s="94"/>
      <c r="Q42" s="96"/>
      <c r="R42" s="96"/>
      <c r="S42" s="96"/>
      <c r="T42" s="96"/>
      <c r="U42" s="96"/>
      <c r="V42" s="95"/>
      <c r="W42" s="96"/>
      <c r="X42" s="96"/>
      <c r="Y42" s="96"/>
    </row>
    <row r="43" customFormat="false" ht="12.75" hidden="false" customHeight="false" outlineLevel="0" collapsed="false">
      <c r="A43" s="94"/>
      <c r="B43" s="94"/>
      <c r="C43" s="94"/>
      <c r="D43" s="96"/>
      <c r="E43" s="96"/>
      <c r="F43" s="94"/>
      <c r="G43" s="94"/>
      <c r="H43" s="94"/>
      <c r="I43" s="96"/>
      <c r="J43" s="96"/>
      <c r="K43" s="94"/>
      <c r="L43" s="94"/>
      <c r="M43" s="94"/>
      <c r="N43" s="94"/>
      <c r="O43" s="94"/>
      <c r="P43" s="94"/>
      <c r="Q43" s="96"/>
      <c r="R43" s="96"/>
      <c r="S43" s="96"/>
      <c r="T43" s="96"/>
      <c r="U43" s="96"/>
      <c r="V43" s="95"/>
      <c r="W43" s="96"/>
      <c r="X43" s="96"/>
      <c r="Y43" s="96"/>
    </row>
    <row r="44" customFormat="false" ht="12.75" hidden="false" customHeight="false" outlineLevel="0" collapsed="false">
      <c r="A44" s="94"/>
      <c r="B44" s="94"/>
      <c r="C44" s="94"/>
      <c r="D44" s="96"/>
      <c r="E44" s="96"/>
      <c r="F44" s="94"/>
      <c r="G44" s="94"/>
      <c r="H44" s="94"/>
      <c r="I44" s="96"/>
      <c r="J44" s="96"/>
      <c r="K44" s="94"/>
      <c r="L44" s="94"/>
      <c r="M44" s="94"/>
      <c r="N44" s="94"/>
      <c r="O44" s="94"/>
      <c r="P44" s="94"/>
      <c r="Q44" s="96"/>
      <c r="R44" s="96"/>
      <c r="S44" s="96"/>
      <c r="T44" s="96"/>
      <c r="U44" s="96"/>
      <c r="V44" s="95"/>
      <c r="W44" s="96"/>
      <c r="X44" s="96"/>
      <c r="Y44" s="96"/>
    </row>
    <row r="45" customFormat="false" ht="12.75" hidden="false" customHeight="false" outlineLevel="0" collapsed="false">
      <c r="A45" s="94"/>
      <c r="B45" s="94"/>
      <c r="C45" s="94"/>
      <c r="D45" s="96"/>
      <c r="E45" s="96"/>
      <c r="F45" s="94"/>
      <c r="G45" s="94"/>
      <c r="H45" s="94"/>
      <c r="I45" s="96"/>
      <c r="J45" s="96"/>
      <c r="K45" s="94"/>
      <c r="L45" s="94"/>
      <c r="M45" s="94"/>
      <c r="N45" s="94"/>
      <c r="O45" s="94"/>
      <c r="P45" s="94"/>
      <c r="Q45" s="96"/>
      <c r="R45" s="96"/>
      <c r="S45" s="96"/>
      <c r="T45" s="96"/>
      <c r="U45" s="96"/>
      <c r="V45" s="95"/>
      <c r="W45" s="96"/>
      <c r="X45" s="96"/>
      <c r="Y45" s="96"/>
    </row>
    <row r="46" customFormat="false" ht="12.75" hidden="false" customHeight="false" outlineLevel="0" collapsed="false">
      <c r="A46" s="94"/>
      <c r="B46" s="94"/>
      <c r="C46" s="94"/>
      <c r="D46" s="96"/>
      <c r="E46" s="96"/>
      <c r="F46" s="94"/>
      <c r="G46" s="94"/>
      <c r="H46" s="94"/>
      <c r="I46" s="96"/>
      <c r="J46" s="96"/>
      <c r="K46" s="94"/>
      <c r="L46" s="94"/>
      <c r="M46" s="94"/>
      <c r="N46" s="94"/>
      <c r="O46" s="94"/>
      <c r="P46" s="94"/>
      <c r="Q46" s="96"/>
      <c r="R46" s="96"/>
      <c r="S46" s="96"/>
      <c r="T46" s="96"/>
      <c r="U46" s="96"/>
      <c r="V46" s="95"/>
      <c r="W46" s="96"/>
      <c r="X46" s="96"/>
      <c r="Y46" s="96"/>
    </row>
    <row r="47" customFormat="false" ht="12.75" hidden="false" customHeight="false" outlineLevel="0" collapsed="false">
      <c r="A47" s="94"/>
      <c r="B47" s="94"/>
      <c r="C47" s="94"/>
      <c r="D47" s="96"/>
      <c r="E47" s="96"/>
      <c r="F47" s="94"/>
      <c r="G47" s="94"/>
      <c r="H47" s="94"/>
      <c r="I47" s="96"/>
      <c r="J47" s="96"/>
      <c r="K47" s="94"/>
      <c r="L47" s="94"/>
      <c r="M47" s="94"/>
      <c r="N47" s="94"/>
      <c r="O47" s="94"/>
      <c r="P47" s="94"/>
      <c r="Q47" s="96"/>
      <c r="R47" s="96"/>
      <c r="S47" s="96"/>
      <c r="T47" s="96"/>
      <c r="U47" s="96"/>
      <c r="V47" s="95"/>
      <c r="W47" s="96"/>
      <c r="X47" s="96"/>
      <c r="Y47" s="96"/>
    </row>
    <row r="48" customFormat="false" ht="12.75" hidden="false" customHeight="false" outlineLevel="0" collapsed="false">
      <c r="A48" s="94"/>
      <c r="B48" s="94"/>
      <c r="C48" s="94"/>
      <c r="D48" s="96"/>
      <c r="E48" s="96"/>
      <c r="F48" s="94"/>
      <c r="G48" s="94"/>
      <c r="H48" s="94"/>
      <c r="I48" s="96"/>
      <c r="J48" s="96"/>
      <c r="K48" s="94"/>
      <c r="L48" s="94"/>
      <c r="M48" s="94"/>
      <c r="N48" s="94"/>
      <c r="O48" s="94"/>
      <c r="P48" s="94"/>
      <c r="Q48" s="96"/>
      <c r="R48" s="96"/>
      <c r="S48" s="96"/>
      <c r="T48" s="96"/>
      <c r="U48" s="96"/>
      <c r="V48" s="95"/>
      <c r="W48" s="96"/>
      <c r="X48" s="96"/>
      <c r="Y48" s="96"/>
    </row>
    <row r="49" customFormat="false" ht="12.75" hidden="false" customHeight="false" outlineLevel="0" collapsed="false">
      <c r="A49" s="94"/>
      <c r="B49" s="94"/>
      <c r="C49" s="94"/>
      <c r="D49" s="96"/>
      <c r="E49" s="96"/>
      <c r="F49" s="94"/>
      <c r="G49" s="94"/>
      <c r="H49" s="94"/>
      <c r="I49" s="96"/>
      <c r="J49" s="96"/>
      <c r="K49" s="94"/>
      <c r="L49" s="94"/>
      <c r="M49" s="94"/>
      <c r="N49" s="94"/>
      <c r="O49" s="94"/>
      <c r="P49" s="94"/>
      <c r="Q49" s="96"/>
      <c r="R49" s="96"/>
      <c r="S49" s="96"/>
      <c r="T49" s="96"/>
      <c r="U49" s="96"/>
      <c r="V49" s="95"/>
      <c r="W49" s="96"/>
      <c r="X49" s="96"/>
      <c r="Y49" s="96"/>
    </row>
    <row r="50" customFormat="false" ht="12.75" hidden="false" customHeight="false" outlineLevel="0" collapsed="false">
      <c r="A50" s="94"/>
      <c r="B50" s="94"/>
      <c r="C50" s="94"/>
      <c r="D50" s="96"/>
      <c r="E50" s="96"/>
      <c r="F50" s="94"/>
      <c r="G50" s="94"/>
      <c r="H50" s="94"/>
      <c r="I50" s="96"/>
      <c r="J50" s="96"/>
      <c r="K50" s="94"/>
      <c r="L50" s="94"/>
      <c r="M50" s="94"/>
      <c r="N50" s="94"/>
      <c r="O50" s="94"/>
      <c r="P50" s="94"/>
      <c r="Q50" s="96"/>
      <c r="R50" s="96"/>
      <c r="S50" s="96"/>
      <c r="T50" s="96"/>
      <c r="U50" s="96"/>
      <c r="V50" s="95"/>
      <c r="W50" s="96"/>
      <c r="X50" s="96"/>
      <c r="Y50" s="96"/>
    </row>
    <row r="51" customFormat="false" ht="12.75" hidden="false" customHeight="false" outlineLevel="0" collapsed="false">
      <c r="A51" s="94"/>
      <c r="B51" s="94"/>
      <c r="C51" s="94"/>
      <c r="D51" s="96"/>
      <c r="E51" s="96"/>
      <c r="F51" s="94"/>
      <c r="G51" s="94"/>
      <c r="H51" s="94"/>
      <c r="I51" s="96"/>
      <c r="J51" s="96"/>
      <c r="K51" s="94"/>
      <c r="L51" s="94"/>
      <c r="M51" s="94"/>
      <c r="N51" s="94"/>
      <c r="O51" s="94"/>
      <c r="P51" s="94"/>
      <c r="Q51" s="96"/>
      <c r="R51" s="96"/>
      <c r="S51" s="96"/>
      <c r="T51" s="96"/>
      <c r="U51" s="96"/>
      <c r="V51" s="95"/>
      <c r="W51" s="96"/>
      <c r="X51" s="96"/>
      <c r="Y51" s="96"/>
    </row>
    <row r="52" customFormat="false" ht="12.75" hidden="false" customHeight="false" outlineLevel="0" collapsed="false">
      <c r="A52" s="94"/>
      <c r="B52" s="94"/>
      <c r="C52" s="94"/>
      <c r="D52" s="96"/>
      <c r="E52" s="96"/>
      <c r="F52" s="94"/>
      <c r="G52" s="94"/>
      <c r="H52" s="94"/>
      <c r="I52" s="96"/>
      <c r="J52" s="96"/>
      <c r="K52" s="94"/>
      <c r="L52" s="94"/>
      <c r="M52" s="94"/>
      <c r="N52" s="94"/>
      <c r="O52" s="94"/>
      <c r="P52" s="94"/>
      <c r="Q52" s="96"/>
      <c r="R52" s="96"/>
      <c r="S52" s="96"/>
      <c r="T52" s="96"/>
      <c r="U52" s="96"/>
      <c r="V52" s="95"/>
      <c r="W52" s="96"/>
      <c r="X52" s="96"/>
      <c r="Y52" s="96"/>
    </row>
    <row r="53" customFormat="false" ht="12.75" hidden="false" customHeight="false" outlineLevel="0" collapsed="false">
      <c r="A53" s="94"/>
      <c r="B53" s="94"/>
      <c r="C53" s="94"/>
      <c r="D53" s="96"/>
      <c r="E53" s="96"/>
      <c r="F53" s="94"/>
      <c r="G53" s="94"/>
      <c r="H53" s="94"/>
      <c r="I53" s="96"/>
      <c r="J53" s="96"/>
      <c r="K53" s="94"/>
      <c r="L53" s="94"/>
      <c r="M53" s="94"/>
      <c r="N53" s="94"/>
      <c r="O53" s="94"/>
      <c r="P53" s="94"/>
      <c r="Q53" s="96"/>
      <c r="R53" s="96"/>
      <c r="S53" s="96"/>
      <c r="T53" s="96"/>
      <c r="U53" s="96"/>
      <c r="V53" s="95"/>
      <c r="W53" s="96"/>
      <c r="X53" s="96"/>
      <c r="Y53" s="96"/>
    </row>
    <row r="54" customFormat="false" ht="12.75" hidden="false" customHeight="false" outlineLevel="0" collapsed="false">
      <c r="A54" s="94"/>
      <c r="B54" s="94"/>
      <c r="C54" s="94"/>
      <c r="D54" s="107"/>
      <c r="E54" s="107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 t="s">
        <v>155</v>
      </c>
      <c r="Q54" s="96"/>
      <c r="R54" s="96"/>
      <c r="S54" s="96"/>
      <c r="T54" s="96"/>
      <c r="U54" s="96"/>
      <c r="V54" s="95"/>
      <c r="W54" s="96"/>
      <c r="X54" s="96"/>
      <c r="Y54" s="96"/>
      <c r="AE54" s="89" t="n">
        <v>11700</v>
      </c>
    </row>
    <row r="55" customFormat="false" ht="12.75" hidden="false" customHeight="false" outlineLevel="0" collapsed="false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AE55" s="89" t="n">
        <v>38025</v>
      </c>
    </row>
    <row r="56" customFormat="false" ht="12.75" hidden="false" customHeight="false" outlineLevel="0" collapsed="false">
      <c r="Q56" s="89" t="s">
        <v>0</v>
      </c>
      <c r="AE56" s="122"/>
    </row>
    <row r="57" customFormat="false" ht="12.75" hidden="false" customHeight="false" outlineLevel="0" collapsed="false">
      <c r="A57" s="123" t="n">
        <v>36683</v>
      </c>
      <c r="B57" s="105" t="s">
        <v>156</v>
      </c>
      <c r="AE57" s="89" t="n">
        <f aca="false">SUM(AE21:AE55)</f>
        <v>596151.56</v>
      </c>
    </row>
    <row r="58" customFormat="false" ht="12.75" hidden="false" customHeight="false" outlineLevel="0" collapsed="false">
      <c r="B58" s="105" t="s">
        <v>157</v>
      </c>
    </row>
    <row r="59" customFormat="false" ht="12.75" hidden="false" customHeight="false" outlineLevel="0" collapsed="false">
      <c r="B59" s="105" t="s">
        <v>0</v>
      </c>
    </row>
    <row r="60" customFormat="false" ht="12.75" hidden="false" customHeight="false" outlineLevel="0" collapsed="false">
      <c r="A60" s="123" t="n">
        <v>36685</v>
      </c>
      <c r="B60" s="105" t="s">
        <v>158</v>
      </c>
    </row>
    <row r="61" customFormat="false" ht="12.75" hidden="false" customHeight="false" outlineLevel="0" collapsed="false">
      <c r="B61" s="105" t="s">
        <v>159</v>
      </c>
      <c r="F61" s="89" t="n">
        <f aca="false">0.4*C20*0.6*100</f>
        <v>834240</v>
      </c>
    </row>
    <row r="62" customFormat="false" ht="12.75" hidden="false" customHeight="false" outlineLevel="0" collapsed="false">
      <c r="F62" s="89" t="n">
        <f aca="false">C21*0.7*0.6*100</f>
        <v>1299900</v>
      </c>
    </row>
    <row r="63" customFormat="false" ht="12.75" hidden="false" customHeight="false" outlineLevel="0" collapsed="false">
      <c r="L63" s="94"/>
      <c r="M63" s="94" t="s">
        <v>160</v>
      </c>
      <c r="N63" s="94"/>
      <c r="O63" s="94"/>
      <c r="P63" s="94"/>
      <c r="Q63" s="94" t="n">
        <f aca="false">Q25*0.75*0.46</f>
        <v>0</v>
      </c>
      <c r="R63" s="94" t="n">
        <f aca="false">R25*0.75*0.46</f>
        <v>616356.3</v>
      </c>
      <c r="S63" s="94" t="n">
        <f aca="false">S25*0.75*0.46</f>
        <v>317379.3</v>
      </c>
      <c r="T63" s="94" t="n">
        <f aca="false">T25*0.75*0.46</f>
        <v>149488.5</v>
      </c>
      <c r="U63" s="94"/>
    </row>
    <row r="64" customFormat="false" ht="12.75" hidden="false" customHeight="false" outlineLevel="0" collapsed="false">
      <c r="M64" s="94" t="s">
        <v>161</v>
      </c>
      <c r="N64" s="94"/>
      <c r="O64" s="94"/>
      <c r="P64" s="94"/>
      <c r="Q64" s="107" t="n">
        <f aca="false">Q25-Q63</f>
        <v>0</v>
      </c>
      <c r="R64" s="107" t="n">
        <f aca="false">R25-R63</f>
        <v>1170183.7</v>
      </c>
      <c r="S64" s="107" t="n">
        <f aca="false">S25-S63</f>
        <v>602560.7</v>
      </c>
      <c r="T64" s="107" t="n">
        <f aca="false">T25-T63</f>
        <v>283811.5</v>
      </c>
      <c r="U64" s="107"/>
    </row>
    <row r="65" customFormat="false" ht="12.75" hidden="false" customHeight="false" outlineLevel="0" collapsed="false">
      <c r="M65" s="89" t="s">
        <v>162</v>
      </c>
      <c r="Q65" s="96" t="n">
        <f aca="false">Q64*1.5</f>
        <v>0</v>
      </c>
      <c r="R65" s="96" t="n">
        <f aca="false">R64*1.5</f>
        <v>1755275.55</v>
      </c>
      <c r="S65" s="96" t="n">
        <f aca="false">S64*1.5</f>
        <v>903841.05</v>
      </c>
      <c r="T65" s="96" t="n">
        <f aca="false">T64*1.5</f>
        <v>425717.25</v>
      </c>
      <c r="U65" s="96"/>
    </row>
  </sheetData>
  <printOptions headings="false" gridLines="false" gridLinesSet="true" horizontalCentered="false" verticalCentered="false"/>
  <pageMargins left="0.25" right="0.25" top="2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61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1" sqref="D35 A2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24" width="9.7"/>
    <col collapsed="false" customWidth="true" hidden="false" outlineLevel="0" max="2" min="2" style="125" width="7.99"/>
    <col collapsed="false" customWidth="true" hidden="false" outlineLevel="0" max="3" min="3" style="126" width="32.85"/>
    <col collapsed="false" customWidth="true" hidden="false" outlineLevel="0" max="4" min="4" style="127" width="13.28"/>
    <col collapsed="false" customWidth="true" hidden="false" outlineLevel="0" max="5" min="5" style="128" width="12.85"/>
    <col collapsed="false" customWidth="true" hidden="false" outlineLevel="0" max="6" min="6" style="124" width="13.56"/>
    <col collapsed="false" customWidth="true" hidden="false" outlineLevel="0" max="7" min="7" style="124" width="12.7"/>
    <col collapsed="false" customWidth="true" hidden="false" outlineLevel="0" max="8" min="8" style="124" width="12.14"/>
    <col collapsed="false" customWidth="true" hidden="false" outlineLevel="0" max="10" min="9" style="127" width="15.85"/>
    <col collapsed="false" customWidth="true" hidden="false" outlineLevel="0" max="11" min="11" style="127" width="15.56"/>
    <col collapsed="false" customWidth="false" hidden="false" outlineLevel="0" max="12" min="12" style="124" width="9.14"/>
    <col collapsed="false" customWidth="true" hidden="false" outlineLevel="0" max="13" min="13" style="124" width="14.28"/>
    <col collapsed="false" customWidth="true" hidden="false" outlineLevel="0" max="14" min="14" style="129" width="12.56"/>
    <col collapsed="false" customWidth="true" hidden="false" outlineLevel="0" max="15" min="15" style="124" width="13.7"/>
    <col collapsed="false" customWidth="true" hidden="false" outlineLevel="0" max="16" min="16" style="124" width="11.85"/>
    <col collapsed="false" customWidth="true" hidden="false" outlineLevel="0" max="17" min="17" style="124" width="11.42"/>
    <col collapsed="false" customWidth="true" hidden="false" outlineLevel="0" max="18" min="18" style="124" width="12.42"/>
    <col collapsed="false" customWidth="false" hidden="false" outlineLevel="0" max="257" min="19" style="124" width="9.14"/>
  </cols>
  <sheetData>
    <row r="1" customFormat="false" ht="15.75" hidden="false" customHeight="false" outlineLevel="0" collapsed="false">
      <c r="F1" s="127"/>
      <c r="G1" s="127"/>
      <c r="I1" s="130"/>
    </row>
    <row r="2" customFormat="false" ht="15.75" hidden="false" customHeight="false" outlineLevel="0" collapsed="false">
      <c r="B2" s="131"/>
      <c r="C2" s="132"/>
      <c r="F2" s="133"/>
      <c r="G2" s="131"/>
      <c r="H2" s="134"/>
      <c r="I2" s="130"/>
    </row>
    <row r="3" customFormat="false" ht="15.75" hidden="false" customHeight="false" outlineLevel="0" collapsed="false">
      <c r="B3" s="131"/>
      <c r="C3" s="132"/>
      <c r="F3" s="127"/>
      <c r="G3" s="131"/>
      <c r="H3" s="134"/>
      <c r="I3" s="130"/>
    </row>
    <row r="4" customFormat="false" ht="15.75" hidden="false" customHeight="false" outlineLevel="0" collapsed="false">
      <c r="B4" s="131"/>
      <c r="C4" s="132"/>
      <c r="F4" s="127"/>
      <c r="G4" s="131"/>
      <c r="H4" s="134"/>
      <c r="I4" s="130"/>
    </row>
    <row r="5" customFormat="false" ht="15.75" hidden="false" customHeight="false" outlineLevel="0" collapsed="false">
      <c r="B5" s="131"/>
      <c r="C5" s="132"/>
      <c r="F5" s="127"/>
      <c r="G5" s="131"/>
      <c r="H5" s="134"/>
    </row>
    <row r="6" customFormat="false" ht="15.75" hidden="false" customHeight="false" outlineLevel="0" collapsed="false">
      <c r="B6" s="131"/>
      <c r="C6" s="132"/>
      <c r="F6" s="135"/>
      <c r="G6" s="131"/>
      <c r="H6" s="134"/>
    </row>
    <row r="7" customFormat="false" ht="15.75" hidden="false" customHeight="false" outlineLevel="0" collapsed="false">
      <c r="B7" s="131"/>
      <c r="C7" s="132"/>
      <c r="F7" s="135"/>
      <c r="G7" s="131"/>
      <c r="H7" s="134"/>
    </row>
    <row r="8" customFormat="false" ht="15.75" hidden="false" customHeight="false" outlineLevel="0" collapsed="false">
      <c r="B8" s="131"/>
      <c r="C8" s="132"/>
      <c r="D8" s="136"/>
      <c r="F8" s="135"/>
      <c r="G8" s="131"/>
      <c r="H8" s="134"/>
    </row>
    <row r="9" customFormat="false" ht="15.75" hidden="false" customHeight="false" outlineLevel="0" collapsed="false">
      <c r="B9" s="131"/>
      <c r="C9" s="132"/>
      <c r="D9" s="136"/>
      <c r="F9" s="127"/>
      <c r="H9" s="134"/>
    </row>
    <row r="10" customFormat="false" ht="15.75" hidden="false" customHeight="false" outlineLevel="0" collapsed="false">
      <c r="B10" s="131"/>
      <c r="C10" s="132"/>
      <c r="D10" s="136"/>
      <c r="H10" s="127"/>
    </row>
    <row r="11" customFormat="false" ht="15.75" hidden="false" customHeight="false" outlineLevel="0" collapsed="false">
      <c r="C11" s="137"/>
      <c r="H11" s="134"/>
    </row>
    <row r="12" customFormat="false" ht="15.75" hidden="false" customHeight="false" outlineLevel="0" collapsed="false">
      <c r="C12" s="137"/>
      <c r="F12" s="127"/>
      <c r="G12" s="127"/>
      <c r="H12" s="134"/>
    </row>
    <row r="13" customFormat="false" ht="15.75" hidden="false" customHeight="false" outlineLevel="0" collapsed="false">
      <c r="C13" s="137"/>
      <c r="F13" s="127"/>
      <c r="G13" s="127"/>
    </row>
    <row r="14" customFormat="false" ht="15.75" hidden="false" customHeight="false" outlineLevel="0" collapsed="false">
      <c r="C14" s="137"/>
      <c r="H14" s="134"/>
    </row>
    <row r="15" customFormat="false" ht="15.75" hidden="false" customHeight="false" outlineLevel="0" collapsed="false">
      <c r="C15" s="137"/>
      <c r="H15" s="134"/>
    </row>
    <row r="16" customFormat="false" ht="15.75" hidden="false" customHeight="false" outlineLevel="0" collapsed="false">
      <c r="C16" s="137"/>
      <c r="H16" s="134"/>
    </row>
    <row r="17" customFormat="false" ht="15.75" hidden="false" customHeight="false" outlineLevel="0" collapsed="false">
      <c r="C17" s="137"/>
      <c r="H17" s="134"/>
    </row>
    <row r="18" customFormat="false" ht="15.75" hidden="false" customHeight="false" outlineLevel="0" collapsed="false">
      <c r="C18" s="137"/>
      <c r="H18" s="134"/>
    </row>
    <row r="19" customFormat="false" ht="15.75" hidden="false" customHeight="false" outlineLevel="0" collapsed="false">
      <c r="C19" s="137"/>
      <c r="H19" s="134"/>
    </row>
    <row r="20" customFormat="false" ht="15.75" hidden="false" customHeight="false" outlineLevel="0" collapsed="false">
      <c r="C20" s="137"/>
      <c r="H20" s="134"/>
    </row>
    <row r="21" customFormat="false" ht="15.75" hidden="false" customHeight="false" outlineLevel="0" collapsed="false">
      <c r="C21" s="137"/>
      <c r="H21" s="134"/>
    </row>
    <row r="22" customFormat="false" ht="15.75" hidden="false" customHeight="false" outlineLevel="0" collapsed="false">
      <c r="C22" s="137"/>
      <c r="H22" s="134"/>
    </row>
    <row r="23" customFormat="false" ht="15.75" hidden="false" customHeight="false" outlineLevel="0" collapsed="false">
      <c r="C23" s="137"/>
      <c r="H23" s="134"/>
    </row>
    <row r="24" customFormat="false" ht="15.75" hidden="false" customHeight="false" outlineLevel="0" collapsed="false">
      <c r="A24" s="131"/>
      <c r="B24" s="131"/>
      <c r="C24" s="132"/>
      <c r="D24" s="136"/>
      <c r="E24" s="138"/>
      <c r="F24" s="131"/>
      <c r="G24" s="131"/>
      <c r="H24" s="131"/>
      <c r="I24" s="136"/>
    </row>
    <row r="25" customFormat="false" ht="15.75" hidden="false" customHeight="false" outlineLevel="0" collapsed="false">
      <c r="A25" s="131"/>
      <c r="B25" s="131"/>
      <c r="C25" s="132"/>
      <c r="D25" s="136"/>
      <c r="E25" s="138"/>
      <c r="F25" s="131"/>
      <c r="G25" s="131"/>
      <c r="H25" s="131"/>
      <c r="I25" s="136"/>
    </row>
    <row r="26" customFormat="false" ht="15.75" hidden="false" customHeight="false" outlineLevel="0" collapsed="false">
      <c r="A26" s="131"/>
      <c r="B26" s="131"/>
      <c r="C26" s="132"/>
      <c r="D26" s="136"/>
      <c r="E26" s="138"/>
      <c r="F26" s="131"/>
      <c r="G26" s="131"/>
      <c r="H26" s="131"/>
      <c r="I26" s="136"/>
    </row>
    <row r="27" customFormat="false" ht="15.75" hidden="false" customHeight="false" outlineLevel="0" collapsed="false">
      <c r="A27" s="131"/>
      <c r="B27" s="131"/>
      <c r="C27" s="132"/>
      <c r="D27" s="136"/>
      <c r="E27" s="138"/>
      <c r="F27" s="131"/>
      <c r="G27" s="131"/>
      <c r="H27" s="131"/>
      <c r="I27" s="136"/>
    </row>
    <row r="28" customFormat="false" ht="15.75" hidden="false" customHeight="false" outlineLevel="0" collapsed="false">
      <c r="A28" s="131"/>
      <c r="B28" s="131"/>
      <c r="C28" s="132"/>
      <c r="D28" s="136"/>
      <c r="E28" s="138"/>
      <c r="F28" s="131"/>
      <c r="G28" s="131"/>
      <c r="H28" s="131"/>
      <c r="I28" s="136"/>
    </row>
    <row r="29" customFormat="false" ht="15.75" hidden="false" customHeight="false" outlineLevel="0" collapsed="false">
      <c r="A29" s="131"/>
      <c r="B29" s="131"/>
      <c r="C29" s="132"/>
      <c r="D29" s="136"/>
      <c r="E29" s="138"/>
      <c r="F29" s="131"/>
      <c r="G29" s="131"/>
      <c r="H29" s="131"/>
      <c r="I29" s="136"/>
    </row>
    <row r="30" customFormat="false" ht="21.75" hidden="false" customHeight="true" outlineLevel="0" collapsed="false">
      <c r="A30" s="131"/>
      <c r="B30" s="0"/>
      <c r="C30" s="139"/>
      <c r="D30" s="127" t="s">
        <v>163</v>
      </c>
      <c r="E30" s="0"/>
      <c r="F30" s="127" t="s">
        <v>164</v>
      </c>
      <c r="G30" s="131"/>
      <c r="H30" s="127"/>
    </row>
    <row r="31" customFormat="false" ht="15.75" hidden="false" customHeight="false" outlineLevel="0" collapsed="false">
      <c r="A31" s="131"/>
      <c r="B31" s="124" t="s">
        <v>165</v>
      </c>
      <c r="C31" s="139"/>
      <c r="D31" s="127" t="n">
        <f aca="false">Sheet1!G24</f>
        <v>0</v>
      </c>
      <c r="E31" s="128" t="e">
        <f aca="false">D31/$D$36</f>
        <v>#DIV/0!</v>
      </c>
      <c r="F31" s="127" t="n">
        <f aca="false">D31/Sheet1!$H$23</f>
        <v>0</v>
      </c>
      <c r="G31" s="131"/>
      <c r="H31" s="127"/>
    </row>
    <row r="32" customFormat="false" ht="15.75" hidden="false" customHeight="false" outlineLevel="0" collapsed="false">
      <c r="A32" s="131"/>
      <c r="B32" s="124" t="s">
        <v>166</v>
      </c>
      <c r="C32" s="139"/>
      <c r="D32" s="127" t="n">
        <f aca="false">Sheet1!G37</f>
        <v>0</v>
      </c>
      <c r="E32" s="128" t="e">
        <f aca="false">D32/$D$36</f>
        <v>#DIV/0!</v>
      </c>
      <c r="F32" s="127" t="n">
        <f aca="false">D32/Sheet1!$H$23</f>
        <v>0</v>
      </c>
      <c r="G32" s="140"/>
      <c r="H32" s="127"/>
    </row>
    <row r="33" customFormat="false" ht="15.75" hidden="false" customHeight="false" outlineLevel="0" collapsed="false">
      <c r="A33" s="131"/>
      <c r="B33" s="141" t="s">
        <v>167</v>
      </c>
      <c r="D33" s="127" t="n">
        <f aca="false">Sheet1!G44+Sheet1!G53</f>
        <v>0</v>
      </c>
      <c r="E33" s="128" t="e">
        <f aca="false">D33/$D$36</f>
        <v>#DIV/0!</v>
      </c>
      <c r="F33" s="127" t="n">
        <f aca="false">D33/Sheet1!$H$23</f>
        <v>0</v>
      </c>
      <c r="G33" s="131"/>
      <c r="H33" s="127"/>
    </row>
    <row r="34" customFormat="false" ht="15.75" hidden="false" customHeight="false" outlineLevel="0" collapsed="false">
      <c r="A34" s="131"/>
      <c r="B34" s="142" t="s">
        <v>168</v>
      </c>
      <c r="C34" s="139"/>
      <c r="D34" s="127" t="n">
        <f aca="false">Sheet1!G48</f>
        <v>0</v>
      </c>
      <c r="E34" s="128" t="e">
        <f aca="false">D34/$D$36</f>
        <v>#DIV/0!</v>
      </c>
      <c r="F34" s="127" t="n">
        <f aca="false">D34/Sheet1!$H$23</f>
        <v>0</v>
      </c>
      <c r="G34" s="131"/>
      <c r="H34" s="127"/>
    </row>
    <row r="35" customFormat="false" ht="15.75" hidden="false" customHeight="false" outlineLevel="0" collapsed="false">
      <c r="A35" s="131"/>
      <c r="B35" s="124" t="s">
        <v>169</v>
      </c>
      <c r="C35" s="139"/>
      <c r="D35" s="127" t="n">
        <f aca="false">Sheet1!G56</f>
        <v>0</v>
      </c>
      <c r="E35" s="128" t="e">
        <f aca="false">D35/$D$36</f>
        <v>#DIV/0!</v>
      </c>
      <c r="F35" s="127" t="n">
        <f aca="false">D35/Sheet1!$H$23</f>
        <v>0</v>
      </c>
      <c r="G35" s="131"/>
      <c r="H35" s="127"/>
    </row>
    <row r="36" customFormat="false" ht="15.75" hidden="false" customHeight="false" outlineLevel="0" collapsed="false">
      <c r="B36" s="124" t="s">
        <v>39</v>
      </c>
      <c r="C36" s="139"/>
      <c r="D36" s="127" t="n">
        <f aca="false">SUM(D31:D35)</f>
        <v>0</v>
      </c>
      <c r="E36" s="128" t="e">
        <f aca="false">SUM(E31:E35)</f>
        <v>#DIV/0!</v>
      </c>
      <c r="F36" s="127" t="n">
        <f aca="false">D36/Sheet1!$H$23</f>
        <v>0</v>
      </c>
      <c r="G36" s="131"/>
      <c r="H36" s="127"/>
    </row>
    <row r="37" customFormat="false" ht="15.75" hidden="false" customHeight="false" outlineLevel="0" collapsed="false">
      <c r="B37" s="131"/>
      <c r="C37" s="132"/>
      <c r="D37" s="136"/>
      <c r="E37" s="138"/>
    </row>
    <row r="38" customFormat="false" ht="15.75" hidden="false" customHeight="false" outlineLevel="0" collapsed="false">
      <c r="B38" s="124"/>
      <c r="D38" s="130"/>
      <c r="F38" s="137"/>
      <c r="G38" s="127"/>
    </row>
    <row r="39" customFormat="false" ht="15.75" hidden="false" customHeight="false" outlineLevel="0" collapsed="false">
      <c r="B39" s="143"/>
      <c r="F39" s="127"/>
      <c r="G39" s="127"/>
      <c r="H39" s="0"/>
      <c r="I39" s="0"/>
      <c r="J39" s="0"/>
      <c r="K39" s="0"/>
      <c r="L39" s="0"/>
      <c r="M39" s="0"/>
      <c r="O39" s="127"/>
      <c r="P39" s="127"/>
      <c r="Q39" s="127"/>
    </row>
    <row r="40" customFormat="false" ht="27" hidden="false" customHeight="false" outlineLevel="0" collapsed="false">
      <c r="D40" s="144" t="s">
        <v>170</v>
      </c>
      <c r="E40" s="0"/>
      <c r="H40" s="0"/>
      <c r="I40" s="145" t="n">
        <f aca="false">D96</f>
        <v>65330.3569204824</v>
      </c>
      <c r="J40" s="0"/>
      <c r="K40" s="146" t="s">
        <v>171</v>
      </c>
      <c r="L40" s="0"/>
      <c r="M40" s="0"/>
      <c r="O40" s="127"/>
      <c r="P40" s="127"/>
      <c r="Q40" s="127"/>
    </row>
    <row r="41" customFormat="false" ht="15.75" hidden="false" customHeight="false" outlineLevel="0" collapsed="false">
      <c r="C41" s="0"/>
      <c r="D41" s="0"/>
      <c r="E41" s="0"/>
      <c r="F41" s="0"/>
      <c r="H41" s="0"/>
      <c r="I41" s="0"/>
      <c r="J41" s="0"/>
      <c r="K41" s="0"/>
      <c r="L41" s="0"/>
      <c r="M41" s="0"/>
      <c r="N41" s="0"/>
      <c r="Q41" s="0"/>
      <c r="R41" s="0"/>
    </row>
    <row r="42" customFormat="false" ht="15.75" hidden="false" customHeight="false" outlineLevel="0" collapsed="false">
      <c r="C42" s="127"/>
      <c r="D42" s="127" t="s">
        <v>172</v>
      </c>
      <c r="E42" s="0"/>
      <c r="F42" s="129" t="n">
        <v>0.06</v>
      </c>
      <c r="G42" s="127"/>
      <c r="H42" s="0"/>
      <c r="I42" s="0"/>
      <c r="J42" s="0"/>
      <c r="K42" s="125"/>
      <c r="L42" s="127" t="s">
        <v>173</v>
      </c>
      <c r="M42" s="0"/>
      <c r="N42" s="135" t="n">
        <f aca="false">AVERAGE(N44:N63)</f>
        <v>0.08</v>
      </c>
      <c r="O42" s="127"/>
      <c r="P42" s="127"/>
      <c r="Q42" s="0"/>
      <c r="R42" s="0"/>
    </row>
    <row r="43" customFormat="false" ht="15.75" hidden="false" customHeight="false" outlineLevel="0" collapsed="false">
      <c r="C43" s="127"/>
      <c r="D43" s="0"/>
      <c r="E43" s="127" t="s">
        <v>0</v>
      </c>
      <c r="F43" s="127"/>
      <c r="G43" s="0"/>
      <c r="H43" s="0" t="s">
        <v>174</v>
      </c>
      <c r="I43" s="0"/>
      <c r="J43" s="0"/>
      <c r="K43" s="125"/>
      <c r="L43" s="127"/>
      <c r="M43" s="0"/>
      <c r="N43" s="147" t="s">
        <v>175</v>
      </c>
      <c r="O43" s="127" t="s">
        <v>176</v>
      </c>
      <c r="P43" s="0"/>
      <c r="Q43" s="0"/>
      <c r="R43" s="0"/>
    </row>
    <row r="44" customFormat="false" ht="15.75" hidden="false" customHeight="false" outlineLevel="0" collapsed="false">
      <c r="B44" s="148" t="n">
        <v>33</v>
      </c>
      <c r="C44" s="149" t="n">
        <v>36220</v>
      </c>
      <c r="D44" s="127" t="n">
        <v>20000000</v>
      </c>
      <c r="E44" s="137" t="s">
        <v>177</v>
      </c>
      <c r="F44" s="137" t="s">
        <v>178</v>
      </c>
      <c r="G44" s="137" t="s">
        <v>179</v>
      </c>
      <c r="H44" s="137" t="s">
        <v>180</v>
      </c>
      <c r="I44" s="137" t="s">
        <v>181</v>
      </c>
      <c r="J44" s="137"/>
      <c r="K44" s="148" t="n">
        <v>33</v>
      </c>
      <c r="L44" s="149" t="n">
        <v>36220</v>
      </c>
      <c r="M44" s="127" t="n">
        <v>3500000</v>
      </c>
      <c r="N44" s="147" t="n">
        <v>-0.25</v>
      </c>
      <c r="O44" s="0"/>
      <c r="P44" s="137"/>
      <c r="Q44" s="137"/>
      <c r="R44" s="137"/>
    </row>
    <row r="45" customFormat="false" ht="15.75" hidden="false" customHeight="false" outlineLevel="0" collapsed="false">
      <c r="B45" s="148" t="n">
        <f aca="false">B44+1</f>
        <v>34</v>
      </c>
      <c r="C45" s="149" t="n">
        <v>36586</v>
      </c>
      <c r="D45" s="127" t="n">
        <f aca="false">D44+I45</f>
        <v>19848000</v>
      </c>
      <c r="E45" s="137" t="n">
        <f aca="false">D44*$F$42</f>
        <v>1200000</v>
      </c>
      <c r="F45" s="137" t="n">
        <f aca="false">E45*0.46</f>
        <v>552000</v>
      </c>
      <c r="G45" s="137" t="n">
        <f aca="false">E45-F45</f>
        <v>648000</v>
      </c>
      <c r="H45" s="137" t="n">
        <v>800000</v>
      </c>
      <c r="I45" s="137" t="n">
        <f aca="false">G45-H45</f>
        <v>-152000</v>
      </c>
      <c r="J45" s="137"/>
      <c r="K45" s="148" t="n">
        <f aca="false">K44+1</f>
        <v>34</v>
      </c>
      <c r="L45" s="149" t="n">
        <v>36586</v>
      </c>
      <c r="M45" s="127" t="n">
        <f aca="false">M44+O45</f>
        <v>2625000</v>
      </c>
      <c r="N45" s="147" t="n">
        <v>0</v>
      </c>
      <c r="O45" s="137" t="n">
        <f aca="false">M44*N44</f>
        <v>-875000</v>
      </c>
      <c r="P45" s="137"/>
      <c r="Q45" s="137"/>
      <c r="R45" s="137"/>
    </row>
    <row r="46" customFormat="false" ht="15.75" hidden="false" customHeight="false" outlineLevel="0" collapsed="false">
      <c r="B46" s="148" t="n">
        <f aca="false">B45+1</f>
        <v>35</v>
      </c>
      <c r="C46" s="149" t="n">
        <v>36951</v>
      </c>
      <c r="D46" s="127" t="n">
        <f aca="false">D45+I46</f>
        <v>19691075.2</v>
      </c>
      <c r="E46" s="137" t="n">
        <f aca="false">D45*$F$42</f>
        <v>1190880</v>
      </c>
      <c r="F46" s="137" t="n">
        <f aca="false">E46*0.46</f>
        <v>547804.8</v>
      </c>
      <c r="G46" s="137" t="n">
        <f aca="false">E46-F46</f>
        <v>643075.2</v>
      </c>
      <c r="H46" s="137" t="n">
        <f aca="false">H45</f>
        <v>800000</v>
      </c>
      <c r="I46" s="137" t="n">
        <f aca="false">G46-H46</f>
        <v>-156924.8</v>
      </c>
      <c r="J46" s="137"/>
      <c r="K46" s="148" t="n">
        <f aca="false">K45+1</f>
        <v>35</v>
      </c>
      <c r="L46" s="149" t="n">
        <v>36951</v>
      </c>
      <c r="M46" s="127" t="n">
        <f aca="false">M45+O46</f>
        <v>2625000</v>
      </c>
      <c r="N46" s="147" t="n">
        <v>0.05</v>
      </c>
      <c r="O46" s="137" t="n">
        <f aca="false">M45*N45</f>
        <v>0</v>
      </c>
      <c r="P46" s="137"/>
      <c r="Q46" s="137"/>
      <c r="R46" s="137"/>
    </row>
    <row r="47" customFormat="false" ht="15.75" hidden="false" customHeight="false" outlineLevel="0" collapsed="false">
      <c r="B47" s="148" t="n">
        <f aca="false">B46+1</f>
        <v>36</v>
      </c>
      <c r="C47" s="149" t="n">
        <v>37316</v>
      </c>
      <c r="D47" s="127" t="n">
        <f aca="false">D46+I47</f>
        <v>19529066.03648</v>
      </c>
      <c r="E47" s="137" t="n">
        <f aca="false">D46*$F$42</f>
        <v>1181464.512</v>
      </c>
      <c r="F47" s="137" t="n">
        <f aca="false">E47*0.46</f>
        <v>543473.67552</v>
      </c>
      <c r="G47" s="137" t="n">
        <f aca="false">E47-F47</f>
        <v>637990.83648</v>
      </c>
      <c r="H47" s="137" t="n">
        <f aca="false">H46</f>
        <v>800000</v>
      </c>
      <c r="I47" s="137" t="n">
        <f aca="false">G47-H47</f>
        <v>-162009.16352</v>
      </c>
      <c r="J47" s="137"/>
      <c r="K47" s="148" t="n">
        <f aca="false">K46+1</f>
        <v>36</v>
      </c>
      <c r="L47" s="149" t="n">
        <v>37316</v>
      </c>
      <c r="M47" s="127" t="n">
        <f aca="false">M46+O47</f>
        <v>2756250</v>
      </c>
      <c r="N47" s="147" t="n">
        <v>0.15</v>
      </c>
      <c r="O47" s="137" t="n">
        <f aca="false">M46*N46</f>
        <v>131250</v>
      </c>
      <c r="P47" s="137"/>
      <c r="Q47" s="137"/>
      <c r="R47" s="137"/>
    </row>
    <row r="48" customFormat="false" ht="15.75" hidden="false" customHeight="false" outlineLevel="0" collapsed="false">
      <c r="B48" s="148" t="n">
        <f aca="false">B47+1</f>
        <v>37</v>
      </c>
      <c r="C48" s="149" t="n">
        <v>37681</v>
      </c>
      <c r="D48" s="127" t="n">
        <f aca="false">D47+I48</f>
        <v>19361807.776062</v>
      </c>
      <c r="E48" s="137" t="n">
        <f aca="false">D47*$F$42</f>
        <v>1171743.9621888</v>
      </c>
      <c r="F48" s="137" t="n">
        <f aca="false">E48*0.46</f>
        <v>539002.222606848</v>
      </c>
      <c r="G48" s="137" t="n">
        <f aca="false">E48-F48</f>
        <v>632741.739581952</v>
      </c>
      <c r="H48" s="137" t="n">
        <f aca="false">H47</f>
        <v>800000</v>
      </c>
      <c r="I48" s="137" t="n">
        <f aca="false">G48-H48</f>
        <v>-167258.260418048</v>
      </c>
      <c r="J48" s="137"/>
      <c r="K48" s="148" t="n">
        <f aca="false">K47+1</f>
        <v>37</v>
      </c>
      <c r="L48" s="149" t="n">
        <v>37681</v>
      </c>
      <c r="M48" s="127" t="n">
        <f aca="false">M47+O48</f>
        <v>3169687.5</v>
      </c>
      <c r="N48" s="147" t="n">
        <v>0.3</v>
      </c>
      <c r="O48" s="137" t="n">
        <f aca="false">M47*N47</f>
        <v>413437.5</v>
      </c>
      <c r="P48" s="137"/>
      <c r="Q48" s="137"/>
      <c r="R48" s="137"/>
    </row>
    <row r="49" customFormat="false" ht="15.75" hidden="false" customHeight="false" outlineLevel="0" collapsed="false">
      <c r="B49" s="148" t="n">
        <f aca="false">B48+1</f>
        <v>38</v>
      </c>
      <c r="C49" s="149" t="n">
        <v>38047</v>
      </c>
      <c r="D49" s="127" t="n">
        <f aca="false">D48+I49</f>
        <v>19189130.3480064</v>
      </c>
      <c r="E49" s="137" t="n">
        <f aca="false">D48*$F$42</f>
        <v>1161708.46656372</v>
      </c>
      <c r="F49" s="137" t="n">
        <f aca="false">E49*0.46</f>
        <v>534385.89461931</v>
      </c>
      <c r="G49" s="137" t="n">
        <f aca="false">E49-F49</f>
        <v>627322.571944407</v>
      </c>
      <c r="H49" s="137" t="n">
        <f aca="false">H48</f>
        <v>800000</v>
      </c>
      <c r="I49" s="137" t="n">
        <f aca="false">G49-H49</f>
        <v>-172677.428055593</v>
      </c>
      <c r="J49" s="137"/>
      <c r="K49" s="148" t="n">
        <f aca="false">K48+1</f>
        <v>38</v>
      </c>
      <c r="L49" s="149" t="n">
        <v>38047</v>
      </c>
      <c r="M49" s="127" t="n">
        <f aca="false">M48+O49</f>
        <v>4120593.75</v>
      </c>
      <c r="N49" s="147" t="n">
        <v>0.07</v>
      </c>
      <c r="O49" s="137" t="n">
        <f aca="false">M48*N48</f>
        <v>950906.25</v>
      </c>
      <c r="P49" s="137"/>
      <c r="Q49" s="137"/>
      <c r="R49" s="137"/>
    </row>
    <row r="50" customFormat="false" ht="15.75" hidden="false" customHeight="false" outlineLevel="0" collapsed="false">
      <c r="B50" s="148" t="n">
        <f aca="false">B49+1</f>
        <v>39</v>
      </c>
      <c r="C50" s="149" t="n">
        <v>38412</v>
      </c>
      <c r="D50" s="127" t="n">
        <f aca="false">D49+I50</f>
        <v>19010858.1712818</v>
      </c>
      <c r="E50" s="137" t="n">
        <f aca="false">D49*$F$42</f>
        <v>1151347.82088038</v>
      </c>
      <c r="F50" s="137" t="n">
        <f aca="false">E50*0.46</f>
        <v>529619.997604976</v>
      </c>
      <c r="G50" s="137" t="n">
        <f aca="false">E50-F50</f>
        <v>621727.823275406</v>
      </c>
      <c r="H50" s="137" t="n">
        <f aca="false">H49</f>
        <v>800000</v>
      </c>
      <c r="I50" s="137" t="n">
        <f aca="false">G50-H50</f>
        <v>-178272.176724594</v>
      </c>
      <c r="J50" s="137"/>
      <c r="K50" s="148" t="n">
        <f aca="false">K49+1</f>
        <v>39</v>
      </c>
      <c r="L50" s="149" t="n">
        <v>38412</v>
      </c>
      <c r="M50" s="127" t="n">
        <f aca="false">M49+O50</f>
        <v>4409035.3125</v>
      </c>
      <c r="N50" s="147" t="n">
        <v>0.08</v>
      </c>
      <c r="O50" s="137" t="n">
        <f aca="false">M49*N49</f>
        <v>288441.5625</v>
      </c>
      <c r="P50" s="137"/>
      <c r="Q50" s="137"/>
      <c r="R50" s="137"/>
    </row>
    <row r="51" customFormat="false" ht="15.75" hidden="false" customHeight="false" outlineLevel="0" collapsed="false">
      <c r="B51" s="148" t="n">
        <f aca="false">B50+1</f>
        <v>40</v>
      </c>
      <c r="C51" s="149" t="n">
        <v>38777</v>
      </c>
      <c r="D51" s="127" t="n">
        <f aca="false">D50+I51</f>
        <v>18826809.9760313</v>
      </c>
      <c r="E51" s="137" t="n">
        <f aca="false">D50*$F$42</f>
        <v>1140651.49027691</v>
      </c>
      <c r="F51" s="137" t="n">
        <f aca="false">E51*0.46</f>
        <v>524699.685527377</v>
      </c>
      <c r="G51" s="137" t="n">
        <f aca="false">E51-F51</f>
        <v>615951.804749529</v>
      </c>
      <c r="H51" s="137" t="n">
        <f aca="false">H50</f>
        <v>800000</v>
      </c>
      <c r="I51" s="137" t="n">
        <f aca="false">G51-H51</f>
        <v>-184048.195250471</v>
      </c>
      <c r="J51" s="137"/>
      <c r="K51" s="148" t="n">
        <f aca="false">K50+1</f>
        <v>40</v>
      </c>
      <c r="L51" s="149" t="n">
        <v>38777</v>
      </c>
      <c r="M51" s="127" t="n">
        <f aca="false">M50+O51</f>
        <v>4761758.1375</v>
      </c>
      <c r="N51" s="147" t="n">
        <v>-0.1</v>
      </c>
      <c r="O51" s="137" t="n">
        <f aca="false">M50*N50</f>
        <v>352722.825</v>
      </c>
      <c r="P51" s="137"/>
      <c r="Q51" s="137"/>
      <c r="R51" s="137"/>
    </row>
    <row r="52" customFormat="false" ht="15.75" hidden="false" customHeight="false" outlineLevel="0" collapsed="false">
      <c r="B52" s="148" t="n">
        <f aca="false">B51+1</f>
        <v>41</v>
      </c>
      <c r="C52" s="149" t="n">
        <v>39142</v>
      </c>
      <c r="D52" s="127" t="n">
        <f aca="false">D51+I52</f>
        <v>18636798.6192547</v>
      </c>
      <c r="E52" s="137" t="n">
        <f aca="false">D51*$F$42</f>
        <v>1129608.59856188</v>
      </c>
      <c r="F52" s="137" t="n">
        <f aca="false">E52*0.46</f>
        <v>519619.955338464</v>
      </c>
      <c r="G52" s="137" t="n">
        <f aca="false">E52-F52</f>
        <v>609988.643223414</v>
      </c>
      <c r="H52" s="137" t="n">
        <f aca="false">H51</f>
        <v>800000</v>
      </c>
      <c r="I52" s="137" t="n">
        <f aca="false">G52-H52</f>
        <v>-190011.356776586</v>
      </c>
      <c r="J52" s="137"/>
      <c r="K52" s="148" t="n">
        <f aca="false">K51+1</f>
        <v>41</v>
      </c>
      <c r="L52" s="149" t="n">
        <v>39142</v>
      </c>
      <c r="M52" s="127" t="n">
        <f aca="false">M51+O52</f>
        <v>4285582.32375</v>
      </c>
      <c r="N52" s="147" t="n">
        <v>0.3</v>
      </c>
      <c r="O52" s="137" t="n">
        <f aca="false">M51*N51</f>
        <v>-476175.81375</v>
      </c>
      <c r="P52" s="137"/>
      <c r="Q52" s="137"/>
      <c r="R52" s="137"/>
    </row>
    <row r="53" customFormat="false" ht="15.75" hidden="false" customHeight="false" outlineLevel="0" collapsed="false">
      <c r="B53" s="148" t="n">
        <f aca="false">B52+1</f>
        <v>42</v>
      </c>
      <c r="C53" s="149" t="n">
        <v>39508</v>
      </c>
      <c r="D53" s="127" t="n">
        <f aca="false">D52+I53</f>
        <v>18440630.8945186</v>
      </c>
      <c r="E53" s="137" t="n">
        <f aca="false">D52*$F$42</f>
        <v>1118207.91715528</v>
      </c>
      <c r="F53" s="137" t="n">
        <f aca="false">E53*0.46</f>
        <v>514375.64189143</v>
      </c>
      <c r="G53" s="137" t="n">
        <f aca="false">E53-F53</f>
        <v>603832.275263853</v>
      </c>
      <c r="H53" s="137" t="n">
        <f aca="false">H52</f>
        <v>800000</v>
      </c>
      <c r="I53" s="137" t="n">
        <f aca="false">G53-H53</f>
        <v>-196167.724736147</v>
      </c>
      <c r="J53" s="137"/>
      <c r="K53" s="148" t="n">
        <f aca="false">K52+1</f>
        <v>42</v>
      </c>
      <c r="L53" s="149" t="n">
        <v>39508</v>
      </c>
      <c r="M53" s="127" t="n">
        <f aca="false">M52+O53</f>
        <v>5571257.020875</v>
      </c>
      <c r="N53" s="147" t="n">
        <v>0.1</v>
      </c>
      <c r="O53" s="137" t="n">
        <f aca="false">M52*N52</f>
        <v>1285674.697125</v>
      </c>
      <c r="P53" s="137"/>
      <c r="Q53" s="137"/>
      <c r="R53" s="137"/>
    </row>
    <row r="54" customFormat="false" ht="15.75" hidden="false" customHeight="false" outlineLevel="0" collapsed="false">
      <c r="B54" s="148" t="n">
        <f aca="false">B53+1</f>
        <v>43</v>
      </c>
      <c r="C54" s="149" t="n">
        <v>39873</v>
      </c>
      <c r="D54" s="127" t="n">
        <f aca="false">D53+I54</f>
        <v>18238107.335501</v>
      </c>
      <c r="E54" s="137" t="n">
        <f aca="false">D53*$F$42</f>
        <v>1106437.85367111</v>
      </c>
      <c r="F54" s="137" t="n">
        <f aca="false">E54*0.46</f>
        <v>508961.412688712</v>
      </c>
      <c r="G54" s="137" t="n">
        <f aca="false">E54-F54</f>
        <v>597476.440982401</v>
      </c>
      <c r="H54" s="137" t="n">
        <f aca="false">H53</f>
        <v>800000</v>
      </c>
      <c r="I54" s="137" t="n">
        <f aca="false">G54-H54</f>
        <v>-202523.559017599</v>
      </c>
      <c r="J54" s="137"/>
      <c r="K54" s="148" t="n">
        <f aca="false">K53+1</f>
        <v>43</v>
      </c>
      <c r="L54" s="149" t="n">
        <v>39873</v>
      </c>
      <c r="M54" s="127" t="n">
        <f aca="false">M53+O54</f>
        <v>6128382.7229625</v>
      </c>
      <c r="N54" s="147" t="n">
        <v>0.1</v>
      </c>
      <c r="O54" s="137" t="n">
        <f aca="false">M53*N53</f>
        <v>557125.7020875</v>
      </c>
      <c r="P54" s="137"/>
      <c r="Q54" s="137"/>
      <c r="R54" s="137"/>
    </row>
    <row r="55" customFormat="false" ht="15.75" hidden="false" customHeight="false" outlineLevel="0" collapsed="false">
      <c r="B55" s="148" t="n">
        <f aca="false">B54+1</f>
        <v>44</v>
      </c>
      <c r="C55" s="149" t="n">
        <v>40238</v>
      </c>
      <c r="D55" s="127" t="n">
        <f aca="false">D54+I55</f>
        <v>18029022.0131712</v>
      </c>
      <c r="E55" s="137" t="n">
        <f aca="false">D54*$F$42</f>
        <v>1094286.44013006</v>
      </c>
      <c r="F55" s="137" t="n">
        <f aca="false">E55*0.46</f>
        <v>503371.762459827</v>
      </c>
      <c r="G55" s="137" t="n">
        <f aca="false">E55-F55</f>
        <v>590914.677670231</v>
      </c>
      <c r="H55" s="137" t="n">
        <f aca="false">H54</f>
        <v>800000</v>
      </c>
      <c r="I55" s="137" t="n">
        <f aca="false">G55-H55</f>
        <v>-209085.322329769</v>
      </c>
      <c r="J55" s="137"/>
      <c r="K55" s="148" t="n">
        <f aca="false">K54+1</f>
        <v>44</v>
      </c>
      <c r="L55" s="149" t="n">
        <v>40238</v>
      </c>
      <c r="M55" s="127" t="n">
        <f aca="false">M54+O55</f>
        <v>6741220.99525875</v>
      </c>
      <c r="N55" s="147" t="n">
        <v>0.1</v>
      </c>
      <c r="O55" s="137" t="n">
        <f aca="false">M54*N54</f>
        <v>612838.27229625</v>
      </c>
      <c r="P55" s="137"/>
      <c r="Q55" s="137"/>
      <c r="R55" s="137"/>
    </row>
    <row r="56" customFormat="false" ht="15.75" hidden="false" customHeight="false" outlineLevel="0" collapsed="false">
      <c r="B56" s="148" t="n">
        <f aca="false">B55+1</f>
        <v>45</v>
      </c>
      <c r="C56" s="149" t="n">
        <v>40603</v>
      </c>
      <c r="D56" s="127" t="n">
        <f aca="false">D55+I56</f>
        <v>17813162.3263979</v>
      </c>
      <c r="E56" s="137" t="n">
        <f aca="false">D55*$F$42</f>
        <v>1081741.32079027</v>
      </c>
      <c r="F56" s="137" t="n">
        <f aca="false">E56*0.46</f>
        <v>497601.007563525</v>
      </c>
      <c r="G56" s="137" t="n">
        <f aca="false">E56-F56</f>
        <v>584140.313226747</v>
      </c>
      <c r="H56" s="137" t="n">
        <f aca="false">H55</f>
        <v>800000</v>
      </c>
      <c r="I56" s="137" t="n">
        <f aca="false">G56-H56</f>
        <v>-215859.686773253</v>
      </c>
      <c r="J56" s="137"/>
      <c r="K56" s="148" t="n">
        <f aca="false">K55+1</f>
        <v>45</v>
      </c>
      <c r="L56" s="149" t="n">
        <v>40603</v>
      </c>
      <c r="M56" s="127" t="n">
        <f aca="false">M55+O56</f>
        <v>7415343.09478463</v>
      </c>
      <c r="N56" s="147" t="n">
        <v>0.1</v>
      </c>
      <c r="O56" s="137" t="n">
        <f aca="false">M55*N55</f>
        <v>674122.099525875</v>
      </c>
      <c r="P56" s="137"/>
      <c r="Q56" s="137"/>
      <c r="R56" s="137"/>
    </row>
    <row r="57" customFormat="false" ht="15.75" hidden="false" customHeight="false" outlineLevel="0" collapsed="false">
      <c r="B57" s="148" t="n">
        <f aca="false">B56+1</f>
        <v>46</v>
      </c>
      <c r="C57" s="149" t="n">
        <v>40969</v>
      </c>
      <c r="D57" s="127" t="n">
        <f aca="false">D56+I57</f>
        <v>17590308.7857732</v>
      </c>
      <c r="E57" s="137" t="n">
        <f aca="false">D56*$F$42</f>
        <v>1068789.73958388</v>
      </c>
      <c r="F57" s="137" t="n">
        <f aca="false">E57*0.46</f>
        <v>491643.280208583</v>
      </c>
      <c r="G57" s="137" t="n">
        <f aca="false">E57-F57</f>
        <v>577146.459375294</v>
      </c>
      <c r="H57" s="137" t="n">
        <f aca="false">H56</f>
        <v>800000</v>
      </c>
      <c r="I57" s="137" t="n">
        <f aca="false">G57-H57</f>
        <v>-222853.540624707</v>
      </c>
      <c r="J57" s="137"/>
      <c r="K57" s="148" t="n">
        <f aca="false">K56+1</f>
        <v>46</v>
      </c>
      <c r="L57" s="149" t="n">
        <v>40969</v>
      </c>
      <c r="M57" s="127" t="n">
        <f aca="false">M56+O57</f>
        <v>8156877.40426309</v>
      </c>
      <c r="N57" s="147" t="n">
        <v>0.1</v>
      </c>
      <c r="O57" s="137" t="n">
        <f aca="false">M56*N56</f>
        <v>741534.309478463</v>
      </c>
      <c r="P57" s="137"/>
      <c r="Q57" s="137"/>
      <c r="R57" s="137"/>
    </row>
    <row r="58" customFormat="false" ht="15.75" hidden="false" customHeight="false" outlineLevel="0" collapsed="false">
      <c r="B58" s="148" t="n">
        <f aca="false">B57+1</f>
        <v>47</v>
      </c>
      <c r="C58" s="149" t="n">
        <v>41334</v>
      </c>
      <c r="D58" s="127" t="n">
        <f aca="false">D57+I58</f>
        <v>17360234.7904323</v>
      </c>
      <c r="E58" s="137" t="n">
        <f aca="false">D57*$F$42</f>
        <v>1055418.52714639</v>
      </c>
      <c r="F58" s="137" t="n">
        <f aca="false">E58*0.46</f>
        <v>485492.522487341</v>
      </c>
      <c r="G58" s="137" t="n">
        <f aca="false">E58-F58</f>
        <v>569926.004659053</v>
      </c>
      <c r="H58" s="137" t="n">
        <f aca="false">H57</f>
        <v>800000</v>
      </c>
      <c r="I58" s="137" t="n">
        <f aca="false">G58-H58</f>
        <v>-230073.995340947</v>
      </c>
      <c r="J58" s="137"/>
      <c r="K58" s="148" t="n">
        <f aca="false">K57+1</f>
        <v>47</v>
      </c>
      <c r="L58" s="149" t="n">
        <v>41334</v>
      </c>
      <c r="M58" s="127" t="n">
        <f aca="false">M57+O58</f>
        <v>8972565.1446894</v>
      </c>
      <c r="N58" s="147" t="n">
        <v>0.1</v>
      </c>
      <c r="O58" s="137" t="n">
        <f aca="false">M57*N57</f>
        <v>815687.740426309</v>
      </c>
      <c r="P58" s="137"/>
      <c r="Q58" s="137"/>
      <c r="R58" s="137"/>
    </row>
    <row r="59" customFormat="false" ht="15.75" hidden="false" customHeight="false" outlineLevel="0" collapsed="false">
      <c r="B59" s="148" t="n">
        <f aca="false">B58+1</f>
        <v>48</v>
      </c>
      <c r="C59" s="149" t="n">
        <v>41699</v>
      </c>
      <c r="D59" s="127" t="n">
        <f aca="false">D58+I59</f>
        <v>17122706.3976423</v>
      </c>
      <c r="E59" s="137" t="n">
        <f aca="false">D58*$F$42</f>
        <v>1041614.08742594</v>
      </c>
      <c r="F59" s="137" t="n">
        <f aca="false">E59*0.46</f>
        <v>479142.480215931</v>
      </c>
      <c r="G59" s="137" t="n">
        <f aca="false">E59-F59</f>
        <v>562471.607210006</v>
      </c>
      <c r="H59" s="137" t="n">
        <f aca="false">H58</f>
        <v>800000</v>
      </c>
      <c r="I59" s="137" t="n">
        <f aca="false">G59-H59</f>
        <v>-237528.392789994</v>
      </c>
      <c r="J59" s="137"/>
      <c r="K59" s="148" t="n">
        <f aca="false">K58+1</f>
        <v>48</v>
      </c>
      <c r="L59" s="149" t="n">
        <v>41699</v>
      </c>
      <c r="M59" s="127" t="n">
        <f aca="false">M58+O59</f>
        <v>9869821.65915834</v>
      </c>
      <c r="N59" s="147" t="n">
        <v>0.08</v>
      </c>
      <c r="O59" s="137" t="n">
        <f aca="false">M58*N58</f>
        <v>897256.51446894</v>
      </c>
      <c r="P59" s="137"/>
      <c r="Q59" s="137"/>
      <c r="R59" s="137"/>
    </row>
    <row r="60" customFormat="false" ht="15.75" hidden="false" customHeight="false" outlineLevel="0" collapsed="false">
      <c r="B60" s="148" t="n">
        <f aca="false">B59+1</f>
        <v>49</v>
      </c>
      <c r="C60" s="149" t="n">
        <v>42064</v>
      </c>
      <c r="D60" s="127" t="n">
        <f aca="false">D59+I60</f>
        <v>16877482.0849259</v>
      </c>
      <c r="E60" s="137" t="n">
        <f aca="false">D59*$F$42</f>
        <v>1027362.38385854</v>
      </c>
      <c r="F60" s="137" t="n">
        <f aca="false">E60*0.46</f>
        <v>472586.696574927</v>
      </c>
      <c r="G60" s="137" t="n">
        <f aca="false">E60-F60</f>
        <v>554775.687283611</v>
      </c>
      <c r="H60" s="137" t="n">
        <f aca="false">H59</f>
        <v>800000</v>
      </c>
      <c r="I60" s="137" t="n">
        <f aca="false">G60-H60</f>
        <v>-245224.31271639</v>
      </c>
      <c r="J60" s="137"/>
      <c r="K60" s="148" t="n">
        <f aca="false">K59+1</f>
        <v>49</v>
      </c>
      <c r="L60" s="149" t="n">
        <v>42064</v>
      </c>
      <c r="M60" s="127" t="n">
        <f aca="false">M59+O60</f>
        <v>10659407.391891</v>
      </c>
      <c r="N60" s="147" t="n">
        <v>0.08</v>
      </c>
      <c r="O60" s="137" t="n">
        <f aca="false">M59*N59</f>
        <v>789585.732732667</v>
      </c>
      <c r="P60" s="137"/>
      <c r="Q60" s="137"/>
      <c r="R60" s="137"/>
    </row>
    <row r="61" customFormat="false" ht="15.75" hidden="false" customHeight="false" outlineLevel="0" collapsed="false">
      <c r="B61" s="148" t="n">
        <f aca="false">B60+1</f>
        <v>50</v>
      </c>
      <c r="C61" s="149" t="n">
        <v>42430</v>
      </c>
      <c r="D61" s="127" t="n">
        <f aca="false">D60+I61</f>
        <v>16624312.5044775</v>
      </c>
      <c r="E61" s="137" t="n">
        <f aca="false">D60*$F$42</f>
        <v>1012648.92509555</v>
      </c>
      <c r="F61" s="137" t="n">
        <f aca="false">E61*0.46</f>
        <v>465818.505543955</v>
      </c>
      <c r="G61" s="137" t="n">
        <f aca="false">E61-F61</f>
        <v>546830.419551599</v>
      </c>
      <c r="H61" s="137" t="n">
        <f aca="false">H60</f>
        <v>800000</v>
      </c>
      <c r="I61" s="137" t="n">
        <f aca="false">G61-H61</f>
        <v>-253169.580448401</v>
      </c>
      <c r="J61" s="137"/>
      <c r="K61" s="148" t="n">
        <f aca="false">K60+1</f>
        <v>50</v>
      </c>
      <c r="L61" s="149" t="n">
        <v>42430</v>
      </c>
      <c r="M61" s="127" t="n">
        <f aca="false">M60+O61</f>
        <v>11512159.9832423</v>
      </c>
      <c r="N61" s="147" t="n">
        <v>0.08</v>
      </c>
      <c r="O61" s="137" t="n">
        <f aca="false">M60*N60</f>
        <v>852752.59135128</v>
      </c>
      <c r="P61" s="137"/>
      <c r="Q61" s="137"/>
      <c r="R61" s="137"/>
    </row>
    <row r="62" customFormat="false" ht="15.75" hidden="false" customHeight="false" outlineLevel="0" collapsed="false">
      <c r="B62" s="148" t="n">
        <f aca="false">B61+1</f>
        <v>51</v>
      </c>
      <c r="C62" s="149" t="n">
        <v>42795</v>
      </c>
      <c r="D62" s="127" t="n">
        <f aca="false">D61+I62</f>
        <v>16362940.2296226</v>
      </c>
      <c r="E62" s="137" t="n">
        <f aca="false">D61*$F$42</f>
        <v>997458.75026865</v>
      </c>
      <c r="F62" s="137" t="n">
        <f aca="false">E62*0.46</f>
        <v>458831.025123579</v>
      </c>
      <c r="G62" s="137" t="n">
        <f aca="false">E62-F62</f>
        <v>538627.725145071</v>
      </c>
      <c r="H62" s="137" t="n">
        <f aca="false">H61</f>
        <v>800000</v>
      </c>
      <c r="I62" s="137" t="n">
        <f aca="false">G62-H62</f>
        <v>-261372.274854929</v>
      </c>
      <c r="J62" s="137"/>
      <c r="K62" s="148" t="n">
        <f aca="false">K61+1</f>
        <v>51</v>
      </c>
      <c r="L62" s="149" t="n">
        <v>42795</v>
      </c>
      <c r="M62" s="127" t="n">
        <f aca="false">M61+O62</f>
        <v>12433132.7819017</v>
      </c>
      <c r="N62" s="147" t="n">
        <v>0.08</v>
      </c>
      <c r="O62" s="137" t="n">
        <f aca="false">M61*N61</f>
        <v>920972.798659383</v>
      </c>
      <c r="P62" s="137"/>
      <c r="Q62" s="137"/>
      <c r="R62" s="137"/>
    </row>
    <row r="63" customFormat="false" ht="15.75" hidden="false" customHeight="false" outlineLevel="0" collapsed="false">
      <c r="B63" s="148" t="n">
        <f aca="false">B62+1</f>
        <v>52</v>
      </c>
      <c r="C63" s="149" t="n">
        <v>43160</v>
      </c>
      <c r="D63" s="127" t="n">
        <f aca="false">D62+I63</f>
        <v>16093099.4930623</v>
      </c>
      <c r="E63" s="137" t="n">
        <f aca="false">D62*$F$42</f>
        <v>981776.413777355</v>
      </c>
      <c r="F63" s="137" t="n">
        <f aca="false">E63*0.46</f>
        <v>451617.150337583</v>
      </c>
      <c r="G63" s="137" t="n">
        <f aca="false">E63-F63</f>
        <v>530159.263439772</v>
      </c>
      <c r="H63" s="137" t="n">
        <f aca="false">H62</f>
        <v>800000</v>
      </c>
      <c r="I63" s="137" t="n">
        <f aca="false">G63-H63</f>
        <v>-269840.736560229</v>
      </c>
      <c r="J63" s="137"/>
      <c r="K63" s="148" t="n">
        <f aca="false">K62+1</f>
        <v>52</v>
      </c>
      <c r="L63" s="149" t="n">
        <v>43160</v>
      </c>
      <c r="M63" s="127" t="n">
        <f aca="false">M62+O63</f>
        <v>13427783.4044538</v>
      </c>
      <c r="N63" s="147" t="n">
        <v>0.08</v>
      </c>
      <c r="O63" s="137" t="n">
        <f aca="false">M62*N62</f>
        <v>994650.622552133</v>
      </c>
      <c r="P63" s="137"/>
      <c r="Q63" s="137"/>
      <c r="R63" s="137"/>
    </row>
    <row r="64" customFormat="false" ht="15.75" hidden="false" customHeight="false" outlineLevel="0" collapsed="false">
      <c r="B64" s="148" t="n">
        <f aca="false">B63+1</f>
        <v>53</v>
      </c>
      <c r="C64" s="149" t="n">
        <v>43525</v>
      </c>
      <c r="D64" s="127" t="n">
        <f aca="false">D63+I64</f>
        <v>15814515.9166376</v>
      </c>
      <c r="E64" s="137" t="n">
        <f aca="false">D63*$F$42</f>
        <v>965585.969583741</v>
      </c>
      <c r="F64" s="137" t="n">
        <f aca="false">E64*0.46</f>
        <v>444169.546008521</v>
      </c>
      <c r="G64" s="137" t="n">
        <f aca="false">E64-F64</f>
        <v>521416.42357522</v>
      </c>
      <c r="H64" s="137" t="n">
        <f aca="false">H63</f>
        <v>800000</v>
      </c>
      <c r="I64" s="137" t="n">
        <f aca="false">G64-H64</f>
        <v>-278583.57642478</v>
      </c>
      <c r="J64" s="137"/>
      <c r="K64" s="148" t="n">
        <f aca="false">K63+1</f>
        <v>53</v>
      </c>
      <c r="L64" s="149" t="n">
        <v>43525</v>
      </c>
      <c r="M64" s="127" t="n">
        <f aca="false">M63+O64</f>
        <v>14502006.0768101</v>
      </c>
      <c r="N64" s="147" t="n">
        <v>0.08</v>
      </c>
      <c r="O64" s="137" t="n">
        <f aca="false">M63*N63</f>
        <v>1074222.6723563</v>
      </c>
      <c r="P64" s="137"/>
      <c r="Q64" s="137"/>
      <c r="R64" s="137"/>
    </row>
    <row r="65" customFormat="false" ht="15.75" hidden="false" customHeight="false" outlineLevel="0" collapsed="false">
      <c r="B65" s="148" t="n">
        <f aca="false">B64+1</f>
        <v>54</v>
      </c>
      <c r="C65" s="149" t="n">
        <v>43891</v>
      </c>
      <c r="D65" s="127" t="n">
        <f aca="false">D64+I65</f>
        <v>15526906.2323366</v>
      </c>
      <c r="E65" s="137" t="n">
        <f aca="false">D64*$F$42</f>
        <v>948870.954998254</v>
      </c>
      <c r="F65" s="137" t="n">
        <f aca="false">E65*0.46</f>
        <v>436480.639299197</v>
      </c>
      <c r="G65" s="137" t="n">
        <f aca="false">E65-F65</f>
        <v>512390.315699057</v>
      </c>
      <c r="H65" s="137" t="n">
        <f aca="false">H64</f>
        <v>800000</v>
      </c>
      <c r="I65" s="137" t="n">
        <f aca="false">G65-H65</f>
        <v>-287609.684300943</v>
      </c>
      <c r="J65" s="137"/>
      <c r="K65" s="148" t="n">
        <f aca="false">K64+1</f>
        <v>54</v>
      </c>
      <c r="L65" s="149" t="n">
        <v>43891</v>
      </c>
      <c r="M65" s="127" t="n">
        <f aca="false">M64+O65</f>
        <v>15662166.5629549</v>
      </c>
      <c r="N65" s="147" t="n">
        <v>0.08</v>
      </c>
      <c r="O65" s="137" t="n">
        <f aca="false">M64*N64</f>
        <v>1160160.48614481</v>
      </c>
      <c r="P65" s="137"/>
      <c r="Q65" s="137"/>
      <c r="R65" s="137"/>
    </row>
    <row r="66" customFormat="false" ht="15.75" hidden="false" customHeight="false" outlineLevel="0" collapsed="false">
      <c r="B66" s="148" t="n">
        <f aca="false">B65+1</f>
        <v>55</v>
      </c>
      <c r="C66" s="149" t="n">
        <v>44256</v>
      </c>
      <c r="D66" s="127" t="n">
        <f aca="false">D65+I66</f>
        <v>15229977.9942643</v>
      </c>
      <c r="E66" s="137" t="n">
        <f aca="false">D65*$F$42</f>
        <v>931614.373940198</v>
      </c>
      <c r="F66" s="137" t="n">
        <f aca="false">E66*0.46</f>
        <v>428542.612012491</v>
      </c>
      <c r="G66" s="137" t="n">
        <f aca="false">E66-F66</f>
        <v>503071.761927707</v>
      </c>
      <c r="H66" s="137" t="n">
        <f aca="false">H65</f>
        <v>800000</v>
      </c>
      <c r="I66" s="137" t="n">
        <f aca="false">G66-H66</f>
        <v>-296928.238072293</v>
      </c>
      <c r="J66" s="137"/>
      <c r="K66" s="148" t="n">
        <f aca="false">K65+1</f>
        <v>55</v>
      </c>
      <c r="L66" s="149" t="n">
        <v>44256</v>
      </c>
      <c r="M66" s="127" t="n">
        <f aca="false">M65+O66</f>
        <v>16915139.8879913</v>
      </c>
      <c r="N66" s="147" t="n">
        <v>0.08</v>
      </c>
      <c r="O66" s="137" t="n">
        <f aca="false">M65*N65</f>
        <v>1252973.32503639</v>
      </c>
      <c r="P66" s="137"/>
      <c r="Q66" s="137"/>
      <c r="R66" s="137"/>
    </row>
    <row r="67" customFormat="false" ht="15.75" hidden="false" customHeight="false" outlineLevel="0" collapsed="false">
      <c r="B67" s="148" t="n">
        <f aca="false">B66+1</f>
        <v>56</v>
      </c>
      <c r="C67" s="149" t="n">
        <v>44621</v>
      </c>
      <c r="D67" s="127" t="n">
        <f aca="false">D66+I67</f>
        <v>14923429.2812785</v>
      </c>
      <c r="E67" s="137" t="n">
        <f aca="false">D66*$F$42</f>
        <v>913798.67965586</v>
      </c>
      <c r="F67" s="137" t="n">
        <f aca="false">E67*0.46</f>
        <v>420347.392641696</v>
      </c>
      <c r="G67" s="137" t="n">
        <f aca="false">E67-F67</f>
        <v>493451.287014164</v>
      </c>
      <c r="H67" s="137" t="n">
        <f aca="false">H66</f>
        <v>800000</v>
      </c>
      <c r="I67" s="137" t="n">
        <f aca="false">G67-H67</f>
        <v>-306548.712985836</v>
      </c>
      <c r="J67" s="137"/>
      <c r="K67" s="148"/>
      <c r="L67" s="149"/>
      <c r="M67" s="127"/>
      <c r="N67" s="147"/>
      <c r="O67" s="137"/>
      <c r="P67" s="137"/>
      <c r="Q67" s="137"/>
      <c r="R67" s="137"/>
    </row>
    <row r="68" customFormat="false" ht="15.75" hidden="false" customHeight="false" outlineLevel="0" collapsed="false">
      <c r="B68" s="148" t="n">
        <f aca="false">B67+1</f>
        <v>57</v>
      </c>
      <c r="C68" s="149" t="n">
        <v>44986</v>
      </c>
      <c r="D68" s="127" t="n">
        <f aca="false">D67+I68</f>
        <v>14606948.3899919</v>
      </c>
      <c r="E68" s="137" t="n">
        <f aca="false">D67*$F$42</f>
        <v>895405.75687671</v>
      </c>
      <c r="F68" s="137" t="n">
        <f aca="false">E68*0.46</f>
        <v>411886.648163287</v>
      </c>
      <c r="G68" s="137" t="n">
        <f aca="false">E68-F68</f>
        <v>483519.108713423</v>
      </c>
      <c r="H68" s="137" t="n">
        <f aca="false">H67</f>
        <v>800000</v>
      </c>
      <c r="I68" s="137" t="n">
        <f aca="false">G68-H68</f>
        <v>-316480.891286577</v>
      </c>
      <c r="J68" s="137"/>
      <c r="K68" s="148"/>
      <c r="L68" s="149"/>
      <c r="M68" s="127"/>
      <c r="N68" s="147"/>
      <c r="O68" s="137"/>
      <c r="P68" s="137"/>
      <c r="Q68" s="137"/>
      <c r="R68" s="137"/>
    </row>
    <row r="69" customFormat="false" ht="15.75" hidden="false" customHeight="false" outlineLevel="0" collapsed="false">
      <c r="B69" s="148" t="n">
        <f aca="false">B68+1</f>
        <v>58</v>
      </c>
      <c r="C69" s="149" t="n">
        <v>45352</v>
      </c>
      <c r="D69" s="127" t="n">
        <f aca="false">D68+I69</f>
        <v>14280213.5178277</v>
      </c>
      <c r="E69" s="137" t="n">
        <f aca="false">D68*$F$42</f>
        <v>876416.903399515</v>
      </c>
      <c r="F69" s="137" t="n">
        <f aca="false">E69*0.46</f>
        <v>403151.775563777</v>
      </c>
      <c r="G69" s="137" t="n">
        <f aca="false">E69-F69</f>
        <v>473265.127835738</v>
      </c>
      <c r="H69" s="137" t="n">
        <f aca="false">H68</f>
        <v>800000</v>
      </c>
      <c r="I69" s="137" t="n">
        <f aca="false">G69-H69</f>
        <v>-326734.872164262</v>
      </c>
      <c r="J69" s="137"/>
      <c r="K69" s="148"/>
      <c r="L69" s="149"/>
      <c r="M69" s="127"/>
      <c r="N69" s="147"/>
      <c r="O69" s="137"/>
      <c r="P69" s="137"/>
      <c r="Q69" s="137"/>
      <c r="R69" s="137"/>
    </row>
    <row r="70" customFormat="false" ht="15.75" hidden="false" customHeight="false" outlineLevel="0" collapsed="false">
      <c r="B70" s="148" t="n">
        <f aca="false">B69+1</f>
        <v>59</v>
      </c>
      <c r="C70" s="149" t="n">
        <v>45717</v>
      </c>
      <c r="D70" s="127" t="n">
        <f aca="false">D69+I70</f>
        <v>13942892.4358053</v>
      </c>
      <c r="E70" s="137" t="n">
        <f aca="false">D69*$F$42</f>
        <v>856812.811069659</v>
      </c>
      <c r="F70" s="137" t="n">
        <f aca="false">E70*0.46</f>
        <v>394133.893092043</v>
      </c>
      <c r="G70" s="137" t="n">
        <f aca="false">E70-F70</f>
        <v>462678.917977616</v>
      </c>
      <c r="H70" s="137" t="n">
        <f aca="false">H69</f>
        <v>800000</v>
      </c>
      <c r="I70" s="137" t="n">
        <f aca="false">G70-H70</f>
        <v>-337321.082022384</v>
      </c>
      <c r="J70" s="137"/>
      <c r="K70" s="148"/>
      <c r="L70" s="149"/>
      <c r="M70" s="127"/>
      <c r="N70" s="147"/>
      <c r="O70" s="137"/>
      <c r="P70" s="137"/>
      <c r="Q70" s="137"/>
      <c r="R70" s="137"/>
    </row>
    <row r="71" customFormat="false" ht="15.75" hidden="false" customHeight="false" outlineLevel="0" collapsed="false">
      <c r="B71" s="148" t="n">
        <f aca="false">B70+1</f>
        <v>60</v>
      </c>
      <c r="C71" s="149" t="n">
        <v>46082</v>
      </c>
      <c r="D71" s="127" t="n">
        <f aca="false">D70+I71</f>
        <v>13594642.1507254</v>
      </c>
      <c r="E71" s="137" t="n">
        <f aca="false">D70*$F$42</f>
        <v>836573.546148317</v>
      </c>
      <c r="F71" s="137" t="n">
        <f aca="false">E71*0.46</f>
        <v>384823.831228226</v>
      </c>
      <c r="G71" s="137" t="n">
        <f aca="false">E71-F71</f>
        <v>451749.714920091</v>
      </c>
      <c r="H71" s="137" t="n">
        <f aca="false">H70</f>
        <v>800000</v>
      </c>
      <c r="I71" s="137" t="n">
        <f aca="false">G71-H71</f>
        <v>-348250.285079909</v>
      </c>
      <c r="J71" s="137"/>
      <c r="K71" s="148"/>
      <c r="L71" s="149"/>
      <c r="M71" s="127"/>
      <c r="N71" s="147"/>
      <c r="O71" s="137"/>
      <c r="P71" s="137"/>
      <c r="Q71" s="137"/>
      <c r="R71" s="137"/>
    </row>
    <row r="72" customFormat="false" ht="15.75" hidden="false" customHeight="false" outlineLevel="0" collapsed="false">
      <c r="B72" s="148" t="n">
        <f aca="false">B71+1</f>
        <v>61</v>
      </c>
      <c r="C72" s="149" t="n">
        <v>46447</v>
      </c>
      <c r="D72" s="127" t="n">
        <f aca="false">D71+I72</f>
        <v>13235108.5564089</v>
      </c>
      <c r="E72" s="137" t="n">
        <f aca="false">D71*$F$42</f>
        <v>815678.529043522</v>
      </c>
      <c r="F72" s="137" t="n">
        <f aca="false">E72*0.46</f>
        <v>375212.12336002</v>
      </c>
      <c r="G72" s="137" t="n">
        <f aca="false">E72-F72</f>
        <v>440466.405683502</v>
      </c>
      <c r="H72" s="137" t="n">
        <f aca="false">H71</f>
        <v>800000</v>
      </c>
      <c r="I72" s="137" t="n">
        <f aca="false">G72-H72</f>
        <v>-359533.594316498</v>
      </c>
      <c r="J72" s="137"/>
      <c r="K72" s="148"/>
      <c r="L72" s="149"/>
      <c r="M72" s="127"/>
      <c r="N72" s="147"/>
      <c r="O72" s="137"/>
      <c r="P72" s="137"/>
      <c r="Q72" s="137"/>
      <c r="R72" s="137"/>
    </row>
    <row r="73" customFormat="false" ht="15.75" hidden="false" customHeight="false" outlineLevel="0" collapsed="false">
      <c r="B73" s="148" t="n">
        <f aca="false">B72+1</f>
        <v>62</v>
      </c>
      <c r="C73" s="149" t="n">
        <v>46813</v>
      </c>
      <c r="D73" s="127" t="n">
        <f aca="false">D72+I73</f>
        <v>12863926.0736365</v>
      </c>
      <c r="E73" s="137" t="n">
        <f aca="false">D72*$F$42</f>
        <v>794106.513384532</v>
      </c>
      <c r="F73" s="137" t="n">
        <f aca="false">E73*0.46</f>
        <v>365288.996156885</v>
      </c>
      <c r="G73" s="137" t="n">
        <f aca="false">E73-F73</f>
        <v>428817.517227647</v>
      </c>
      <c r="H73" s="137" t="n">
        <f aca="false">H72</f>
        <v>800000</v>
      </c>
      <c r="I73" s="137" t="n">
        <f aca="false">G73-H73</f>
        <v>-371182.482772353</v>
      </c>
      <c r="J73" s="137"/>
      <c r="K73" s="148"/>
      <c r="L73" s="149"/>
      <c r="M73" s="127"/>
      <c r="N73" s="147"/>
      <c r="O73" s="137"/>
      <c r="P73" s="137"/>
      <c r="Q73" s="137"/>
      <c r="R73" s="137"/>
    </row>
    <row r="74" customFormat="false" ht="15.75" hidden="false" customHeight="false" outlineLevel="0" collapsed="false">
      <c r="B74" s="148" t="n">
        <f aca="false">B73+1</f>
        <v>63</v>
      </c>
      <c r="C74" s="149" t="n">
        <v>47178</v>
      </c>
      <c r="D74" s="127" t="n">
        <f aca="false">D73+I74</f>
        <v>12480717.2784223</v>
      </c>
      <c r="E74" s="137" t="n">
        <f aca="false">D73*$F$42</f>
        <v>771835.564418191</v>
      </c>
      <c r="F74" s="137" t="n">
        <f aca="false">E74*0.46</f>
        <v>355044.359632368</v>
      </c>
      <c r="G74" s="137" t="n">
        <f aca="false">E74-F74</f>
        <v>416791.204785823</v>
      </c>
      <c r="H74" s="137" t="n">
        <f aca="false">H73</f>
        <v>800000</v>
      </c>
      <c r="I74" s="137" t="n">
        <f aca="false">G74-H74</f>
        <v>-383208.795214177</v>
      </c>
      <c r="J74" s="137"/>
      <c r="K74" s="148"/>
      <c r="L74" s="149"/>
      <c r="M74" s="127"/>
      <c r="N74" s="147"/>
      <c r="O74" s="137"/>
      <c r="P74" s="137"/>
      <c r="Q74" s="137"/>
      <c r="R74" s="137"/>
    </row>
    <row r="75" customFormat="false" ht="15.75" hidden="false" customHeight="false" outlineLevel="0" collapsed="false">
      <c r="B75" s="148" t="n">
        <f aca="false">B74+1</f>
        <v>64</v>
      </c>
      <c r="C75" s="149" t="n">
        <v>47543</v>
      </c>
      <c r="D75" s="127" t="n">
        <f aca="false">D74+I75</f>
        <v>12085092.5182432</v>
      </c>
      <c r="E75" s="137" t="n">
        <f aca="false">D74*$F$42</f>
        <v>748843.03670534</v>
      </c>
      <c r="F75" s="137" t="n">
        <f aca="false">E75*0.46</f>
        <v>344467.796884457</v>
      </c>
      <c r="G75" s="137" t="n">
        <f aca="false">E75-F75</f>
        <v>404375.239820884</v>
      </c>
      <c r="H75" s="137" t="n">
        <f aca="false">H74</f>
        <v>800000</v>
      </c>
      <c r="I75" s="137" t="n">
        <f aca="false">G75-H75</f>
        <v>-395624.760179116</v>
      </c>
      <c r="J75" s="137"/>
      <c r="K75" s="148"/>
      <c r="L75" s="149"/>
      <c r="M75" s="127"/>
      <c r="N75" s="147"/>
      <c r="O75" s="137"/>
      <c r="P75" s="137"/>
      <c r="Q75" s="137"/>
      <c r="R75" s="137"/>
    </row>
    <row r="76" customFormat="false" ht="15.75" hidden="false" customHeight="false" outlineLevel="0" collapsed="false">
      <c r="B76" s="148" t="n">
        <f aca="false">B75+1</f>
        <v>65</v>
      </c>
      <c r="C76" s="149" t="n">
        <v>47908</v>
      </c>
      <c r="D76" s="127" t="n">
        <f aca="false">D75+I76</f>
        <v>11676649.5158343</v>
      </c>
      <c r="E76" s="137" t="n">
        <f aca="false">D75*$F$42</f>
        <v>725105.551094593</v>
      </c>
      <c r="F76" s="137" t="n">
        <f aca="false">E76*0.46</f>
        <v>333548.553503513</v>
      </c>
      <c r="G76" s="137" t="n">
        <f aca="false">E76-F76</f>
        <v>391556.99759108</v>
      </c>
      <c r="H76" s="137" t="n">
        <f aca="false">H75</f>
        <v>800000</v>
      </c>
      <c r="I76" s="137" t="n">
        <f aca="false">G76-H76</f>
        <v>-408443.00240892</v>
      </c>
      <c r="J76" s="137"/>
      <c r="K76" s="148"/>
      <c r="L76" s="149"/>
      <c r="M76" s="127"/>
      <c r="N76" s="147"/>
      <c r="O76" s="137"/>
      <c r="P76" s="137"/>
      <c r="Q76" s="137"/>
      <c r="R76" s="137"/>
    </row>
    <row r="77" customFormat="false" ht="15.75" hidden="false" customHeight="false" outlineLevel="0" collapsed="false">
      <c r="B77" s="148" t="n">
        <f aca="false">B76+1</f>
        <v>66</v>
      </c>
      <c r="C77" s="149" t="n">
        <v>48274</v>
      </c>
      <c r="D77" s="127" t="n">
        <f aca="false">D76+I77</f>
        <v>11254972.9601473</v>
      </c>
      <c r="E77" s="137" t="n">
        <f aca="false">D76*$F$42</f>
        <v>700598.970950058</v>
      </c>
      <c r="F77" s="137" t="n">
        <f aca="false">E77*0.46</f>
        <v>322275.526637027</v>
      </c>
      <c r="G77" s="137" t="n">
        <f aca="false">E77-F77</f>
        <v>378323.444313031</v>
      </c>
      <c r="H77" s="137" t="n">
        <f aca="false">H76</f>
        <v>800000</v>
      </c>
      <c r="I77" s="137" t="n">
        <f aca="false">G77-H77</f>
        <v>-421676.555686969</v>
      </c>
      <c r="J77" s="137"/>
      <c r="K77" s="148"/>
      <c r="L77" s="149"/>
      <c r="M77" s="127"/>
      <c r="N77" s="147"/>
      <c r="O77" s="137"/>
      <c r="P77" s="137"/>
      <c r="Q77" s="137"/>
      <c r="R77" s="137"/>
    </row>
    <row r="78" customFormat="false" ht="15.75" hidden="false" customHeight="false" outlineLevel="0" collapsed="false">
      <c r="B78" s="148" t="n">
        <f aca="false">B77+1</f>
        <v>67</v>
      </c>
      <c r="C78" s="149" t="n">
        <v>48639</v>
      </c>
      <c r="D78" s="127" t="n">
        <f aca="false">D77+I78</f>
        <v>10819634.0840561</v>
      </c>
      <c r="E78" s="137" t="n">
        <f aca="false">D77*$F$42</f>
        <v>675298.37760884</v>
      </c>
      <c r="F78" s="137" t="n">
        <f aca="false">E78*0.46</f>
        <v>310637.253700066</v>
      </c>
      <c r="G78" s="137" t="n">
        <f aca="false">E78-F78</f>
        <v>364661.123908774</v>
      </c>
      <c r="H78" s="137" t="n">
        <f aca="false">H77</f>
        <v>800000</v>
      </c>
      <c r="I78" s="137" t="n">
        <f aca="false">G78-H78</f>
        <v>-435338.876091226</v>
      </c>
      <c r="J78" s="137"/>
      <c r="K78" s="148"/>
      <c r="L78" s="149"/>
      <c r="M78" s="127"/>
      <c r="N78" s="147"/>
      <c r="O78" s="137"/>
      <c r="P78" s="137"/>
      <c r="Q78" s="137"/>
      <c r="R78" s="137"/>
    </row>
    <row r="79" customFormat="false" ht="15.75" hidden="false" customHeight="false" outlineLevel="0" collapsed="false">
      <c r="B79" s="148" t="n">
        <f aca="false">B78+1</f>
        <v>68</v>
      </c>
      <c r="C79" s="149" t="n">
        <v>49004</v>
      </c>
      <c r="D79" s="127" t="n">
        <f aca="false">D78+I79</f>
        <v>10370190.2283795</v>
      </c>
      <c r="E79" s="137" t="n">
        <f aca="false">D78*$F$42</f>
        <v>649178.045043366</v>
      </c>
      <c r="F79" s="137" t="n">
        <f aca="false">E79*0.46</f>
        <v>298621.900719949</v>
      </c>
      <c r="G79" s="137" t="n">
        <f aca="false">E79-F79</f>
        <v>350556.144323418</v>
      </c>
      <c r="H79" s="137" t="n">
        <f aca="false">H78</f>
        <v>800000</v>
      </c>
      <c r="I79" s="137" t="n">
        <f aca="false">G79-H79</f>
        <v>-449443.855676582</v>
      </c>
      <c r="J79" s="137"/>
      <c r="K79" s="148"/>
      <c r="L79" s="149"/>
      <c r="M79" s="127"/>
      <c r="N79" s="147"/>
      <c r="O79" s="137"/>
      <c r="P79" s="137"/>
      <c r="Q79" s="137"/>
      <c r="R79" s="137"/>
    </row>
    <row r="80" customFormat="false" ht="15.75" hidden="false" customHeight="false" outlineLevel="0" collapsed="false">
      <c r="B80" s="148" t="n">
        <f aca="false">B79+1</f>
        <v>69</v>
      </c>
      <c r="C80" s="149" t="n">
        <v>49369</v>
      </c>
      <c r="D80" s="127" t="n">
        <f aca="false">D79+I80</f>
        <v>9906184.39177902</v>
      </c>
      <c r="E80" s="137" t="n">
        <f aca="false">D79*$F$42</f>
        <v>622211.413702772</v>
      </c>
      <c r="F80" s="137" t="n">
        <f aca="false">E80*0.46</f>
        <v>286217.250303275</v>
      </c>
      <c r="G80" s="137" t="n">
        <f aca="false">E80-F80</f>
        <v>335994.163399497</v>
      </c>
      <c r="H80" s="137" t="n">
        <f aca="false">H79</f>
        <v>800000</v>
      </c>
      <c r="I80" s="137" t="n">
        <f aca="false">G80-H80</f>
        <v>-464005.836600503</v>
      </c>
      <c r="J80" s="137"/>
      <c r="K80" s="148"/>
      <c r="L80" s="149"/>
      <c r="M80" s="127"/>
      <c r="N80" s="147"/>
      <c r="O80" s="137"/>
      <c r="P80" s="137"/>
      <c r="Q80" s="137"/>
      <c r="R80" s="137"/>
    </row>
    <row r="81" customFormat="false" ht="15.75" hidden="false" customHeight="false" outlineLevel="0" collapsed="false">
      <c r="B81" s="148" t="n">
        <f aca="false">B80+1</f>
        <v>70</v>
      </c>
      <c r="C81" s="149" t="n">
        <v>49735</v>
      </c>
      <c r="D81" s="127" t="n">
        <f aca="false">D80+I81</f>
        <v>9427144.76607266</v>
      </c>
      <c r="E81" s="137" t="n">
        <f aca="false">D80*$F$42</f>
        <v>594371.063506741</v>
      </c>
      <c r="F81" s="137" t="n">
        <f aca="false">E81*0.46</f>
        <v>273410.689213101</v>
      </c>
      <c r="G81" s="137" t="n">
        <f aca="false">E81-F81</f>
        <v>320960.37429364</v>
      </c>
      <c r="H81" s="137" t="n">
        <f aca="false">H80</f>
        <v>800000</v>
      </c>
      <c r="I81" s="137" t="n">
        <f aca="false">G81-H81</f>
        <v>-479039.62570636</v>
      </c>
      <c r="J81" s="137"/>
      <c r="K81" s="148"/>
      <c r="L81" s="149"/>
      <c r="M81" s="127"/>
      <c r="N81" s="147"/>
      <c r="O81" s="137"/>
      <c r="P81" s="137"/>
      <c r="Q81" s="137"/>
      <c r="R81" s="137"/>
    </row>
    <row r="82" customFormat="false" ht="15.75" hidden="false" customHeight="false" outlineLevel="0" collapsed="false">
      <c r="B82" s="148" t="n">
        <f aca="false">B81+1</f>
        <v>71</v>
      </c>
      <c r="C82" s="149" t="n">
        <v>50100</v>
      </c>
      <c r="D82" s="127" t="n">
        <f aca="false">D81+I82</f>
        <v>8932584.25649342</v>
      </c>
      <c r="E82" s="137" t="n">
        <f aca="false">D81*$F$42</f>
        <v>565628.68596436</v>
      </c>
      <c r="F82" s="137" t="n">
        <f aca="false">E82*0.46</f>
        <v>260189.195543606</v>
      </c>
      <c r="G82" s="137" t="n">
        <f aca="false">E82-F82</f>
        <v>305439.490420754</v>
      </c>
      <c r="H82" s="137" t="n">
        <f aca="false">H81</f>
        <v>800000</v>
      </c>
      <c r="I82" s="137" t="n">
        <f aca="false">G82-H82</f>
        <v>-494560.509579246</v>
      </c>
      <c r="J82" s="137"/>
      <c r="K82" s="148"/>
      <c r="L82" s="149"/>
      <c r="M82" s="127"/>
      <c r="N82" s="147"/>
      <c r="O82" s="137"/>
      <c r="P82" s="137"/>
      <c r="Q82" s="137"/>
      <c r="R82" s="137"/>
    </row>
    <row r="83" customFormat="false" ht="15.75" hidden="false" customHeight="false" outlineLevel="0" collapsed="false">
      <c r="B83" s="148" t="n">
        <f aca="false">B82+1</f>
        <v>72</v>
      </c>
      <c r="C83" s="149" t="n">
        <v>50465</v>
      </c>
      <c r="D83" s="127" t="n">
        <f aca="false">D82+I83</f>
        <v>8421999.9864038</v>
      </c>
      <c r="E83" s="137" t="n">
        <f aca="false">D82*$F$42</f>
        <v>535955.055389605</v>
      </c>
      <c r="F83" s="137" t="n">
        <f aca="false">E83*0.46</f>
        <v>246539.325479218</v>
      </c>
      <c r="G83" s="137" t="n">
        <f aca="false">E83-F83</f>
        <v>289415.729910387</v>
      </c>
      <c r="H83" s="137" t="n">
        <f aca="false">H82</f>
        <v>800000</v>
      </c>
      <c r="I83" s="137" t="n">
        <f aca="false">G83-H83</f>
        <v>-510584.270089613</v>
      </c>
      <c r="J83" s="137"/>
      <c r="K83" s="148"/>
      <c r="L83" s="149"/>
      <c r="M83" s="127"/>
      <c r="N83" s="147"/>
      <c r="O83" s="137"/>
      <c r="P83" s="137"/>
      <c r="Q83" s="137"/>
      <c r="R83" s="137"/>
    </row>
    <row r="84" customFormat="false" ht="15.75" hidden="false" customHeight="false" outlineLevel="0" collapsed="false">
      <c r="B84" s="148" t="n">
        <f aca="false">B83+1</f>
        <v>73</v>
      </c>
      <c r="C84" s="149" t="n">
        <v>50830</v>
      </c>
      <c r="D84" s="127" t="n">
        <f aca="false">D83+I84</f>
        <v>7894872.78596329</v>
      </c>
      <c r="E84" s="137" t="n">
        <f aca="false">D83*$F$42</f>
        <v>505319.999184228</v>
      </c>
      <c r="F84" s="137" t="n">
        <f aca="false">E84*0.46</f>
        <v>232447.199624745</v>
      </c>
      <c r="G84" s="137" t="n">
        <f aca="false">E84-F84</f>
        <v>272872.799559483</v>
      </c>
      <c r="H84" s="137" t="n">
        <f aca="false">H83</f>
        <v>800000</v>
      </c>
      <c r="I84" s="137" t="n">
        <f aca="false">G84-H84</f>
        <v>-527127.200440517</v>
      </c>
      <c r="J84" s="137"/>
      <c r="K84" s="148"/>
      <c r="L84" s="149"/>
      <c r="M84" s="127"/>
      <c r="N84" s="147"/>
      <c r="O84" s="137"/>
      <c r="P84" s="137"/>
      <c r="Q84" s="137"/>
      <c r="R84" s="137"/>
    </row>
    <row r="85" customFormat="false" ht="15.75" hidden="false" customHeight="false" outlineLevel="0" collapsed="false">
      <c r="B85" s="148" t="n">
        <f aca="false">B84+1</f>
        <v>74</v>
      </c>
      <c r="C85" s="149" t="n">
        <v>51196</v>
      </c>
      <c r="D85" s="127" t="n">
        <f aca="false">D84+I85</f>
        <v>7350666.6642285</v>
      </c>
      <c r="E85" s="137" t="n">
        <f aca="false">D84*$F$42</f>
        <v>473692.367157797</v>
      </c>
      <c r="F85" s="137" t="n">
        <f aca="false">E85*0.46</f>
        <v>217898.488892587</v>
      </c>
      <c r="G85" s="137" t="n">
        <f aca="false">E85-F85</f>
        <v>255793.878265211</v>
      </c>
      <c r="H85" s="137" t="n">
        <f aca="false">H84</f>
        <v>800000</v>
      </c>
      <c r="I85" s="137" t="n">
        <f aca="false">G85-H85</f>
        <v>-544206.12173479</v>
      </c>
      <c r="J85" s="137"/>
      <c r="K85" s="148"/>
      <c r="L85" s="149"/>
      <c r="M85" s="127"/>
      <c r="N85" s="147"/>
      <c r="O85" s="137"/>
      <c r="P85" s="137"/>
      <c r="Q85" s="137"/>
      <c r="R85" s="137"/>
    </row>
    <row r="86" customFormat="false" ht="15.75" hidden="false" customHeight="false" outlineLevel="0" collapsed="false">
      <c r="B86" s="148" t="n">
        <f aca="false">B85+1</f>
        <v>75</v>
      </c>
      <c r="C86" s="149" t="n">
        <v>51561</v>
      </c>
      <c r="D86" s="127" t="n">
        <f aca="false">D85+I86</f>
        <v>6788828.2641495</v>
      </c>
      <c r="E86" s="137" t="n">
        <f aca="false">D85*$F$42</f>
        <v>441039.99985371</v>
      </c>
      <c r="F86" s="137" t="n">
        <f aca="false">E86*0.46</f>
        <v>202878.399932707</v>
      </c>
      <c r="G86" s="137" t="n">
        <f aca="false">E86-F86</f>
        <v>238161.599921003</v>
      </c>
      <c r="H86" s="137" t="n">
        <f aca="false">H85</f>
        <v>800000</v>
      </c>
      <c r="I86" s="137" t="n">
        <f aca="false">G86-H86</f>
        <v>-561838.400078997</v>
      </c>
      <c r="J86" s="137"/>
      <c r="K86" s="148"/>
      <c r="L86" s="149"/>
      <c r="M86" s="127"/>
      <c r="N86" s="147"/>
      <c r="O86" s="137"/>
      <c r="P86" s="137"/>
      <c r="Q86" s="137"/>
      <c r="R86" s="137"/>
    </row>
    <row r="87" customFormat="false" ht="15.75" hidden="false" customHeight="false" outlineLevel="0" collapsed="false">
      <c r="B87" s="148" t="n">
        <f aca="false">B86+1</f>
        <v>76</v>
      </c>
      <c r="C87" s="149" t="n">
        <v>51926</v>
      </c>
      <c r="D87" s="127" t="n">
        <f aca="false">D86+I87</f>
        <v>6208786.29990795</v>
      </c>
      <c r="E87" s="137" t="n">
        <f aca="false">D86*$F$42</f>
        <v>407329.69584897</v>
      </c>
      <c r="F87" s="137" t="n">
        <f aca="false">E87*0.46</f>
        <v>187371.660090526</v>
      </c>
      <c r="G87" s="137" t="n">
        <f aca="false">E87-F87</f>
        <v>219958.035758444</v>
      </c>
      <c r="H87" s="137" t="n">
        <f aca="false">H86</f>
        <v>800000</v>
      </c>
      <c r="I87" s="137" t="n">
        <f aca="false">G87-H87</f>
        <v>-580041.964241556</v>
      </c>
      <c r="J87" s="137"/>
      <c r="K87" s="148"/>
      <c r="L87" s="149"/>
      <c r="M87" s="127"/>
      <c r="N87" s="147"/>
      <c r="O87" s="137"/>
      <c r="P87" s="137"/>
      <c r="Q87" s="137"/>
      <c r="R87" s="137"/>
    </row>
    <row r="88" customFormat="false" ht="15.75" hidden="false" customHeight="false" outlineLevel="0" collapsed="false">
      <c r="B88" s="148" t="n">
        <f aca="false">B87+1</f>
        <v>77</v>
      </c>
      <c r="C88" s="149" t="n">
        <v>52291</v>
      </c>
      <c r="D88" s="127" t="n">
        <f aca="false">D87+I88</f>
        <v>5609950.97602496</v>
      </c>
      <c r="E88" s="137" t="n">
        <f aca="false">D87*$F$42</f>
        <v>372527.177994477</v>
      </c>
      <c r="F88" s="137" t="n">
        <f aca="false">E88*0.46</f>
        <v>171362.501877459</v>
      </c>
      <c r="G88" s="137" t="n">
        <f aca="false">E88-F88</f>
        <v>201164.676117017</v>
      </c>
      <c r="H88" s="137" t="n">
        <f aca="false">H87</f>
        <v>800000</v>
      </c>
      <c r="I88" s="137" t="n">
        <f aca="false">G88-H88</f>
        <v>-598835.323882983</v>
      </c>
      <c r="J88" s="137"/>
      <c r="K88" s="148"/>
      <c r="L88" s="149"/>
      <c r="M88" s="127"/>
      <c r="N88" s="147"/>
      <c r="O88" s="137"/>
      <c r="P88" s="137"/>
      <c r="Q88" s="137"/>
      <c r="R88" s="137"/>
    </row>
    <row r="89" customFormat="false" ht="15.75" hidden="false" customHeight="false" outlineLevel="0" collapsed="false">
      <c r="B89" s="148" t="n">
        <f aca="false">B88+1</f>
        <v>78</v>
      </c>
      <c r="C89" s="149" t="n">
        <v>52657</v>
      </c>
      <c r="D89" s="127" t="n">
        <f aca="false">D88+I89</f>
        <v>4991713.38764817</v>
      </c>
      <c r="E89" s="137" t="n">
        <f aca="false">D88*$F$42</f>
        <v>336597.058561498</v>
      </c>
      <c r="F89" s="137" t="n">
        <f aca="false">E89*0.46</f>
        <v>154834.646938289</v>
      </c>
      <c r="G89" s="137" t="n">
        <f aca="false">E89-F89</f>
        <v>181762.411623209</v>
      </c>
      <c r="H89" s="137" t="n">
        <f aca="false">H88</f>
        <v>800000</v>
      </c>
      <c r="I89" s="137" t="n">
        <f aca="false">G89-H89</f>
        <v>-618237.588376791</v>
      </c>
      <c r="J89" s="137"/>
      <c r="K89" s="148"/>
      <c r="L89" s="149"/>
      <c r="M89" s="127"/>
      <c r="N89" s="147"/>
      <c r="O89" s="137"/>
      <c r="P89" s="137"/>
      <c r="Q89" s="137"/>
      <c r="R89" s="137"/>
    </row>
    <row r="90" customFormat="false" ht="15.75" hidden="false" customHeight="false" outlineLevel="0" collapsed="false">
      <c r="B90" s="148" t="n">
        <f aca="false">B89+1</f>
        <v>79</v>
      </c>
      <c r="C90" s="149" t="n">
        <v>53022</v>
      </c>
      <c r="D90" s="127" t="n">
        <f aca="false">D89+I90</f>
        <v>4353444.90140797</v>
      </c>
      <c r="E90" s="137" t="n">
        <f aca="false">D89*$F$42</f>
        <v>299502.80325889</v>
      </c>
      <c r="F90" s="137" t="n">
        <f aca="false">E90*0.46</f>
        <v>137771.28949909</v>
      </c>
      <c r="G90" s="137" t="n">
        <f aca="false">E90-F90</f>
        <v>161731.513759801</v>
      </c>
      <c r="H90" s="137" t="n">
        <f aca="false">H89</f>
        <v>800000</v>
      </c>
      <c r="I90" s="137" t="n">
        <f aca="false">G90-H90</f>
        <v>-638268.486240199</v>
      </c>
      <c r="J90" s="137"/>
      <c r="K90" s="148"/>
      <c r="L90" s="149"/>
      <c r="M90" s="127"/>
      <c r="N90" s="147"/>
      <c r="O90" s="137"/>
      <c r="P90" s="137"/>
      <c r="Q90" s="137"/>
      <c r="R90" s="137"/>
    </row>
    <row r="91" customFormat="false" ht="15.75" hidden="false" customHeight="false" outlineLevel="0" collapsed="false">
      <c r="B91" s="148" t="n">
        <f aca="false">B90+1</f>
        <v>80</v>
      </c>
      <c r="C91" s="149" t="n">
        <v>53387</v>
      </c>
      <c r="D91" s="127" t="n">
        <f aca="false">D90+I91</f>
        <v>3694496.51621359</v>
      </c>
      <c r="E91" s="137" t="n">
        <f aca="false">D90*$F$42</f>
        <v>261206.694084478</v>
      </c>
      <c r="F91" s="137" t="n">
        <f aca="false">E91*0.46</f>
        <v>120155.07927886</v>
      </c>
      <c r="G91" s="137" t="n">
        <f aca="false">E91-F91</f>
        <v>141051.614805618</v>
      </c>
      <c r="H91" s="137" t="n">
        <f aca="false">H90</f>
        <v>800000</v>
      </c>
      <c r="I91" s="137" t="n">
        <f aca="false">G91-H91</f>
        <v>-658948.385194382</v>
      </c>
      <c r="J91" s="137"/>
      <c r="K91" s="148"/>
      <c r="L91" s="149"/>
      <c r="M91" s="127"/>
      <c r="N91" s="147"/>
      <c r="O91" s="137"/>
      <c r="P91" s="137"/>
      <c r="Q91" s="137"/>
      <c r="R91" s="137"/>
    </row>
    <row r="92" customFormat="false" ht="15.75" hidden="false" customHeight="false" outlineLevel="0" collapsed="false">
      <c r="B92" s="148" t="n">
        <f aca="false">B91+1</f>
        <v>81</v>
      </c>
      <c r="C92" s="149" t="n">
        <v>53752</v>
      </c>
      <c r="D92" s="127" t="n">
        <f aca="false">D91+I92</f>
        <v>3014198.20333891</v>
      </c>
      <c r="E92" s="137" t="n">
        <f aca="false">D91*$F$42</f>
        <v>221669.790972815</v>
      </c>
      <c r="F92" s="137" t="n">
        <f aca="false">E92*0.46</f>
        <v>101968.103847495</v>
      </c>
      <c r="G92" s="137" t="n">
        <f aca="false">E92-F92</f>
        <v>119701.68712532</v>
      </c>
      <c r="H92" s="137" t="n">
        <f aca="false">H91</f>
        <v>800000</v>
      </c>
      <c r="I92" s="137" t="n">
        <f aca="false">G92-H92</f>
        <v>-680298.31287468</v>
      </c>
      <c r="J92" s="137"/>
      <c r="K92" s="148"/>
      <c r="L92" s="149"/>
      <c r="M92" s="127"/>
      <c r="N92" s="147"/>
      <c r="O92" s="137"/>
      <c r="P92" s="137"/>
      <c r="Q92" s="137"/>
      <c r="R92" s="137"/>
    </row>
    <row r="93" customFormat="false" ht="15.75" hidden="false" customHeight="false" outlineLevel="0" collapsed="false">
      <c r="B93" s="148" t="n">
        <f aca="false">B92+1</f>
        <v>82</v>
      </c>
      <c r="C93" s="149" t="n">
        <v>54118</v>
      </c>
      <c r="D93" s="127" t="n">
        <f aca="false">D92+I93</f>
        <v>2311858.22512709</v>
      </c>
      <c r="E93" s="137" t="n">
        <f aca="false">D92*$F$42</f>
        <v>180851.892200335</v>
      </c>
      <c r="F93" s="137" t="n">
        <f aca="false">E93*0.46</f>
        <v>83191.8704121539</v>
      </c>
      <c r="G93" s="137" t="n">
        <f aca="false">E93-F93</f>
        <v>97660.0217881807</v>
      </c>
      <c r="H93" s="137" t="n">
        <f aca="false">H92</f>
        <v>800000</v>
      </c>
      <c r="I93" s="137" t="n">
        <f aca="false">G93-H93</f>
        <v>-702339.978211819</v>
      </c>
      <c r="J93" s="137"/>
      <c r="K93" s="148"/>
      <c r="L93" s="149"/>
      <c r="M93" s="127"/>
      <c r="N93" s="147"/>
      <c r="O93" s="137"/>
      <c r="P93" s="137"/>
      <c r="Q93" s="137"/>
      <c r="R93" s="137"/>
    </row>
    <row r="94" customFormat="false" ht="15.75" hidden="false" customHeight="false" outlineLevel="0" collapsed="false">
      <c r="B94" s="148" t="n">
        <f aca="false">B93+1</f>
        <v>83</v>
      </c>
      <c r="C94" s="149" t="n">
        <v>54483</v>
      </c>
      <c r="D94" s="127" t="n">
        <f aca="false">D93+I94</f>
        <v>1586762.43162121</v>
      </c>
      <c r="E94" s="137" t="n">
        <f aca="false">D93*$F$42</f>
        <v>138711.493507626</v>
      </c>
      <c r="F94" s="137" t="n">
        <f aca="false">E94*0.46</f>
        <v>63807.2870135077</v>
      </c>
      <c r="G94" s="137" t="n">
        <f aca="false">E94-F94</f>
        <v>74904.2064941178</v>
      </c>
      <c r="H94" s="137" t="n">
        <f aca="false">H93</f>
        <v>800000</v>
      </c>
      <c r="I94" s="137" t="n">
        <f aca="false">G94-H94</f>
        <v>-725095.793505882</v>
      </c>
      <c r="J94" s="137"/>
      <c r="K94" s="148"/>
      <c r="L94" s="149"/>
      <c r="M94" s="127"/>
      <c r="N94" s="147"/>
      <c r="O94" s="137"/>
      <c r="P94" s="137"/>
      <c r="Q94" s="137"/>
      <c r="R94" s="137"/>
    </row>
    <row r="95" customFormat="false" ht="15.75" hidden="false" customHeight="false" outlineLevel="0" collapsed="false">
      <c r="B95" s="148" t="n">
        <f aca="false">B94+1</f>
        <v>84</v>
      </c>
      <c r="C95" s="149" t="n">
        <v>54848</v>
      </c>
      <c r="D95" s="127" t="n">
        <f aca="false">D94+I95</f>
        <v>838173.534405737</v>
      </c>
      <c r="E95" s="137" t="n">
        <f aca="false">D94*$F$42</f>
        <v>95205.7458972726</v>
      </c>
      <c r="F95" s="137" t="n">
        <f aca="false">E95*0.46</f>
        <v>43794.6431127454</v>
      </c>
      <c r="G95" s="137" t="n">
        <f aca="false">E95-F95</f>
        <v>51411.1027845272</v>
      </c>
      <c r="H95" s="137" t="n">
        <f aca="false">H94</f>
        <v>800000</v>
      </c>
      <c r="I95" s="137" t="n">
        <f aca="false">G95-H95</f>
        <v>-748588.897215473</v>
      </c>
      <c r="J95" s="137"/>
      <c r="K95" s="148"/>
      <c r="L95" s="149"/>
      <c r="M95" s="127"/>
      <c r="N95" s="147"/>
      <c r="O95" s="137"/>
      <c r="P95" s="137"/>
      <c r="Q95" s="137"/>
      <c r="R95" s="137"/>
    </row>
    <row r="96" customFormat="false" ht="15.75" hidden="false" customHeight="false" outlineLevel="0" collapsed="false">
      <c r="B96" s="148" t="n">
        <f aca="false">B95+1</f>
        <v>85</v>
      </c>
      <c r="C96" s="149" t="n">
        <v>55213</v>
      </c>
      <c r="D96" s="127" t="n">
        <f aca="false">D95+I96</f>
        <v>65330.3569204824</v>
      </c>
      <c r="E96" s="137" t="n">
        <f aca="false">D95*$F$42</f>
        <v>50290.4120643442</v>
      </c>
      <c r="F96" s="137" t="n">
        <f aca="false">E96*0.46</f>
        <v>23133.5895495983</v>
      </c>
      <c r="G96" s="137" t="n">
        <f aca="false">E96-F96</f>
        <v>27156.8225147459</v>
      </c>
      <c r="H96" s="137" t="n">
        <f aca="false">H95</f>
        <v>800000</v>
      </c>
      <c r="I96" s="145" t="n">
        <f aca="false">G96-H96</f>
        <v>-772843.177485254</v>
      </c>
      <c r="J96" s="137"/>
      <c r="K96" s="148"/>
      <c r="L96" s="149"/>
      <c r="M96" s="127"/>
      <c r="N96" s="147"/>
      <c r="O96" s="137"/>
      <c r="P96" s="137"/>
      <c r="Q96" s="137"/>
      <c r="R96" s="145"/>
    </row>
    <row r="97" customFormat="false" ht="15.75" hidden="false" customHeight="false" outlineLevel="0" collapsed="false">
      <c r="B97" s="148" t="s">
        <v>0</v>
      </c>
      <c r="C97" s="149" t="s">
        <v>0</v>
      </c>
      <c r="E97" s="124"/>
      <c r="H97" s="0"/>
      <c r="I97" s="124"/>
      <c r="J97" s="0"/>
      <c r="K97" s="0"/>
      <c r="L97" s="0"/>
      <c r="M97" s="0"/>
      <c r="O97" s="127"/>
      <c r="P97" s="127"/>
      <c r="Q97" s="127"/>
    </row>
    <row r="98" customFormat="false" ht="15.75" hidden="false" customHeight="false" outlineLevel="0" collapsed="false">
      <c r="B98" s="148"/>
      <c r="E98" s="124"/>
      <c r="H98" s="0"/>
      <c r="I98" s="0"/>
      <c r="J98" s="0"/>
      <c r="K98" s="0"/>
      <c r="L98" s="0"/>
      <c r="M98" s="0"/>
      <c r="O98" s="127"/>
      <c r="P98" s="127"/>
      <c r="Q98" s="127"/>
    </row>
    <row r="99" customFormat="false" ht="15.75" hidden="false" customHeight="false" outlineLevel="0" collapsed="false">
      <c r="B99" s="148"/>
      <c r="F99" s="128"/>
      <c r="H99" s="0"/>
      <c r="I99" s="0"/>
      <c r="J99" s="0"/>
      <c r="K99" s="0"/>
      <c r="L99" s="0"/>
      <c r="M99" s="0"/>
      <c r="O99" s="127"/>
      <c r="P99" s="127"/>
      <c r="Q99" s="127"/>
    </row>
    <row r="100" customFormat="false" ht="15.75" hidden="false" customHeight="false" outlineLevel="0" collapsed="false">
      <c r="B100" s="148"/>
      <c r="F100" s="128"/>
      <c r="H100" s="0"/>
      <c r="I100" s="0"/>
      <c r="J100" s="0"/>
      <c r="K100" s="0"/>
      <c r="L100" s="0"/>
      <c r="M100" s="0"/>
      <c r="O100" s="127"/>
      <c r="P100" s="127"/>
      <c r="Q100" s="127"/>
    </row>
    <row r="101" customFormat="false" ht="15.75" hidden="false" customHeight="false" outlineLevel="0" collapsed="false">
      <c r="B101" s="148"/>
      <c r="F101" s="128"/>
      <c r="H101" s="0"/>
      <c r="I101" s="0"/>
      <c r="J101" s="0"/>
      <c r="K101" s="0"/>
      <c r="L101" s="0"/>
      <c r="M101" s="0"/>
      <c r="O101" s="127"/>
      <c r="P101" s="127"/>
      <c r="Q101" s="127"/>
    </row>
    <row r="102" customFormat="false" ht="15.75" hidden="false" customHeight="false" outlineLevel="0" collapsed="false">
      <c r="B102" s="148"/>
      <c r="F102" s="128"/>
      <c r="H102" s="0"/>
      <c r="I102" s="0"/>
      <c r="J102" s="0"/>
      <c r="K102" s="0"/>
      <c r="L102" s="0"/>
      <c r="M102" s="0"/>
      <c r="O102" s="127"/>
      <c r="P102" s="127"/>
      <c r="Q102" s="127"/>
    </row>
    <row r="103" customFormat="false" ht="15.75" hidden="false" customHeight="false" outlineLevel="0" collapsed="false">
      <c r="B103" s="148"/>
      <c r="F103" s="128"/>
      <c r="H103" s="0"/>
      <c r="I103" s="0"/>
      <c r="J103" s="0"/>
      <c r="K103" s="0"/>
      <c r="L103" s="0"/>
      <c r="M103" s="0"/>
      <c r="O103" s="127"/>
      <c r="P103" s="127"/>
      <c r="Q103" s="127"/>
    </row>
    <row r="104" customFormat="false" ht="15.75" hidden="false" customHeight="false" outlineLevel="0" collapsed="false">
      <c r="B104" s="148"/>
      <c r="F104" s="128"/>
      <c r="H104" s="0"/>
      <c r="I104" s="0"/>
      <c r="J104" s="0"/>
      <c r="K104" s="0"/>
      <c r="L104" s="0"/>
      <c r="M104" s="0"/>
      <c r="O104" s="127"/>
      <c r="P104" s="127"/>
      <c r="Q104" s="127"/>
    </row>
    <row r="105" customFormat="false" ht="15.75" hidden="false" customHeight="false" outlineLevel="0" collapsed="false">
      <c r="B105" s="148"/>
      <c r="F105" s="128"/>
      <c r="H105" s="0"/>
      <c r="I105" s="0"/>
      <c r="J105" s="0"/>
      <c r="K105" s="0"/>
      <c r="L105" s="0"/>
      <c r="M105" s="0"/>
      <c r="O105" s="127"/>
      <c r="P105" s="127"/>
      <c r="Q105" s="127"/>
    </row>
    <row r="106" customFormat="false" ht="15.75" hidden="false" customHeight="false" outlineLevel="0" collapsed="false">
      <c r="B106" s="148"/>
      <c r="F106" s="128"/>
      <c r="H106" s="0"/>
      <c r="I106" s="0"/>
      <c r="J106" s="0"/>
      <c r="K106" s="0"/>
      <c r="L106" s="0"/>
      <c r="M106" s="0"/>
      <c r="O106" s="127"/>
      <c r="P106" s="127"/>
      <c r="Q106" s="127"/>
    </row>
    <row r="107" customFormat="false" ht="15.75" hidden="false" customHeight="false" outlineLevel="0" collapsed="false">
      <c r="B107" s="148"/>
      <c r="F107" s="128"/>
      <c r="H107" s="0"/>
      <c r="I107" s="0"/>
      <c r="J107" s="0"/>
      <c r="K107" s="0"/>
      <c r="L107" s="0"/>
      <c r="M107" s="0"/>
      <c r="O107" s="127"/>
      <c r="P107" s="127"/>
      <c r="Q107" s="127"/>
    </row>
    <row r="108" customFormat="false" ht="15.75" hidden="false" customHeight="false" outlineLevel="0" collapsed="false">
      <c r="B108" s="148"/>
      <c r="F108" s="128"/>
      <c r="H108" s="0"/>
      <c r="I108" s="0"/>
      <c r="J108" s="0"/>
      <c r="K108" s="0"/>
      <c r="L108" s="0"/>
      <c r="M108" s="0"/>
      <c r="O108" s="127"/>
      <c r="P108" s="127"/>
      <c r="Q108" s="127"/>
    </row>
    <row r="109" customFormat="false" ht="15.75" hidden="false" customHeight="false" outlineLevel="0" collapsed="false">
      <c r="B109" s="148"/>
      <c r="F109" s="128"/>
      <c r="H109" s="0"/>
      <c r="I109" s="0"/>
      <c r="J109" s="0"/>
      <c r="K109" s="0"/>
      <c r="L109" s="0"/>
      <c r="M109" s="0"/>
      <c r="O109" s="127"/>
      <c r="P109" s="127"/>
      <c r="Q109" s="127"/>
    </row>
    <row r="110" customFormat="false" ht="15.75" hidden="false" customHeight="false" outlineLevel="0" collapsed="false">
      <c r="B110" s="148"/>
      <c r="F110" s="128"/>
      <c r="H110" s="0"/>
      <c r="I110" s="0"/>
      <c r="J110" s="0"/>
      <c r="K110" s="0"/>
      <c r="L110" s="0"/>
      <c r="M110" s="0"/>
      <c r="O110" s="127"/>
      <c r="P110" s="127"/>
      <c r="Q110" s="127"/>
    </row>
    <row r="111" customFormat="false" ht="15.75" hidden="false" customHeight="false" outlineLevel="0" collapsed="false">
      <c r="B111" s="148"/>
      <c r="F111" s="128"/>
      <c r="H111" s="0"/>
      <c r="I111" s="0"/>
      <c r="J111" s="0"/>
      <c r="K111" s="0"/>
      <c r="L111" s="0"/>
      <c r="M111" s="0"/>
      <c r="O111" s="127"/>
      <c r="P111" s="127"/>
      <c r="Q111" s="127"/>
    </row>
    <row r="112" customFormat="false" ht="15.75" hidden="false" customHeight="false" outlineLevel="0" collapsed="false">
      <c r="B112" s="148"/>
      <c r="F112" s="128"/>
      <c r="H112" s="0"/>
      <c r="I112" s="0"/>
      <c r="J112" s="0"/>
      <c r="K112" s="0"/>
      <c r="L112" s="0"/>
      <c r="M112" s="0"/>
      <c r="O112" s="127"/>
      <c r="P112" s="127"/>
      <c r="Q112" s="127"/>
    </row>
    <row r="113" customFormat="false" ht="15.75" hidden="false" customHeight="false" outlineLevel="0" collapsed="false">
      <c r="B113" s="148"/>
      <c r="F113" s="128"/>
      <c r="H113" s="0"/>
      <c r="I113" s="0"/>
      <c r="J113" s="0"/>
      <c r="K113" s="0"/>
      <c r="L113" s="0"/>
      <c r="M113" s="0"/>
      <c r="O113" s="127"/>
      <c r="P113" s="127"/>
      <c r="Q113" s="127"/>
    </row>
    <row r="114" customFormat="false" ht="15.75" hidden="false" customHeight="false" outlineLevel="0" collapsed="false">
      <c r="B114" s="148"/>
      <c r="F114" s="128"/>
      <c r="H114" s="0"/>
      <c r="I114" s="0"/>
      <c r="J114" s="0"/>
      <c r="K114" s="0"/>
      <c r="L114" s="0"/>
      <c r="M114" s="0"/>
      <c r="O114" s="127"/>
      <c r="P114" s="127"/>
      <c r="Q114" s="127"/>
    </row>
    <row r="115" customFormat="false" ht="15.75" hidden="false" customHeight="false" outlineLevel="0" collapsed="false">
      <c r="B115" s="148"/>
      <c r="F115" s="128"/>
      <c r="H115" s="0"/>
      <c r="I115" s="0"/>
      <c r="J115" s="0"/>
      <c r="K115" s="0"/>
      <c r="L115" s="0"/>
      <c r="M115" s="0"/>
      <c r="O115" s="127"/>
      <c r="P115" s="127"/>
      <c r="Q115" s="127"/>
    </row>
    <row r="116" customFormat="false" ht="15.75" hidden="false" customHeight="false" outlineLevel="0" collapsed="false">
      <c r="B116" s="148"/>
      <c r="F116" s="128"/>
      <c r="H116" s="0"/>
      <c r="I116" s="0"/>
      <c r="J116" s="0"/>
      <c r="K116" s="0"/>
      <c r="L116" s="0"/>
      <c r="M116" s="0"/>
      <c r="O116" s="127"/>
      <c r="P116" s="127"/>
      <c r="Q116" s="127"/>
    </row>
    <row r="117" customFormat="false" ht="15.75" hidden="false" customHeight="false" outlineLevel="0" collapsed="false">
      <c r="B117" s="148"/>
      <c r="F117" s="128"/>
      <c r="H117" s="0"/>
      <c r="I117" s="0"/>
      <c r="J117" s="0"/>
      <c r="K117" s="0"/>
      <c r="L117" s="0"/>
      <c r="M117" s="0"/>
      <c r="O117" s="127"/>
      <c r="P117" s="127"/>
      <c r="Q117" s="127"/>
    </row>
    <row r="118" customFormat="false" ht="15.75" hidden="false" customHeight="false" outlineLevel="0" collapsed="false">
      <c r="B118" s="148"/>
      <c r="F118" s="128"/>
      <c r="H118" s="0"/>
      <c r="I118" s="0"/>
      <c r="J118" s="0"/>
      <c r="K118" s="0"/>
      <c r="L118" s="0"/>
      <c r="M118" s="0"/>
      <c r="O118" s="127"/>
      <c r="P118" s="127"/>
      <c r="Q118" s="127"/>
    </row>
    <row r="119" customFormat="false" ht="15.75" hidden="false" customHeight="false" outlineLevel="0" collapsed="false">
      <c r="B119" s="148"/>
      <c r="F119" s="128"/>
      <c r="H119" s="0"/>
      <c r="I119" s="0"/>
      <c r="J119" s="0"/>
      <c r="K119" s="0"/>
      <c r="L119" s="0"/>
      <c r="M119" s="0"/>
      <c r="O119" s="127"/>
      <c r="P119" s="127"/>
      <c r="Q119" s="127"/>
    </row>
    <row r="120" customFormat="false" ht="15.75" hidden="false" customHeight="false" outlineLevel="0" collapsed="false">
      <c r="B120" s="148"/>
      <c r="F120" s="128"/>
      <c r="H120" s="0"/>
      <c r="I120" s="0"/>
      <c r="J120" s="0"/>
      <c r="K120" s="0"/>
      <c r="L120" s="0"/>
      <c r="M120" s="0"/>
      <c r="O120" s="127"/>
      <c r="P120" s="127"/>
      <c r="Q120" s="127"/>
    </row>
    <row r="121" customFormat="false" ht="15.75" hidden="false" customHeight="false" outlineLevel="0" collapsed="false">
      <c r="B121" s="148"/>
      <c r="H121" s="0"/>
      <c r="I121" s="0"/>
      <c r="J121" s="0"/>
      <c r="K121" s="0"/>
      <c r="L121" s="0"/>
      <c r="M121" s="0"/>
      <c r="O121" s="127"/>
      <c r="P121" s="127"/>
      <c r="Q121" s="127"/>
    </row>
    <row r="122" customFormat="false" ht="15.75" hidden="false" customHeight="false" outlineLevel="0" collapsed="false">
      <c r="B122" s="148"/>
      <c r="H122" s="0"/>
      <c r="I122" s="0"/>
      <c r="J122" s="0"/>
      <c r="K122" s="0"/>
      <c r="L122" s="0"/>
      <c r="M122" s="0"/>
      <c r="O122" s="127"/>
      <c r="P122" s="127"/>
      <c r="Q122" s="127"/>
    </row>
    <row r="123" customFormat="false" ht="15.75" hidden="false" customHeight="false" outlineLevel="0" collapsed="false">
      <c r="B123" s="148"/>
      <c r="H123" s="0"/>
      <c r="I123" s="0"/>
      <c r="J123" s="0"/>
      <c r="K123" s="0"/>
      <c r="L123" s="0"/>
      <c r="M123" s="0"/>
      <c r="O123" s="127"/>
      <c r="P123" s="127"/>
      <c r="Q123" s="127"/>
    </row>
    <row r="124" customFormat="false" ht="15.75" hidden="false" customHeight="false" outlineLevel="0" collapsed="false">
      <c r="B124" s="148"/>
      <c r="H124" s="0"/>
      <c r="I124" s="0"/>
      <c r="J124" s="0"/>
      <c r="K124" s="0"/>
      <c r="L124" s="0"/>
      <c r="M124" s="0"/>
      <c r="O124" s="127"/>
      <c r="P124" s="127"/>
      <c r="Q124" s="127"/>
    </row>
    <row r="125" customFormat="false" ht="15.75" hidden="false" customHeight="false" outlineLevel="0" collapsed="false">
      <c r="B125" s="148"/>
      <c r="H125" s="0"/>
      <c r="I125" s="0"/>
      <c r="J125" s="0"/>
      <c r="K125" s="0"/>
      <c r="L125" s="0"/>
      <c r="M125" s="0"/>
      <c r="O125" s="127"/>
      <c r="P125" s="127"/>
      <c r="Q125" s="127"/>
    </row>
    <row r="126" customFormat="false" ht="15.75" hidden="false" customHeight="false" outlineLevel="0" collapsed="false">
      <c r="B126" s="148"/>
      <c r="H126" s="0"/>
      <c r="I126" s="0"/>
      <c r="J126" s="0"/>
      <c r="K126" s="0"/>
      <c r="L126" s="0"/>
      <c r="M126" s="0"/>
      <c r="O126" s="127"/>
      <c r="P126" s="127"/>
      <c r="Q126" s="127"/>
    </row>
    <row r="127" customFormat="false" ht="15.75" hidden="false" customHeight="false" outlineLevel="0" collapsed="false">
      <c r="B127" s="148"/>
      <c r="H127" s="0"/>
      <c r="I127" s="0"/>
      <c r="J127" s="0"/>
      <c r="K127" s="0"/>
      <c r="L127" s="0"/>
      <c r="M127" s="0"/>
      <c r="O127" s="127"/>
      <c r="P127" s="127"/>
      <c r="Q127" s="127"/>
    </row>
    <row r="128" customFormat="false" ht="15.75" hidden="false" customHeight="false" outlineLevel="0" collapsed="false">
      <c r="B128" s="148"/>
      <c r="H128" s="0"/>
      <c r="I128" s="0"/>
      <c r="J128" s="0"/>
      <c r="K128" s="0"/>
      <c r="L128" s="0"/>
      <c r="M128" s="0"/>
      <c r="O128" s="127"/>
      <c r="P128" s="127"/>
      <c r="Q128" s="127"/>
    </row>
    <row r="129" customFormat="false" ht="15.75" hidden="false" customHeight="false" outlineLevel="0" collapsed="false">
      <c r="B129" s="148"/>
      <c r="H129" s="0"/>
      <c r="I129" s="0"/>
      <c r="J129" s="0"/>
      <c r="K129" s="0"/>
      <c r="L129" s="0"/>
      <c r="M129" s="0"/>
      <c r="O129" s="127"/>
      <c r="P129" s="127"/>
      <c r="Q129" s="127"/>
    </row>
    <row r="130" customFormat="false" ht="15.75" hidden="false" customHeight="false" outlineLevel="0" collapsed="false">
      <c r="B130" s="148"/>
      <c r="H130" s="0"/>
      <c r="I130" s="0"/>
      <c r="J130" s="0"/>
      <c r="K130" s="0"/>
      <c r="L130" s="0"/>
      <c r="M130" s="0"/>
      <c r="O130" s="127"/>
      <c r="P130" s="127"/>
      <c r="Q130" s="127"/>
    </row>
    <row r="131" customFormat="false" ht="15.75" hidden="false" customHeight="false" outlineLevel="0" collapsed="false">
      <c r="B131" s="148"/>
      <c r="H131" s="0"/>
      <c r="I131" s="0"/>
      <c r="J131" s="0"/>
      <c r="K131" s="0"/>
      <c r="L131" s="0"/>
      <c r="M131" s="0"/>
      <c r="O131" s="127"/>
      <c r="P131" s="127"/>
      <c r="Q131" s="127"/>
    </row>
    <row r="132" customFormat="false" ht="15.75" hidden="false" customHeight="false" outlineLevel="0" collapsed="false">
      <c r="B132" s="148"/>
      <c r="H132" s="0"/>
      <c r="I132" s="0"/>
      <c r="J132" s="0"/>
      <c r="K132" s="0"/>
      <c r="L132" s="0"/>
      <c r="M132" s="0"/>
      <c r="O132" s="127"/>
      <c r="P132" s="127"/>
      <c r="Q132" s="127"/>
    </row>
    <row r="133" customFormat="false" ht="15.75" hidden="false" customHeight="false" outlineLevel="0" collapsed="false">
      <c r="B133" s="148"/>
      <c r="H133" s="0"/>
      <c r="I133" s="0"/>
      <c r="J133" s="0"/>
      <c r="K133" s="0"/>
      <c r="L133" s="0"/>
      <c r="M133" s="0"/>
      <c r="O133" s="127"/>
      <c r="P133" s="127"/>
      <c r="Q133" s="127"/>
    </row>
    <row r="134" customFormat="false" ht="15.75" hidden="false" customHeight="false" outlineLevel="0" collapsed="false">
      <c r="B134" s="148"/>
      <c r="H134" s="0"/>
      <c r="I134" s="0"/>
      <c r="J134" s="0"/>
      <c r="K134" s="0"/>
      <c r="L134" s="0"/>
      <c r="M134" s="0"/>
      <c r="O134" s="127"/>
      <c r="P134" s="127"/>
      <c r="Q134" s="127"/>
    </row>
    <row r="135" customFormat="false" ht="15.75" hidden="false" customHeight="false" outlineLevel="0" collapsed="false">
      <c r="B135" s="148"/>
      <c r="H135" s="0"/>
      <c r="I135" s="0"/>
      <c r="J135" s="0"/>
      <c r="K135" s="0"/>
      <c r="L135" s="0"/>
      <c r="M135" s="0"/>
      <c r="O135" s="127"/>
      <c r="P135" s="127"/>
      <c r="Q135" s="127"/>
    </row>
    <row r="136" customFormat="false" ht="15.75" hidden="false" customHeight="false" outlineLevel="0" collapsed="false">
      <c r="B136" s="148"/>
      <c r="H136" s="0"/>
      <c r="I136" s="0"/>
      <c r="J136" s="0"/>
      <c r="K136" s="0"/>
      <c r="L136" s="0"/>
      <c r="M136" s="0"/>
      <c r="O136" s="127"/>
      <c r="P136" s="127"/>
      <c r="Q136" s="127"/>
    </row>
    <row r="137" customFormat="false" ht="15.75" hidden="false" customHeight="false" outlineLevel="0" collapsed="false">
      <c r="B137" s="148"/>
      <c r="H137" s="0"/>
      <c r="I137" s="0"/>
      <c r="J137" s="0"/>
      <c r="K137" s="0"/>
      <c r="L137" s="0"/>
      <c r="M137" s="0"/>
      <c r="O137" s="127"/>
      <c r="P137" s="127"/>
      <c r="Q137" s="127"/>
    </row>
    <row r="138" customFormat="false" ht="15.75" hidden="false" customHeight="false" outlineLevel="0" collapsed="false">
      <c r="B138" s="148"/>
      <c r="H138" s="0"/>
      <c r="I138" s="0"/>
      <c r="J138" s="0"/>
      <c r="K138" s="0"/>
      <c r="L138" s="0"/>
      <c r="M138" s="0"/>
      <c r="O138" s="127"/>
      <c r="P138" s="127"/>
      <c r="Q138" s="127"/>
    </row>
    <row r="139" customFormat="false" ht="15.75" hidden="false" customHeight="false" outlineLevel="0" collapsed="false">
      <c r="B139" s="148"/>
      <c r="H139" s="0"/>
      <c r="I139" s="0"/>
      <c r="J139" s="0"/>
      <c r="K139" s="0"/>
      <c r="L139" s="0"/>
      <c r="M139" s="0"/>
      <c r="O139" s="127"/>
      <c r="P139" s="127"/>
      <c r="Q139" s="127"/>
    </row>
    <row r="140" customFormat="false" ht="15.75" hidden="false" customHeight="false" outlineLevel="0" collapsed="false">
      <c r="B140" s="148"/>
      <c r="H140" s="0"/>
      <c r="I140" s="0"/>
      <c r="J140" s="0"/>
      <c r="K140" s="0"/>
      <c r="L140" s="0"/>
      <c r="M140" s="0"/>
      <c r="O140" s="127"/>
      <c r="P140" s="127"/>
      <c r="Q140" s="127"/>
    </row>
    <row r="141" customFormat="false" ht="15.75" hidden="false" customHeight="false" outlineLevel="0" collapsed="false">
      <c r="B141" s="148"/>
      <c r="H141" s="0"/>
      <c r="I141" s="0"/>
      <c r="J141" s="0"/>
      <c r="K141" s="0"/>
      <c r="L141" s="0"/>
      <c r="M141" s="0"/>
      <c r="O141" s="127"/>
      <c r="P141" s="127"/>
      <c r="Q141" s="127"/>
    </row>
    <row r="142" customFormat="false" ht="15.75" hidden="false" customHeight="false" outlineLevel="0" collapsed="false">
      <c r="B142" s="148"/>
      <c r="H142" s="0"/>
      <c r="I142" s="0"/>
      <c r="J142" s="0"/>
      <c r="K142" s="0"/>
      <c r="L142" s="0"/>
      <c r="M142" s="0"/>
      <c r="O142" s="127"/>
      <c r="P142" s="127"/>
      <c r="Q142" s="127"/>
    </row>
    <row r="143" customFormat="false" ht="15.75" hidden="false" customHeight="false" outlineLevel="0" collapsed="false">
      <c r="B143" s="148"/>
      <c r="H143" s="0"/>
      <c r="I143" s="0"/>
      <c r="J143" s="0"/>
      <c r="K143" s="0"/>
      <c r="L143" s="0"/>
      <c r="M143" s="0"/>
      <c r="O143" s="127"/>
      <c r="P143" s="127"/>
      <c r="Q143" s="127"/>
    </row>
    <row r="144" customFormat="false" ht="15.75" hidden="false" customHeight="false" outlineLevel="0" collapsed="false">
      <c r="B144" s="148"/>
      <c r="H144" s="0"/>
      <c r="I144" s="0"/>
      <c r="J144" s="0"/>
      <c r="K144" s="0"/>
      <c r="L144" s="0"/>
      <c r="M144" s="0"/>
      <c r="O144" s="127"/>
      <c r="P144" s="127"/>
      <c r="Q144" s="127"/>
    </row>
    <row r="145" customFormat="false" ht="15.75" hidden="false" customHeight="false" outlineLevel="0" collapsed="false">
      <c r="B145" s="148"/>
      <c r="H145" s="0"/>
      <c r="I145" s="0"/>
      <c r="J145" s="0"/>
      <c r="K145" s="0"/>
      <c r="L145" s="0"/>
      <c r="M145" s="0"/>
      <c r="O145" s="127"/>
      <c r="P145" s="127"/>
      <c r="Q145" s="127"/>
    </row>
    <row r="146" customFormat="false" ht="15.75" hidden="false" customHeight="false" outlineLevel="0" collapsed="false">
      <c r="B146" s="148"/>
      <c r="H146" s="0"/>
      <c r="I146" s="0"/>
      <c r="J146" s="0"/>
      <c r="K146" s="0"/>
      <c r="L146" s="0"/>
      <c r="M146" s="0"/>
      <c r="O146" s="127"/>
      <c r="P146" s="127"/>
      <c r="Q146" s="127"/>
    </row>
    <row r="147" customFormat="false" ht="15.75" hidden="false" customHeight="false" outlineLevel="0" collapsed="false">
      <c r="B147" s="148"/>
      <c r="H147" s="0"/>
      <c r="I147" s="0"/>
      <c r="J147" s="0"/>
      <c r="K147" s="0"/>
      <c r="L147" s="0"/>
      <c r="M147" s="0"/>
      <c r="O147" s="127"/>
      <c r="P147" s="127"/>
      <c r="Q147" s="127"/>
    </row>
    <row r="148" customFormat="false" ht="15.75" hidden="false" customHeight="false" outlineLevel="0" collapsed="false">
      <c r="B148" s="148"/>
      <c r="H148" s="0"/>
      <c r="I148" s="0"/>
      <c r="J148" s="0"/>
      <c r="K148" s="0"/>
      <c r="L148" s="0"/>
      <c r="M148" s="0"/>
      <c r="O148" s="127"/>
      <c r="P148" s="127"/>
      <c r="Q148" s="127"/>
    </row>
    <row r="149" customFormat="false" ht="15.75" hidden="false" customHeight="false" outlineLevel="0" collapsed="false">
      <c r="B149" s="148"/>
      <c r="H149" s="0"/>
      <c r="I149" s="0"/>
      <c r="J149" s="0"/>
      <c r="K149" s="0"/>
      <c r="L149" s="0"/>
      <c r="M149" s="0"/>
      <c r="O149" s="127"/>
      <c r="P149" s="127"/>
      <c r="Q149" s="127"/>
    </row>
    <row r="150" customFormat="false" ht="15.75" hidden="false" customHeight="false" outlineLevel="0" collapsed="false">
      <c r="B150" s="148"/>
      <c r="H150" s="0"/>
      <c r="I150" s="0"/>
      <c r="J150" s="0"/>
      <c r="K150" s="0"/>
      <c r="L150" s="0"/>
      <c r="M150" s="0"/>
      <c r="O150" s="127"/>
      <c r="P150" s="127"/>
      <c r="Q150" s="127"/>
    </row>
    <row r="151" customFormat="false" ht="15.75" hidden="false" customHeight="false" outlineLevel="0" collapsed="false">
      <c r="B151" s="148"/>
      <c r="H151" s="0"/>
      <c r="I151" s="0"/>
      <c r="J151" s="0"/>
      <c r="K151" s="0"/>
      <c r="L151" s="0"/>
      <c r="M151" s="0"/>
      <c r="O151" s="127"/>
      <c r="P151" s="127"/>
      <c r="Q151" s="127"/>
    </row>
    <row r="152" customFormat="false" ht="15.75" hidden="false" customHeight="false" outlineLevel="0" collapsed="false">
      <c r="B152" s="148"/>
      <c r="H152" s="0"/>
      <c r="I152" s="0"/>
      <c r="J152" s="0"/>
      <c r="K152" s="0"/>
      <c r="L152" s="0"/>
      <c r="M152" s="0"/>
      <c r="O152" s="127"/>
      <c r="P152" s="127"/>
      <c r="Q152" s="127"/>
    </row>
    <row r="153" customFormat="false" ht="15.75" hidden="false" customHeight="false" outlineLevel="0" collapsed="false">
      <c r="B153" s="148"/>
      <c r="H153" s="0"/>
      <c r="I153" s="0"/>
      <c r="J153" s="0"/>
      <c r="K153" s="0"/>
      <c r="L153" s="0"/>
      <c r="M153" s="0"/>
      <c r="O153" s="127"/>
      <c r="P153" s="127"/>
      <c r="Q153" s="127"/>
    </row>
    <row r="154" customFormat="false" ht="15.75" hidden="false" customHeight="false" outlineLevel="0" collapsed="false">
      <c r="B154" s="148"/>
      <c r="H154" s="0"/>
      <c r="I154" s="0"/>
      <c r="J154" s="0"/>
      <c r="K154" s="0"/>
      <c r="L154" s="0"/>
      <c r="M154" s="0"/>
      <c r="O154" s="127"/>
      <c r="P154" s="127"/>
      <c r="Q154" s="127"/>
    </row>
    <row r="155" customFormat="false" ht="15.75" hidden="false" customHeight="false" outlineLevel="0" collapsed="false">
      <c r="B155" s="148"/>
      <c r="H155" s="0"/>
      <c r="I155" s="0"/>
      <c r="J155" s="0"/>
      <c r="K155" s="0"/>
      <c r="L155" s="0"/>
      <c r="M155" s="0"/>
      <c r="O155" s="127"/>
      <c r="P155" s="127"/>
      <c r="Q155" s="127"/>
    </row>
    <row r="156" customFormat="false" ht="15.75" hidden="false" customHeight="false" outlineLevel="0" collapsed="false">
      <c r="B156" s="148"/>
      <c r="H156" s="0"/>
      <c r="I156" s="0"/>
      <c r="J156" s="0"/>
      <c r="K156" s="0"/>
      <c r="L156" s="0"/>
      <c r="M156" s="0"/>
      <c r="O156" s="127"/>
      <c r="P156" s="127"/>
      <c r="Q156" s="127"/>
    </row>
    <row r="157" customFormat="false" ht="15.75" hidden="false" customHeight="false" outlineLevel="0" collapsed="false">
      <c r="B157" s="148"/>
      <c r="H157" s="0"/>
      <c r="I157" s="0"/>
      <c r="J157" s="0"/>
      <c r="K157" s="0"/>
      <c r="L157" s="0"/>
      <c r="M157" s="0"/>
      <c r="O157" s="127"/>
      <c r="P157" s="127"/>
      <c r="Q157" s="127"/>
    </row>
    <row r="158" customFormat="false" ht="15.75" hidden="false" customHeight="false" outlineLevel="0" collapsed="false">
      <c r="B158" s="148"/>
      <c r="H158" s="0"/>
      <c r="I158" s="0"/>
      <c r="J158" s="0"/>
      <c r="K158" s="0"/>
      <c r="L158" s="0"/>
      <c r="M158" s="0"/>
      <c r="O158" s="127"/>
      <c r="P158" s="127"/>
      <c r="Q158" s="127"/>
    </row>
    <row r="159" customFormat="false" ht="15.75" hidden="false" customHeight="false" outlineLevel="0" collapsed="false">
      <c r="B159" s="148"/>
      <c r="H159" s="0"/>
      <c r="I159" s="0"/>
      <c r="J159" s="0"/>
      <c r="K159" s="0"/>
      <c r="L159" s="0"/>
      <c r="M159" s="0"/>
      <c r="O159" s="127"/>
      <c r="P159" s="127"/>
      <c r="Q159" s="127"/>
    </row>
    <row r="160" customFormat="false" ht="15.75" hidden="false" customHeight="false" outlineLevel="0" collapsed="false">
      <c r="B160" s="148"/>
      <c r="H160" s="0"/>
      <c r="I160" s="0"/>
      <c r="J160" s="0"/>
      <c r="K160" s="0"/>
      <c r="L160" s="0"/>
      <c r="M160" s="0"/>
      <c r="O160" s="127"/>
      <c r="P160" s="127"/>
      <c r="Q160" s="127"/>
    </row>
    <row r="161" customFormat="false" ht="15.75" hidden="false" customHeight="false" outlineLevel="0" collapsed="false">
      <c r="B161" s="148"/>
      <c r="H161" s="0"/>
      <c r="I161" s="0"/>
      <c r="J161" s="0"/>
      <c r="K161" s="0"/>
      <c r="L161" s="0"/>
      <c r="M161" s="0"/>
      <c r="O161" s="127"/>
      <c r="P161" s="127"/>
      <c r="Q161" s="127"/>
    </row>
    <row r="162" customFormat="false" ht="15.75" hidden="false" customHeight="false" outlineLevel="0" collapsed="false">
      <c r="B162" s="148"/>
      <c r="H162" s="0"/>
      <c r="I162" s="0"/>
      <c r="J162" s="0"/>
      <c r="K162" s="0"/>
      <c r="L162" s="0"/>
      <c r="M162" s="0"/>
      <c r="O162" s="127"/>
      <c r="P162" s="127"/>
      <c r="Q162" s="127"/>
    </row>
    <row r="163" customFormat="false" ht="15.75" hidden="false" customHeight="false" outlineLevel="0" collapsed="false">
      <c r="B163" s="148"/>
      <c r="H163" s="0"/>
      <c r="I163" s="0"/>
      <c r="J163" s="0"/>
      <c r="K163" s="0"/>
      <c r="L163" s="0"/>
      <c r="M163" s="0"/>
      <c r="O163" s="127"/>
      <c r="P163" s="127"/>
      <c r="Q163" s="127"/>
    </row>
    <row r="164" customFormat="false" ht="15.75" hidden="false" customHeight="false" outlineLevel="0" collapsed="false">
      <c r="B164" s="148"/>
      <c r="H164" s="0"/>
      <c r="I164" s="0"/>
      <c r="J164" s="0"/>
      <c r="K164" s="0"/>
      <c r="L164" s="0"/>
      <c r="M164" s="0"/>
      <c r="O164" s="127"/>
      <c r="P164" s="127"/>
      <c r="Q164" s="127"/>
    </row>
    <row r="165" customFormat="false" ht="15.75" hidden="false" customHeight="false" outlineLevel="0" collapsed="false">
      <c r="B165" s="148"/>
      <c r="H165" s="0"/>
      <c r="I165" s="0"/>
      <c r="J165" s="0"/>
      <c r="K165" s="0"/>
      <c r="L165" s="0"/>
      <c r="M165" s="0"/>
      <c r="O165" s="127"/>
      <c r="P165" s="127"/>
      <c r="Q165" s="127"/>
    </row>
    <row r="166" customFormat="false" ht="15.75" hidden="false" customHeight="false" outlineLevel="0" collapsed="false">
      <c r="B166" s="148"/>
      <c r="H166" s="0"/>
      <c r="I166" s="0"/>
      <c r="J166" s="0"/>
      <c r="K166" s="0"/>
      <c r="L166" s="0"/>
      <c r="M166" s="0"/>
      <c r="O166" s="127"/>
      <c r="P166" s="127"/>
      <c r="Q166" s="127"/>
    </row>
    <row r="167" customFormat="false" ht="15.75" hidden="false" customHeight="false" outlineLevel="0" collapsed="false">
      <c r="B167" s="148"/>
      <c r="H167" s="0"/>
      <c r="I167" s="0"/>
      <c r="J167" s="0"/>
      <c r="K167" s="0"/>
      <c r="L167" s="0"/>
      <c r="M167" s="0"/>
      <c r="O167" s="127"/>
      <c r="P167" s="127"/>
      <c r="Q167" s="127"/>
    </row>
    <row r="168" customFormat="false" ht="15.75" hidden="false" customHeight="false" outlineLevel="0" collapsed="false">
      <c r="B168" s="148"/>
      <c r="H168" s="0"/>
      <c r="I168" s="0"/>
      <c r="J168" s="0"/>
      <c r="K168" s="0"/>
      <c r="L168" s="0"/>
      <c r="M168" s="0"/>
      <c r="O168" s="127"/>
      <c r="P168" s="127"/>
      <c r="Q168" s="127"/>
    </row>
    <row r="169" customFormat="false" ht="15.75" hidden="false" customHeight="false" outlineLevel="0" collapsed="false">
      <c r="B169" s="148"/>
      <c r="H169" s="0"/>
      <c r="I169" s="0"/>
      <c r="J169" s="0"/>
      <c r="K169" s="0"/>
      <c r="L169" s="0"/>
      <c r="M169" s="0"/>
      <c r="O169" s="127"/>
      <c r="P169" s="127"/>
      <c r="Q169" s="127"/>
    </row>
    <row r="170" customFormat="false" ht="15.75" hidden="false" customHeight="false" outlineLevel="0" collapsed="false">
      <c r="B170" s="148"/>
      <c r="H170" s="0"/>
      <c r="I170" s="0"/>
      <c r="J170" s="0"/>
      <c r="K170" s="0"/>
      <c r="L170" s="0"/>
      <c r="M170" s="0"/>
      <c r="O170" s="127"/>
      <c r="P170" s="127"/>
      <c r="Q170" s="127"/>
    </row>
    <row r="171" customFormat="false" ht="15.75" hidden="false" customHeight="false" outlineLevel="0" collapsed="false">
      <c r="B171" s="148"/>
      <c r="H171" s="0"/>
      <c r="I171" s="0"/>
      <c r="J171" s="0"/>
      <c r="K171" s="0"/>
      <c r="L171" s="0"/>
      <c r="M171" s="0"/>
      <c r="O171" s="127"/>
      <c r="P171" s="127"/>
      <c r="Q171" s="127"/>
    </row>
    <row r="172" customFormat="false" ht="15.75" hidden="false" customHeight="false" outlineLevel="0" collapsed="false">
      <c r="B172" s="148"/>
      <c r="H172" s="0"/>
      <c r="I172" s="0"/>
      <c r="J172" s="0"/>
      <c r="K172" s="0"/>
      <c r="L172" s="0"/>
      <c r="M172" s="0"/>
      <c r="O172" s="127"/>
      <c r="P172" s="127"/>
      <c r="Q172" s="127"/>
    </row>
    <row r="173" customFormat="false" ht="15.75" hidden="false" customHeight="false" outlineLevel="0" collapsed="false">
      <c r="B173" s="148"/>
      <c r="H173" s="0"/>
      <c r="I173" s="0"/>
      <c r="J173" s="0"/>
      <c r="K173" s="0"/>
      <c r="L173" s="0"/>
      <c r="M173" s="0"/>
      <c r="O173" s="127"/>
      <c r="P173" s="127"/>
      <c r="Q173" s="127"/>
    </row>
    <row r="174" customFormat="false" ht="15.75" hidden="false" customHeight="false" outlineLevel="0" collapsed="false">
      <c r="B174" s="148"/>
      <c r="H174" s="0"/>
      <c r="I174" s="0"/>
      <c r="J174" s="0"/>
      <c r="K174" s="0"/>
      <c r="L174" s="0"/>
      <c r="M174" s="0"/>
      <c r="O174" s="127"/>
      <c r="P174" s="127"/>
      <c r="Q174" s="127"/>
    </row>
    <row r="175" customFormat="false" ht="15.75" hidden="false" customHeight="false" outlineLevel="0" collapsed="false">
      <c r="B175" s="148"/>
      <c r="H175" s="0"/>
      <c r="I175" s="0"/>
      <c r="J175" s="0"/>
      <c r="K175" s="0"/>
      <c r="L175" s="0"/>
      <c r="M175" s="0"/>
      <c r="O175" s="127"/>
      <c r="P175" s="127"/>
      <c r="Q175" s="127"/>
    </row>
    <row r="176" customFormat="false" ht="15.75" hidden="false" customHeight="false" outlineLevel="0" collapsed="false">
      <c r="B176" s="148"/>
      <c r="H176" s="0"/>
      <c r="I176" s="0"/>
      <c r="J176" s="0"/>
      <c r="K176" s="0"/>
      <c r="L176" s="0"/>
      <c r="M176" s="0"/>
      <c r="O176" s="127"/>
      <c r="P176" s="127"/>
      <c r="Q176" s="127"/>
    </row>
    <row r="177" customFormat="false" ht="15.75" hidden="false" customHeight="false" outlineLevel="0" collapsed="false">
      <c r="B177" s="148"/>
      <c r="H177" s="0"/>
      <c r="I177" s="0"/>
      <c r="J177" s="0"/>
      <c r="K177" s="0"/>
      <c r="L177" s="0"/>
      <c r="M177" s="0"/>
      <c r="O177" s="127"/>
      <c r="P177" s="127"/>
      <c r="Q177" s="127"/>
    </row>
    <row r="178" customFormat="false" ht="15.75" hidden="false" customHeight="false" outlineLevel="0" collapsed="false">
      <c r="B178" s="148"/>
      <c r="H178" s="0"/>
      <c r="I178" s="0"/>
      <c r="J178" s="0"/>
      <c r="K178" s="0"/>
      <c r="L178" s="0"/>
      <c r="M178" s="0"/>
      <c r="O178" s="127"/>
      <c r="P178" s="127"/>
      <c r="Q178" s="127"/>
    </row>
    <row r="179" customFormat="false" ht="15.75" hidden="false" customHeight="false" outlineLevel="0" collapsed="false">
      <c r="B179" s="148"/>
      <c r="H179" s="0"/>
      <c r="I179" s="0"/>
      <c r="J179" s="0"/>
      <c r="K179" s="0"/>
      <c r="L179" s="0"/>
      <c r="M179" s="0"/>
      <c r="O179" s="127"/>
      <c r="P179" s="127"/>
      <c r="Q179" s="127"/>
    </row>
    <row r="180" customFormat="false" ht="15.75" hidden="false" customHeight="false" outlineLevel="0" collapsed="false">
      <c r="B180" s="148"/>
      <c r="H180" s="0"/>
      <c r="I180" s="0"/>
      <c r="J180" s="0"/>
      <c r="K180" s="0"/>
      <c r="L180" s="0"/>
      <c r="M180" s="0"/>
      <c r="O180" s="127"/>
      <c r="P180" s="127"/>
      <c r="Q180" s="127"/>
    </row>
    <row r="181" customFormat="false" ht="15.75" hidden="false" customHeight="false" outlineLevel="0" collapsed="false">
      <c r="B181" s="148"/>
      <c r="H181" s="0"/>
      <c r="I181" s="0"/>
      <c r="J181" s="0"/>
      <c r="K181" s="0"/>
      <c r="L181" s="0"/>
      <c r="M181" s="0"/>
      <c r="O181" s="127"/>
      <c r="P181" s="127"/>
      <c r="Q181" s="127"/>
    </row>
    <row r="182" customFormat="false" ht="15.75" hidden="false" customHeight="false" outlineLevel="0" collapsed="false">
      <c r="B182" s="148"/>
      <c r="H182" s="0"/>
      <c r="I182" s="0"/>
      <c r="J182" s="0"/>
      <c r="K182" s="0"/>
      <c r="L182" s="0"/>
      <c r="M182" s="0"/>
      <c r="O182" s="127"/>
      <c r="P182" s="127"/>
      <c r="Q182" s="127"/>
    </row>
    <row r="183" customFormat="false" ht="15.75" hidden="false" customHeight="false" outlineLevel="0" collapsed="false">
      <c r="B183" s="148"/>
      <c r="H183" s="0"/>
      <c r="I183" s="0"/>
      <c r="J183" s="0"/>
      <c r="K183" s="0"/>
      <c r="L183" s="0"/>
      <c r="M183" s="0"/>
      <c r="O183" s="127"/>
      <c r="P183" s="127"/>
      <c r="Q183" s="127"/>
    </row>
    <row r="184" customFormat="false" ht="15.75" hidden="false" customHeight="false" outlineLevel="0" collapsed="false">
      <c r="B184" s="148"/>
      <c r="H184" s="0"/>
      <c r="I184" s="0"/>
      <c r="J184" s="0"/>
      <c r="K184" s="0"/>
      <c r="L184" s="0"/>
      <c r="M184" s="0"/>
      <c r="O184" s="127"/>
      <c r="P184" s="127"/>
      <c r="Q184" s="127"/>
    </row>
    <row r="185" customFormat="false" ht="15.75" hidden="false" customHeight="false" outlineLevel="0" collapsed="false">
      <c r="B185" s="148"/>
      <c r="H185" s="0"/>
      <c r="I185" s="0"/>
      <c r="J185" s="0"/>
      <c r="K185" s="0"/>
      <c r="L185" s="0"/>
      <c r="M185" s="0"/>
      <c r="O185" s="127"/>
      <c r="P185" s="127"/>
      <c r="Q185" s="127"/>
    </row>
    <row r="186" customFormat="false" ht="15.75" hidden="false" customHeight="false" outlineLevel="0" collapsed="false">
      <c r="B186" s="148"/>
      <c r="H186" s="0"/>
      <c r="I186" s="0"/>
      <c r="J186" s="0"/>
      <c r="K186" s="0"/>
      <c r="L186" s="0"/>
      <c r="M186" s="0"/>
      <c r="O186" s="127"/>
      <c r="P186" s="127"/>
      <c r="Q186" s="127"/>
    </row>
    <row r="187" customFormat="false" ht="15.75" hidden="false" customHeight="false" outlineLevel="0" collapsed="false">
      <c r="B187" s="148"/>
      <c r="H187" s="0"/>
      <c r="I187" s="0"/>
      <c r="J187" s="0"/>
      <c r="K187" s="0"/>
      <c r="L187" s="0"/>
      <c r="M187" s="0"/>
      <c r="O187" s="127"/>
      <c r="P187" s="127"/>
      <c r="Q187" s="127"/>
    </row>
    <row r="188" customFormat="false" ht="15.75" hidden="false" customHeight="false" outlineLevel="0" collapsed="false">
      <c r="B188" s="148"/>
      <c r="H188" s="0"/>
      <c r="I188" s="0"/>
      <c r="J188" s="0"/>
      <c r="K188" s="0"/>
      <c r="L188" s="0"/>
      <c r="M188" s="0"/>
      <c r="O188" s="127"/>
      <c r="P188" s="127"/>
      <c r="Q188" s="127"/>
    </row>
    <row r="189" customFormat="false" ht="15.75" hidden="false" customHeight="false" outlineLevel="0" collapsed="false">
      <c r="B189" s="148"/>
      <c r="H189" s="0"/>
      <c r="I189" s="0"/>
      <c r="J189" s="0"/>
      <c r="K189" s="0"/>
      <c r="L189" s="0"/>
      <c r="M189" s="0"/>
      <c r="O189" s="127"/>
      <c r="P189" s="127"/>
      <c r="Q189" s="127"/>
    </row>
    <row r="190" customFormat="false" ht="15.75" hidden="false" customHeight="false" outlineLevel="0" collapsed="false">
      <c r="B190" s="148"/>
      <c r="H190" s="0"/>
      <c r="I190" s="0"/>
      <c r="J190" s="0"/>
      <c r="K190" s="0"/>
      <c r="L190" s="0"/>
      <c r="M190" s="0"/>
      <c r="O190" s="127"/>
      <c r="P190" s="127"/>
      <c r="Q190" s="127"/>
    </row>
    <row r="191" customFormat="false" ht="15.75" hidden="false" customHeight="false" outlineLevel="0" collapsed="false">
      <c r="B191" s="148"/>
      <c r="H191" s="0"/>
      <c r="I191" s="0"/>
      <c r="J191" s="0"/>
      <c r="K191" s="0"/>
      <c r="L191" s="0"/>
      <c r="M191" s="0"/>
      <c r="O191" s="127"/>
      <c r="P191" s="127"/>
      <c r="Q191" s="127"/>
    </row>
    <row r="192" customFormat="false" ht="15.75" hidden="false" customHeight="false" outlineLevel="0" collapsed="false">
      <c r="B192" s="148"/>
      <c r="H192" s="0"/>
      <c r="I192" s="0"/>
      <c r="J192" s="0"/>
      <c r="K192" s="0"/>
      <c r="L192" s="0"/>
      <c r="M192" s="0"/>
      <c r="O192" s="127"/>
      <c r="P192" s="127"/>
      <c r="Q192" s="127"/>
    </row>
    <row r="193" customFormat="false" ht="15.75" hidden="false" customHeight="false" outlineLevel="0" collapsed="false">
      <c r="B193" s="148"/>
      <c r="H193" s="0"/>
      <c r="I193" s="0"/>
      <c r="J193" s="0"/>
      <c r="K193" s="0"/>
      <c r="L193" s="0"/>
      <c r="M193" s="0"/>
      <c r="O193" s="127"/>
      <c r="P193" s="127"/>
      <c r="Q193" s="127"/>
    </row>
    <row r="194" customFormat="false" ht="15.75" hidden="false" customHeight="false" outlineLevel="0" collapsed="false">
      <c r="B194" s="148"/>
      <c r="H194" s="0"/>
      <c r="I194" s="0"/>
      <c r="J194" s="0"/>
      <c r="K194" s="0"/>
      <c r="L194" s="0"/>
      <c r="M194" s="0"/>
      <c r="O194" s="127"/>
      <c r="P194" s="127"/>
      <c r="Q194" s="127"/>
    </row>
    <row r="195" customFormat="false" ht="15.75" hidden="false" customHeight="false" outlineLevel="0" collapsed="false">
      <c r="B195" s="148"/>
      <c r="H195" s="0"/>
      <c r="I195" s="0"/>
      <c r="J195" s="0"/>
      <c r="K195" s="0"/>
      <c r="L195" s="0"/>
      <c r="M195" s="0"/>
      <c r="O195" s="127"/>
      <c r="P195" s="127"/>
      <c r="Q195" s="127"/>
    </row>
    <row r="196" customFormat="false" ht="15.75" hidden="false" customHeight="false" outlineLevel="0" collapsed="false">
      <c r="B196" s="148"/>
      <c r="H196" s="0"/>
      <c r="I196" s="0"/>
      <c r="J196" s="0"/>
      <c r="K196" s="0"/>
      <c r="L196" s="0"/>
      <c r="M196" s="0"/>
      <c r="O196" s="127"/>
      <c r="P196" s="127"/>
      <c r="Q196" s="127"/>
    </row>
    <row r="197" customFormat="false" ht="15.75" hidden="false" customHeight="false" outlineLevel="0" collapsed="false">
      <c r="B197" s="148"/>
      <c r="H197" s="0"/>
      <c r="I197" s="0"/>
      <c r="J197" s="0"/>
      <c r="K197" s="0"/>
      <c r="L197" s="0"/>
      <c r="M197" s="0"/>
      <c r="O197" s="127"/>
      <c r="P197" s="127"/>
      <c r="Q197" s="127"/>
    </row>
    <row r="198" customFormat="false" ht="15.75" hidden="false" customHeight="false" outlineLevel="0" collapsed="false">
      <c r="B198" s="148"/>
      <c r="H198" s="0"/>
      <c r="I198" s="0"/>
      <c r="J198" s="0"/>
      <c r="K198" s="0"/>
      <c r="L198" s="0"/>
      <c r="M198" s="0"/>
      <c r="O198" s="127"/>
      <c r="P198" s="127"/>
      <c r="Q198" s="127"/>
    </row>
    <row r="199" customFormat="false" ht="15.75" hidden="false" customHeight="false" outlineLevel="0" collapsed="false">
      <c r="B199" s="148"/>
      <c r="H199" s="0"/>
      <c r="I199" s="0"/>
      <c r="J199" s="0"/>
      <c r="K199" s="0"/>
      <c r="L199" s="0"/>
      <c r="M199" s="0"/>
      <c r="O199" s="127"/>
      <c r="P199" s="127"/>
      <c r="Q199" s="127"/>
    </row>
    <row r="200" customFormat="false" ht="15.75" hidden="false" customHeight="false" outlineLevel="0" collapsed="false">
      <c r="B200" s="148"/>
      <c r="H200" s="0"/>
      <c r="I200" s="0"/>
      <c r="J200" s="0"/>
      <c r="K200" s="0"/>
      <c r="L200" s="0"/>
      <c r="M200" s="0"/>
      <c r="O200" s="127"/>
      <c r="P200" s="127"/>
      <c r="Q200" s="127"/>
    </row>
    <row r="201" customFormat="false" ht="15.75" hidden="false" customHeight="false" outlineLevel="0" collapsed="false">
      <c r="B201" s="148"/>
      <c r="H201" s="0"/>
      <c r="I201" s="0"/>
      <c r="J201" s="0"/>
      <c r="K201" s="0"/>
      <c r="L201" s="0"/>
      <c r="M201" s="0"/>
      <c r="O201" s="127"/>
      <c r="P201" s="127"/>
      <c r="Q201" s="127"/>
    </row>
    <row r="202" customFormat="false" ht="15.75" hidden="false" customHeight="false" outlineLevel="0" collapsed="false">
      <c r="B202" s="148"/>
      <c r="H202" s="0"/>
      <c r="I202" s="0"/>
      <c r="J202" s="0"/>
      <c r="K202" s="0"/>
      <c r="L202" s="0"/>
      <c r="M202" s="0"/>
      <c r="O202" s="127"/>
      <c r="P202" s="127"/>
      <c r="Q202" s="127"/>
    </row>
    <row r="203" customFormat="false" ht="15.75" hidden="false" customHeight="false" outlineLevel="0" collapsed="false">
      <c r="B203" s="148"/>
      <c r="H203" s="0"/>
      <c r="I203" s="0"/>
      <c r="J203" s="0"/>
      <c r="K203" s="0"/>
      <c r="L203" s="0"/>
      <c r="M203" s="0"/>
      <c r="O203" s="127"/>
      <c r="P203" s="127"/>
      <c r="Q203" s="127"/>
    </row>
    <row r="204" customFormat="false" ht="15.75" hidden="false" customHeight="false" outlineLevel="0" collapsed="false">
      <c r="B204" s="148"/>
      <c r="H204" s="0"/>
      <c r="I204" s="0"/>
      <c r="J204" s="0"/>
      <c r="K204" s="0"/>
      <c r="L204" s="0"/>
      <c r="M204" s="0"/>
      <c r="O204" s="127"/>
      <c r="P204" s="127"/>
      <c r="Q204" s="127"/>
    </row>
    <row r="205" customFormat="false" ht="15.75" hidden="false" customHeight="false" outlineLevel="0" collapsed="false">
      <c r="B205" s="148"/>
      <c r="H205" s="0"/>
      <c r="I205" s="0"/>
      <c r="J205" s="0"/>
      <c r="K205" s="0"/>
      <c r="L205" s="0"/>
      <c r="M205" s="0"/>
      <c r="O205" s="127"/>
      <c r="P205" s="127"/>
      <c r="Q205" s="127"/>
    </row>
    <row r="206" customFormat="false" ht="15.75" hidden="false" customHeight="false" outlineLevel="0" collapsed="false">
      <c r="B206" s="148"/>
      <c r="H206" s="0"/>
      <c r="I206" s="0"/>
      <c r="J206" s="0"/>
      <c r="K206" s="0"/>
      <c r="L206" s="0"/>
      <c r="M206" s="0"/>
      <c r="O206" s="127"/>
      <c r="P206" s="127"/>
      <c r="Q206" s="127"/>
    </row>
    <row r="207" customFormat="false" ht="15.75" hidden="false" customHeight="false" outlineLevel="0" collapsed="false">
      <c r="B207" s="148"/>
      <c r="H207" s="0"/>
      <c r="I207" s="0"/>
      <c r="J207" s="0"/>
      <c r="K207" s="0"/>
      <c r="L207" s="0"/>
      <c r="M207" s="0"/>
      <c r="O207" s="127"/>
      <c r="P207" s="127"/>
      <c r="Q207" s="127"/>
    </row>
    <row r="208" customFormat="false" ht="15.75" hidden="false" customHeight="false" outlineLevel="0" collapsed="false">
      <c r="B208" s="148"/>
      <c r="H208" s="0"/>
      <c r="I208" s="0"/>
      <c r="J208" s="0"/>
      <c r="K208" s="0"/>
      <c r="L208" s="0"/>
      <c r="M208" s="0"/>
      <c r="O208" s="127"/>
      <c r="P208" s="127"/>
      <c r="Q208" s="127"/>
    </row>
    <row r="209" customFormat="false" ht="15.75" hidden="false" customHeight="false" outlineLevel="0" collapsed="false">
      <c r="B209" s="148"/>
      <c r="H209" s="0"/>
      <c r="I209" s="0"/>
      <c r="J209" s="0"/>
      <c r="K209" s="0"/>
      <c r="L209" s="0"/>
      <c r="M209" s="0"/>
      <c r="O209" s="127"/>
      <c r="P209" s="127"/>
      <c r="Q209" s="127"/>
    </row>
    <row r="210" customFormat="false" ht="15.75" hidden="false" customHeight="false" outlineLevel="0" collapsed="false">
      <c r="B210" s="148"/>
      <c r="H210" s="0"/>
      <c r="I210" s="0"/>
      <c r="J210" s="0"/>
      <c r="K210" s="0"/>
      <c r="L210" s="0"/>
      <c r="M210" s="0"/>
      <c r="O210" s="127"/>
      <c r="P210" s="127"/>
      <c r="Q210" s="127"/>
    </row>
    <row r="211" customFormat="false" ht="15.75" hidden="false" customHeight="false" outlineLevel="0" collapsed="false">
      <c r="B211" s="148"/>
      <c r="H211" s="0"/>
      <c r="I211" s="0"/>
      <c r="J211" s="0"/>
      <c r="K211" s="0"/>
      <c r="L211" s="0"/>
      <c r="M211" s="0"/>
      <c r="O211" s="127"/>
      <c r="P211" s="127"/>
      <c r="Q211" s="127"/>
    </row>
    <row r="212" customFormat="false" ht="15.75" hidden="false" customHeight="false" outlineLevel="0" collapsed="false">
      <c r="B212" s="148"/>
      <c r="H212" s="0"/>
      <c r="I212" s="0"/>
      <c r="J212" s="0"/>
      <c r="K212" s="0"/>
      <c r="L212" s="0"/>
      <c r="M212" s="0"/>
      <c r="O212" s="127"/>
      <c r="P212" s="127"/>
      <c r="Q212" s="127"/>
    </row>
    <row r="213" customFormat="false" ht="15.75" hidden="false" customHeight="false" outlineLevel="0" collapsed="false">
      <c r="B213" s="148"/>
      <c r="H213" s="0"/>
      <c r="I213" s="0"/>
      <c r="J213" s="0"/>
      <c r="K213" s="0"/>
      <c r="L213" s="0"/>
      <c r="M213" s="0"/>
      <c r="O213" s="127"/>
      <c r="P213" s="127"/>
      <c r="Q213" s="127"/>
    </row>
    <row r="214" customFormat="false" ht="15.75" hidden="false" customHeight="false" outlineLevel="0" collapsed="false">
      <c r="B214" s="148"/>
      <c r="H214" s="0"/>
      <c r="I214" s="0"/>
      <c r="J214" s="0"/>
      <c r="K214" s="0"/>
      <c r="L214" s="0"/>
      <c r="M214" s="0"/>
      <c r="O214" s="127"/>
      <c r="P214" s="127"/>
      <c r="Q214" s="127"/>
    </row>
    <row r="215" customFormat="false" ht="15.75" hidden="false" customHeight="false" outlineLevel="0" collapsed="false">
      <c r="B215" s="148"/>
      <c r="H215" s="0"/>
      <c r="I215" s="0"/>
      <c r="J215" s="0"/>
      <c r="K215" s="0"/>
      <c r="L215" s="0"/>
      <c r="M215" s="0"/>
      <c r="O215" s="127"/>
      <c r="P215" s="127"/>
      <c r="Q215" s="127"/>
    </row>
    <row r="216" customFormat="false" ht="15.75" hidden="false" customHeight="false" outlineLevel="0" collapsed="false">
      <c r="B216" s="148"/>
      <c r="H216" s="0"/>
      <c r="I216" s="0"/>
      <c r="J216" s="0"/>
      <c r="K216" s="0"/>
      <c r="L216" s="0"/>
      <c r="M216" s="0"/>
      <c r="O216" s="127"/>
      <c r="P216" s="127"/>
      <c r="Q216" s="127"/>
    </row>
    <row r="217" customFormat="false" ht="15.75" hidden="false" customHeight="false" outlineLevel="0" collapsed="false">
      <c r="B217" s="148"/>
      <c r="H217" s="0"/>
      <c r="I217" s="0"/>
      <c r="J217" s="0"/>
      <c r="K217" s="0"/>
      <c r="L217" s="0"/>
      <c r="M217" s="0"/>
      <c r="O217" s="127"/>
      <c r="P217" s="127"/>
      <c r="Q217" s="127"/>
    </row>
    <row r="218" customFormat="false" ht="15.75" hidden="false" customHeight="false" outlineLevel="0" collapsed="false">
      <c r="B218" s="148"/>
      <c r="H218" s="0"/>
      <c r="I218" s="0"/>
      <c r="J218" s="0"/>
      <c r="K218" s="0"/>
      <c r="L218" s="0"/>
      <c r="M218" s="0"/>
      <c r="O218" s="127"/>
      <c r="P218" s="127"/>
      <c r="Q218" s="127"/>
    </row>
    <row r="219" customFormat="false" ht="15.75" hidden="false" customHeight="false" outlineLevel="0" collapsed="false">
      <c r="B219" s="148"/>
      <c r="H219" s="0"/>
      <c r="I219" s="0"/>
      <c r="J219" s="0"/>
      <c r="K219" s="0"/>
      <c r="L219" s="0"/>
      <c r="M219" s="0"/>
      <c r="O219" s="127"/>
      <c r="P219" s="127"/>
      <c r="Q219" s="127"/>
    </row>
    <row r="220" customFormat="false" ht="15.75" hidden="false" customHeight="false" outlineLevel="0" collapsed="false">
      <c r="B220" s="148"/>
      <c r="H220" s="0"/>
      <c r="I220" s="0"/>
      <c r="J220" s="0"/>
      <c r="K220" s="0"/>
      <c r="L220" s="0"/>
      <c r="M220" s="0"/>
      <c r="O220" s="127"/>
      <c r="P220" s="127"/>
      <c r="Q220" s="127"/>
    </row>
    <row r="221" customFormat="false" ht="15.75" hidden="false" customHeight="false" outlineLevel="0" collapsed="false">
      <c r="B221" s="148"/>
    </row>
    <row r="222" customFormat="false" ht="15.75" hidden="false" customHeight="false" outlineLevel="0" collapsed="false">
      <c r="B222" s="148"/>
    </row>
    <row r="223" customFormat="false" ht="15.75" hidden="false" customHeight="false" outlineLevel="0" collapsed="false">
      <c r="B223" s="148"/>
    </row>
    <row r="224" customFormat="false" ht="15.75" hidden="false" customHeight="false" outlineLevel="0" collapsed="false">
      <c r="B224" s="148"/>
    </row>
    <row r="225" customFormat="false" ht="15.75" hidden="false" customHeight="false" outlineLevel="0" collapsed="false">
      <c r="B225" s="148"/>
    </row>
    <row r="226" customFormat="false" ht="15.75" hidden="false" customHeight="false" outlineLevel="0" collapsed="false">
      <c r="B226" s="148"/>
    </row>
    <row r="227" customFormat="false" ht="15.75" hidden="false" customHeight="false" outlineLevel="0" collapsed="false">
      <c r="B227" s="148"/>
    </row>
    <row r="228" customFormat="false" ht="15.75" hidden="false" customHeight="false" outlineLevel="0" collapsed="false">
      <c r="B228" s="148"/>
    </row>
    <row r="229" customFormat="false" ht="15.75" hidden="false" customHeight="false" outlineLevel="0" collapsed="false">
      <c r="B229" s="148"/>
    </row>
    <row r="230" customFormat="false" ht="15.75" hidden="false" customHeight="false" outlineLevel="0" collapsed="false">
      <c r="B230" s="148"/>
    </row>
    <row r="231" customFormat="false" ht="15.75" hidden="false" customHeight="false" outlineLevel="0" collapsed="false">
      <c r="B231" s="148"/>
    </row>
    <row r="232" customFormat="false" ht="15.75" hidden="false" customHeight="false" outlineLevel="0" collapsed="false">
      <c r="B232" s="148"/>
    </row>
    <row r="233" customFormat="false" ht="15.75" hidden="false" customHeight="false" outlineLevel="0" collapsed="false">
      <c r="B233" s="148"/>
    </row>
    <row r="234" customFormat="false" ht="15.75" hidden="false" customHeight="false" outlineLevel="0" collapsed="false">
      <c r="B234" s="148"/>
    </row>
    <row r="235" customFormat="false" ht="15.75" hidden="false" customHeight="false" outlineLevel="0" collapsed="false">
      <c r="B235" s="148"/>
    </row>
    <row r="236" customFormat="false" ht="15.75" hidden="false" customHeight="false" outlineLevel="0" collapsed="false">
      <c r="B236" s="148"/>
    </row>
    <row r="237" customFormat="false" ht="15.75" hidden="false" customHeight="false" outlineLevel="0" collapsed="false">
      <c r="B237" s="148"/>
    </row>
    <row r="238" customFormat="false" ht="15.75" hidden="false" customHeight="false" outlineLevel="0" collapsed="false">
      <c r="B238" s="148"/>
    </row>
    <row r="239" customFormat="false" ht="15.75" hidden="false" customHeight="false" outlineLevel="0" collapsed="false">
      <c r="B239" s="148"/>
    </row>
    <row r="240" customFormat="false" ht="15.75" hidden="false" customHeight="false" outlineLevel="0" collapsed="false">
      <c r="B240" s="148"/>
    </row>
    <row r="241" customFormat="false" ht="15.75" hidden="false" customHeight="false" outlineLevel="0" collapsed="false">
      <c r="B241" s="148"/>
    </row>
    <row r="242" customFormat="false" ht="15.75" hidden="false" customHeight="false" outlineLevel="0" collapsed="false">
      <c r="B242" s="148"/>
    </row>
    <row r="243" customFormat="false" ht="15.75" hidden="false" customHeight="false" outlineLevel="0" collapsed="false">
      <c r="B243" s="148"/>
    </row>
    <row r="244" customFormat="false" ht="15.75" hidden="false" customHeight="false" outlineLevel="0" collapsed="false">
      <c r="B244" s="148"/>
    </row>
    <row r="245" customFormat="false" ht="15.75" hidden="false" customHeight="false" outlineLevel="0" collapsed="false">
      <c r="B245" s="148"/>
    </row>
    <row r="246" customFormat="false" ht="15.75" hidden="false" customHeight="false" outlineLevel="0" collapsed="false">
      <c r="B246" s="148"/>
    </row>
    <row r="247" customFormat="false" ht="15.75" hidden="false" customHeight="false" outlineLevel="0" collapsed="false">
      <c r="B247" s="148"/>
    </row>
    <row r="248" customFormat="false" ht="15.75" hidden="false" customHeight="false" outlineLevel="0" collapsed="false">
      <c r="B248" s="148"/>
    </row>
    <row r="249" customFormat="false" ht="15.75" hidden="false" customHeight="false" outlineLevel="0" collapsed="false">
      <c r="B249" s="148"/>
    </row>
    <row r="250" customFormat="false" ht="15.75" hidden="false" customHeight="false" outlineLevel="0" collapsed="false">
      <c r="B250" s="148"/>
    </row>
    <row r="251" customFormat="false" ht="15.75" hidden="false" customHeight="false" outlineLevel="0" collapsed="false">
      <c r="B251" s="148"/>
    </row>
    <row r="252" customFormat="false" ht="15.75" hidden="false" customHeight="false" outlineLevel="0" collapsed="false">
      <c r="B252" s="148"/>
    </row>
    <row r="253" customFormat="false" ht="15.75" hidden="false" customHeight="false" outlineLevel="0" collapsed="false">
      <c r="B253" s="148"/>
    </row>
    <row r="254" customFormat="false" ht="15.75" hidden="false" customHeight="false" outlineLevel="0" collapsed="false">
      <c r="B254" s="148"/>
    </row>
    <row r="255" customFormat="false" ht="15.75" hidden="false" customHeight="false" outlineLevel="0" collapsed="false">
      <c r="B255" s="148"/>
    </row>
    <row r="256" customFormat="false" ht="15.75" hidden="false" customHeight="false" outlineLevel="0" collapsed="false">
      <c r="B256" s="148"/>
    </row>
    <row r="257" customFormat="false" ht="15.75" hidden="false" customHeight="false" outlineLevel="0" collapsed="false">
      <c r="B257" s="148"/>
    </row>
    <row r="258" customFormat="false" ht="15.75" hidden="false" customHeight="false" outlineLevel="0" collapsed="false">
      <c r="B258" s="148"/>
    </row>
    <row r="259" customFormat="false" ht="15.75" hidden="false" customHeight="false" outlineLevel="0" collapsed="false">
      <c r="B259" s="148"/>
    </row>
    <row r="260" customFormat="false" ht="15.75" hidden="false" customHeight="false" outlineLevel="0" collapsed="false">
      <c r="B260" s="148"/>
    </row>
    <row r="261" customFormat="false" ht="15.75" hidden="false" customHeight="false" outlineLevel="0" collapsed="false">
      <c r="B261" s="148"/>
    </row>
    <row r="262" customFormat="false" ht="15.75" hidden="false" customHeight="false" outlineLevel="0" collapsed="false">
      <c r="B262" s="148"/>
    </row>
    <row r="263" customFormat="false" ht="15.75" hidden="false" customHeight="false" outlineLevel="0" collapsed="false">
      <c r="B263" s="148"/>
    </row>
    <row r="264" customFormat="false" ht="15.75" hidden="false" customHeight="false" outlineLevel="0" collapsed="false">
      <c r="B264" s="148"/>
    </row>
    <row r="265" customFormat="false" ht="15.75" hidden="false" customHeight="false" outlineLevel="0" collapsed="false">
      <c r="B265" s="148"/>
    </row>
    <row r="266" customFormat="false" ht="15.75" hidden="false" customHeight="false" outlineLevel="0" collapsed="false">
      <c r="B266" s="148"/>
    </row>
    <row r="267" customFormat="false" ht="15.75" hidden="false" customHeight="false" outlineLevel="0" collapsed="false">
      <c r="B267" s="148"/>
    </row>
    <row r="268" customFormat="false" ht="15.75" hidden="false" customHeight="false" outlineLevel="0" collapsed="false">
      <c r="B268" s="148"/>
    </row>
    <row r="269" customFormat="false" ht="15.75" hidden="false" customHeight="false" outlineLevel="0" collapsed="false">
      <c r="B269" s="148"/>
    </row>
    <row r="270" customFormat="false" ht="15.75" hidden="false" customHeight="false" outlineLevel="0" collapsed="false">
      <c r="B270" s="148"/>
    </row>
    <row r="271" customFormat="false" ht="15.75" hidden="false" customHeight="false" outlineLevel="0" collapsed="false">
      <c r="B271" s="148"/>
    </row>
    <row r="272" customFormat="false" ht="15.75" hidden="false" customHeight="false" outlineLevel="0" collapsed="false">
      <c r="B272" s="148"/>
    </row>
    <row r="273" customFormat="false" ht="15.75" hidden="false" customHeight="false" outlineLevel="0" collapsed="false">
      <c r="B273" s="148"/>
    </row>
    <row r="274" customFormat="false" ht="15.75" hidden="false" customHeight="false" outlineLevel="0" collapsed="false">
      <c r="B274" s="148"/>
    </row>
    <row r="275" customFormat="false" ht="15.75" hidden="false" customHeight="false" outlineLevel="0" collapsed="false">
      <c r="B275" s="148"/>
    </row>
    <row r="276" customFormat="false" ht="15.75" hidden="false" customHeight="false" outlineLevel="0" collapsed="false">
      <c r="B276" s="148"/>
    </row>
    <row r="277" customFormat="false" ht="15.75" hidden="false" customHeight="false" outlineLevel="0" collapsed="false">
      <c r="B277" s="148"/>
    </row>
    <row r="278" customFormat="false" ht="15.75" hidden="false" customHeight="false" outlineLevel="0" collapsed="false">
      <c r="B278" s="148"/>
    </row>
    <row r="279" customFormat="false" ht="15.75" hidden="false" customHeight="false" outlineLevel="0" collapsed="false">
      <c r="B279" s="148"/>
    </row>
    <row r="280" customFormat="false" ht="15.75" hidden="false" customHeight="false" outlineLevel="0" collapsed="false">
      <c r="B280" s="148"/>
    </row>
    <row r="281" customFormat="false" ht="15.75" hidden="false" customHeight="false" outlineLevel="0" collapsed="false">
      <c r="B281" s="148"/>
    </row>
    <row r="282" customFormat="false" ht="15.75" hidden="false" customHeight="false" outlineLevel="0" collapsed="false">
      <c r="B282" s="148"/>
    </row>
    <row r="283" customFormat="false" ht="15.75" hidden="false" customHeight="false" outlineLevel="0" collapsed="false">
      <c r="B283" s="148"/>
    </row>
    <row r="284" customFormat="false" ht="15.75" hidden="false" customHeight="false" outlineLevel="0" collapsed="false">
      <c r="B284" s="148"/>
    </row>
    <row r="285" customFormat="false" ht="15.75" hidden="false" customHeight="false" outlineLevel="0" collapsed="false">
      <c r="B285" s="148"/>
    </row>
    <row r="286" customFormat="false" ht="15.75" hidden="false" customHeight="false" outlineLevel="0" collapsed="false">
      <c r="B286" s="148"/>
    </row>
    <row r="287" customFormat="false" ht="15.75" hidden="false" customHeight="false" outlineLevel="0" collapsed="false">
      <c r="B287" s="148"/>
    </row>
    <row r="288" customFormat="false" ht="15.75" hidden="false" customHeight="false" outlineLevel="0" collapsed="false">
      <c r="B288" s="148"/>
    </row>
    <row r="289" customFormat="false" ht="15.75" hidden="false" customHeight="false" outlineLevel="0" collapsed="false">
      <c r="B289" s="148"/>
    </row>
    <row r="290" customFormat="false" ht="15.75" hidden="false" customHeight="false" outlineLevel="0" collapsed="false">
      <c r="B290" s="148"/>
    </row>
    <row r="291" customFormat="false" ht="15.75" hidden="false" customHeight="false" outlineLevel="0" collapsed="false">
      <c r="B291" s="148"/>
    </row>
    <row r="292" customFormat="false" ht="15.75" hidden="false" customHeight="false" outlineLevel="0" collapsed="false">
      <c r="B292" s="148"/>
    </row>
    <row r="293" customFormat="false" ht="15.75" hidden="false" customHeight="false" outlineLevel="0" collapsed="false">
      <c r="B293" s="148"/>
    </row>
    <row r="294" customFormat="false" ht="15.75" hidden="false" customHeight="false" outlineLevel="0" collapsed="false">
      <c r="B294" s="148"/>
    </row>
    <row r="295" customFormat="false" ht="15.75" hidden="false" customHeight="false" outlineLevel="0" collapsed="false">
      <c r="B295" s="148"/>
    </row>
    <row r="296" customFormat="false" ht="15.75" hidden="false" customHeight="false" outlineLevel="0" collapsed="false">
      <c r="B296" s="148"/>
    </row>
    <row r="297" customFormat="false" ht="15.75" hidden="false" customHeight="false" outlineLevel="0" collapsed="false">
      <c r="B297" s="148"/>
    </row>
    <row r="298" customFormat="false" ht="15.75" hidden="false" customHeight="false" outlineLevel="0" collapsed="false">
      <c r="B298" s="148"/>
    </row>
    <row r="299" customFormat="false" ht="15.75" hidden="false" customHeight="false" outlineLevel="0" collapsed="false">
      <c r="B299" s="148"/>
    </row>
    <row r="300" customFormat="false" ht="15.75" hidden="false" customHeight="false" outlineLevel="0" collapsed="false">
      <c r="B300" s="148"/>
    </row>
    <row r="301" customFormat="false" ht="15.75" hidden="false" customHeight="false" outlineLevel="0" collapsed="false">
      <c r="B301" s="148"/>
    </row>
    <row r="302" customFormat="false" ht="15.75" hidden="false" customHeight="false" outlineLevel="0" collapsed="false">
      <c r="B302" s="148"/>
    </row>
    <row r="303" customFormat="false" ht="15.75" hidden="false" customHeight="false" outlineLevel="0" collapsed="false">
      <c r="B303" s="148"/>
    </row>
    <row r="304" customFormat="false" ht="15.75" hidden="false" customHeight="false" outlineLevel="0" collapsed="false">
      <c r="B304" s="148"/>
    </row>
    <row r="305" customFormat="false" ht="15.75" hidden="false" customHeight="false" outlineLevel="0" collapsed="false">
      <c r="B305" s="148"/>
    </row>
    <row r="306" customFormat="false" ht="15.75" hidden="false" customHeight="false" outlineLevel="0" collapsed="false">
      <c r="B306" s="148"/>
    </row>
    <row r="307" customFormat="false" ht="15.75" hidden="false" customHeight="false" outlineLevel="0" collapsed="false">
      <c r="B307" s="148"/>
    </row>
    <row r="308" customFormat="false" ht="15.75" hidden="false" customHeight="false" outlineLevel="0" collapsed="false">
      <c r="B308" s="148"/>
    </row>
    <row r="309" customFormat="false" ht="15.75" hidden="false" customHeight="false" outlineLevel="0" collapsed="false">
      <c r="B309" s="148"/>
    </row>
    <row r="310" customFormat="false" ht="15.75" hidden="false" customHeight="false" outlineLevel="0" collapsed="false">
      <c r="B310" s="148"/>
    </row>
    <row r="311" customFormat="false" ht="15.75" hidden="false" customHeight="false" outlineLevel="0" collapsed="false">
      <c r="B311" s="148"/>
    </row>
    <row r="312" customFormat="false" ht="15.75" hidden="false" customHeight="false" outlineLevel="0" collapsed="false">
      <c r="B312" s="148"/>
    </row>
    <row r="313" customFormat="false" ht="15.75" hidden="false" customHeight="false" outlineLevel="0" collapsed="false">
      <c r="B313" s="148"/>
    </row>
    <row r="314" customFormat="false" ht="15.75" hidden="false" customHeight="false" outlineLevel="0" collapsed="false">
      <c r="B314" s="148"/>
    </row>
    <row r="315" customFormat="false" ht="15.75" hidden="false" customHeight="false" outlineLevel="0" collapsed="false">
      <c r="B315" s="148"/>
    </row>
    <row r="316" customFormat="false" ht="15.75" hidden="false" customHeight="false" outlineLevel="0" collapsed="false">
      <c r="B316" s="148"/>
    </row>
    <row r="317" customFormat="false" ht="15.75" hidden="false" customHeight="false" outlineLevel="0" collapsed="false">
      <c r="B317" s="148"/>
    </row>
    <row r="318" customFormat="false" ht="15.75" hidden="false" customHeight="false" outlineLevel="0" collapsed="false">
      <c r="B318" s="148"/>
    </row>
    <row r="319" customFormat="false" ht="15.75" hidden="false" customHeight="false" outlineLevel="0" collapsed="false">
      <c r="B319" s="148"/>
    </row>
    <row r="320" customFormat="false" ht="15.75" hidden="false" customHeight="false" outlineLevel="0" collapsed="false">
      <c r="B320" s="148"/>
    </row>
    <row r="321" customFormat="false" ht="15.75" hidden="false" customHeight="false" outlineLevel="0" collapsed="false">
      <c r="B321" s="148"/>
    </row>
    <row r="322" customFormat="false" ht="15.75" hidden="false" customHeight="false" outlineLevel="0" collapsed="false">
      <c r="B322" s="148"/>
    </row>
    <row r="323" customFormat="false" ht="15.75" hidden="false" customHeight="false" outlineLevel="0" collapsed="false">
      <c r="B323" s="148"/>
    </row>
    <row r="324" customFormat="false" ht="15.75" hidden="false" customHeight="false" outlineLevel="0" collapsed="false">
      <c r="B324" s="148"/>
    </row>
    <row r="325" customFormat="false" ht="15.75" hidden="false" customHeight="false" outlineLevel="0" collapsed="false">
      <c r="B325" s="148"/>
    </row>
    <row r="326" customFormat="false" ht="15.75" hidden="false" customHeight="false" outlineLevel="0" collapsed="false">
      <c r="B326" s="148"/>
    </row>
    <row r="327" customFormat="false" ht="15.75" hidden="false" customHeight="false" outlineLevel="0" collapsed="false">
      <c r="B327" s="148"/>
    </row>
    <row r="328" customFormat="false" ht="15.75" hidden="false" customHeight="false" outlineLevel="0" collapsed="false">
      <c r="B328" s="148"/>
    </row>
    <row r="329" customFormat="false" ht="15.75" hidden="false" customHeight="false" outlineLevel="0" collapsed="false">
      <c r="B329" s="148"/>
    </row>
    <row r="330" customFormat="false" ht="15.75" hidden="false" customHeight="false" outlineLevel="0" collapsed="false">
      <c r="B330" s="148"/>
    </row>
    <row r="331" customFormat="false" ht="15.75" hidden="false" customHeight="false" outlineLevel="0" collapsed="false">
      <c r="B331" s="148"/>
    </row>
    <row r="332" customFormat="false" ht="15.75" hidden="false" customHeight="false" outlineLevel="0" collapsed="false">
      <c r="B332" s="148"/>
    </row>
    <row r="333" customFormat="false" ht="15.75" hidden="false" customHeight="false" outlineLevel="0" collapsed="false">
      <c r="B333" s="148"/>
    </row>
    <row r="334" customFormat="false" ht="15.75" hidden="false" customHeight="false" outlineLevel="0" collapsed="false">
      <c r="B334" s="148"/>
    </row>
    <row r="335" customFormat="false" ht="15.75" hidden="false" customHeight="false" outlineLevel="0" collapsed="false">
      <c r="B335" s="148"/>
    </row>
    <row r="336" customFormat="false" ht="15.75" hidden="false" customHeight="false" outlineLevel="0" collapsed="false">
      <c r="B336" s="148"/>
    </row>
    <row r="337" customFormat="false" ht="15.75" hidden="false" customHeight="false" outlineLevel="0" collapsed="false">
      <c r="B337" s="148"/>
    </row>
    <row r="338" customFormat="false" ht="15.75" hidden="false" customHeight="false" outlineLevel="0" collapsed="false">
      <c r="B338" s="148"/>
    </row>
    <row r="339" customFormat="false" ht="15.75" hidden="false" customHeight="false" outlineLevel="0" collapsed="false">
      <c r="B339" s="148"/>
    </row>
    <row r="340" customFormat="false" ht="15.75" hidden="false" customHeight="false" outlineLevel="0" collapsed="false">
      <c r="B340" s="148"/>
    </row>
    <row r="341" customFormat="false" ht="15.75" hidden="false" customHeight="false" outlineLevel="0" collapsed="false">
      <c r="B341" s="148"/>
    </row>
    <row r="342" customFormat="false" ht="15.75" hidden="false" customHeight="false" outlineLevel="0" collapsed="false">
      <c r="B342" s="148"/>
    </row>
    <row r="343" customFormat="false" ht="15.75" hidden="false" customHeight="false" outlineLevel="0" collapsed="false">
      <c r="B343" s="148"/>
    </row>
    <row r="344" customFormat="false" ht="15.75" hidden="false" customHeight="false" outlineLevel="0" collapsed="false">
      <c r="B344" s="148"/>
    </row>
    <row r="345" customFormat="false" ht="15.75" hidden="false" customHeight="false" outlineLevel="0" collapsed="false">
      <c r="B345" s="148"/>
    </row>
    <row r="346" customFormat="false" ht="15.75" hidden="false" customHeight="false" outlineLevel="0" collapsed="false">
      <c r="B346" s="148"/>
    </row>
    <row r="347" customFormat="false" ht="15.75" hidden="false" customHeight="false" outlineLevel="0" collapsed="false">
      <c r="B347" s="148"/>
    </row>
    <row r="348" customFormat="false" ht="15.75" hidden="false" customHeight="false" outlineLevel="0" collapsed="false">
      <c r="B348" s="148"/>
    </row>
    <row r="349" customFormat="false" ht="15.75" hidden="false" customHeight="false" outlineLevel="0" collapsed="false">
      <c r="B349" s="148"/>
    </row>
    <row r="350" customFormat="false" ht="15.75" hidden="false" customHeight="false" outlineLevel="0" collapsed="false">
      <c r="B350" s="148"/>
    </row>
    <row r="351" customFormat="false" ht="15.75" hidden="false" customHeight="false" outlineLevel="0" collapsed="false">
      <c r="B351" s="148"/>
    </row>
    <row r="352" customFormat="false" ht="15.75" hidden="false" customHeight="false" outlineLevel="0" collapsed="false">
      <c r="B352" s="148"/>
    </row>
    <row r="353" customFormat="false" ht="15.75" hidden="false" customHeight="false" outlineLevel="0" collapsed="false">
      <c r="B353" s="148"/>
    </row>
    <row r="354" customFormat="false" ht="15.75" hidden="false" customHeight="false" outlineLevel="0" collapsed="false">
      <c r="B354" s="148"/>
    </row>
    <row r="355" customFormat="false" ht="15.75" hidden="false" customHeight="false" outlineLevel="0" collapsed="false">
      <c r="B355" s="148"/>
    </row>
    <row r="356" customFormat="false" ht="15.75" hidden="false" customHeight="false" outlineLevel="0" collapsed="false">
      <c r="B356" s="148"/>
    </row>
    <row r="357" customFormat="false" ht="15.75" hidden="false" customHeight="false" outlineLevel="0" collapsed="false">
      <c r="B357" s="148"/>
    </row>
    <row r="358" customFormat="false" ht="15.75" hidden="false" customHeight="false" outlineLevel="0" collapsed="false">
      <c r="B358" s="148"/>
    </row>
    <row r="359" customFormat="false" ht="15.75" hidden="false" customHeight="false" outlineLevel="0" collapsed="false">
      <c r="B359" s="148"/>
    </row>
    <row r="360" customFormat="false" ht="15.75" hidden="false" customHeight="false" outlineLevel="0" collapsed="false">
      <c r="B360" s="148"/>
    </row>
    <row r="361" customFormat="false" ht="15.75" hidden="false" customHeight="false" outlineLevel="0" collapsed="false">
      <c r="B361" s="148"/>
    </row>
    <row r="362" customFormat="false" ht="15.75" hidden="false" customHeight="false" outlineLevel="0" collapsed="false">
      <c r="B362" s="148"/>
    </row>
    <row r="363" customFormat="false" ht="15.75" hidden="false" customHeight="false" outlineLevel="0" collapsed="false">
      <c r="B363" s="148"/>
    </row>
    <row r="364" customFormat="false" ht="15.75" hidden="false" customHeight="false" outlineLevel="0" collapsed="false">
      <c r="B364" s="148"/>
    </row>
    <row r="365" customFormat="false" ht="15.75" hidden="false" customHeight="false" outlineLevel="0" collapsed="false">
      <c r="B365" s="148"/>
    </row>
    <row r="366" customFormat="false" ht="15.75" hidden="false" customHeight="false" outlineLevel="0" collapsed="false">
      <c r="B366" s="148"/>
    </row>
    <row r="367" customFormat="false" ht="15.75" hidden="false" customHeight="false" outlineLevel="0" collapsed="false">
      <c r="B367" s="148"/>
    </row>
    <row r="368" customFormat="false" ht="15.75" hidden="false" customHeight="false" outlineLevel="0" collapsed="false">
      <c r="B368" s="148"/>
    </row>
    <row r="369" customFormat="false" ht="15.75" hidden="false" customHeight="false" outlineLevel="0" collapsed="false">
      <c r="B369" s="148"/>
    </row>
    <row r="370" customFormat="false" ht="15.75" hidden="false" customHeight="false" outlineLevel="0" collapsed="false">
      <c r="B370" s="148"/>
    </row>
    <row r="371" customFormat="false" ht="15.75" hidden="false" customHeight="false" outlineLevel="0" collapsed="false">
      <c r="B371" s="148"/>
    </row>
    <row r="372" customFormat="false" ht="15.75" hidden="false" customHeight="false" outlineLevel="0" collapsed="false">
      <c r="B372" s="148"/>
    </row>
    <row r="373" customFormat="false" ht="15.75" hidden="false" customHeight="false" outlineLevel="0" collapsed="false">
      <c r="B373" s="148"/>
    </row>
    <row r="374" customFormat="false" ht="15.75" hidden="false" customHeight="false" outlineLevel="0" collapsed="false">
      <c r="B374" s="148"/>
    </row>
    <row r="375" customFormat="false" ht="15.75" hidden="false" customHeight="false" outlineLevel="0" collapsed="false">
      <c r="B375" s="148"/>
    </row>
    <row r="376" customFormat="false" ht="15.75" hidden="false" customHeight="false" outlineLevel="0" collapsed="false">
      <c r="B376" s="148"/>
    </row>
    <row r="377" customFormat="false" ht="15.75" hidden="false" customHeight="false" outlineLevel="0" collapsed="false">
      <c r="B377" s="148"/>
    </row>
    <row r="378" customFormat="false" ht="15.75" hidden="false" customHeight="false" outlineLevel="0" collapsed="false">
      <c r="B378" s="148"/>
    </row>
    <row r="379" customFormat="false" ht="15.75" hidden="false" customHeight="false" outlineLevel="0" collapsed="false">
      <c r="B379" s="148"/>
    </row>
    <row r="380" customFormat="false" ht="15.75" hidden="false" customHeight="false" outlineLevel="0" collapsed="false">
      <c r="B380" s="148"/>
    </row>
    <row r="381" customFormat="false" ht="15.75" hidden="false" customHeight="false" outlineLevel="0" collapsed="false">
      <c r="B381" s="148"/>
    </row>
    <row r="382" customFormat="false" ht="15.75" hidden="false" customHeight="false" outlineLevel="0" collapsed="false">
      <c r="B382" s="148"/>
    </row>
    <row r="383" customFormat="false" ht="15.75" hidden="false" customHeight="false" outlineLevel="0" collapsed="false">
      <c r="B383" s="148"/>
    </row>
    <row r="384" customFormat="false" ht="15.75" hidden="false" customHeight="false" outlineLevel="0" collapsed="false">
      <c r="B384" s="148"/>
    </row>
    <row r="385" customFormat="false" ht="15.75" hidden="false" customHeight="false" outlineLevel="0" collapsed="false">
      <c r="B385" s="148"/>
    </row>
    <row r="386" customFormat="false" ht="15.75" hidden="false" customHeight="false" outlineLevel="0" collapsed="false">
      <c r="B386" s="148"/>
    </row>
    <row r="387" customFormat="false" ht="15.75" hidden="false" customHeight="false" outlineLevel="0" collapsed="false">
      <c r="B387" s="148"/>
    </row>
    <row r="388" customFormat="false" ht="15.75" hidden="false" customHeight="false" outlineLevel="0" collapsed="false">
      <c r="B388" s="148"/>
    </row>
    <row r="389" customFormat="false" ht="15.75" hidden="false" customHeight="false" outlineLevel="0" collapsed="false">
      <c r="B389" s="148"/>
    </row>
    <row r="390" customFormat="false" ht="15.75" hidden="false" customHeight="false" outlineLevel="0" collapsed="false">
      <c r="B390" s="148"/>
    </row>
    <row r="391" customFormat="false" ht="15.75" hidden="false" customHeight="false" outlineLevel="0" collapsed="false">
      <c r="B391" s="148"/>
    </row>
    <row r="392" customFormat="false" ht="15.75" hidden="false" customHeight="false" outlineLevel="0" collapsed="false">
      <c r="B392" s="148"/>
    </row>
    <row r="393" customFormat="false" ht="15.75" hidden="false" customHeight="false" outlineLevel="0" collapsed="false">
      <c r="B393" s="148"/>
    </row>
    <row r="394" customFormat="false" ht="15.75" hidden="false" customHeight="false" outlineLevel="0" collapsed="false">
      <c r="B394" s="148"/>
    </row>
    <row r="395" customFormat="false" ht="15.75" hidden="false" customHeight="false" outlineLevel="0" collapsed="false">
      <c r="B395" s="148"/>
    </row>
    <row r="396" customFormat="false" ht="15.75" hidden="false" customHeight="false" outlineLevel="0" collapsed="false">
      <c r="B396" s="148"/>
    </row>
    <row r="397" customFormat="false" ht="15.75" hidden="false" customHeight="false" outlineLevel="0" collapsed="false">
      <c r="B397" s="148"/>
    </row>
    <row r="398" customFormat="false" ht="15.75" hidden="false" customHeight="false" outlineLevel="0" collapsed="false">
      <c r="B398" s="148"/>
    </row>
    <row r="399" customFormat="false" ht="15.75" hidden="false" customHeight="false" outlineLevel="0" collapsed="false">
      <c r="B399" s="148"/>
    </row>
    <row r="400" customFormat="false" ht="15.75" hidden="false" customHeight="false" outlineLevel="0" collapsed="false">
      <c r="B400" s="148"/>
    </row>
    <row r="401" customFormat="false" ht="15.75" hidden="false" customHeight="false" outlineLevel="0" collapsed="false">
      <c r="B401" s="148"/>
    </row>
    <row r="402" customFormat="false" ht="15.75" hidden="false" customHeight="false" outlineLevel="0" collapsed="false">
      <c r="B402" s="148"/>
    </row>
    <row r="403" customFormat="false" ht="15.75" hidden="false" customHeight="false" outlineLevel="0" collapsed="false">
      <c r="B403" s="148"/>
    </row>
    <row r="404" customFormat="false" ht="15.75" hidden="false" customHeight="false" outlineLevel="0" collapsed="false">
      <c r="B404" s="148"/>
    </row>
    <row r="405" customFormat="false" ht="15.75" hidden="false" customHeight="false" outlineLevel="0" collapsed="false">
      <c r="B405" s="148"/>
    </row>
    <row r="406" customFormat="false" ht="15.75" hidden="false" customHeight="false" outlineLevel="0" collapsed="false">
      <c r="B406" s="148"/>
    </row>
    <row r="407" customFormat="false" ht="15.75" hidden="false" customHeight="false" outlineLevel="0" collapsed="false">
      <c r="B407" s="148"/>
    </row>
    <row r="408" customFormat="false" ht="15.75" hidden="false" customHeight="false" outlineLevel="0" collapsed="false">
      <c r="B408" s="148"/>
    </row>
    <row r="409" customFormat="false" ht="15.75" hidden="false" customHeight="false" outlineLevel="0" collapsed="false">
      <c r="B409" s="148"/>
    </row>
    <row r="410" customFormat="false" ht="15.75" hidden="false" customHeight="false" outlineLevel="0" collapsed="false">
      <c r="B410" s="148"/>
    </row>
    <row r="411" customFormat="false" ht="15.75" hidden="false" customHeight="false" outlineLevel="0" collapsed="false">
      <c r="B411" s="148"/>
    </row>
    <row r="412" customFormat="false" ht="15.75" hidden="false" customHeight="false" outlineLevel="0" collapsed="false">
      <c r="B412" s="148"/>
    </row>
    <row r="413" customFormat="false" ht="15.75" hidden="false" customHeight="false" outlineLevel="0" collapsed="false">
      <c r="B413" s="148"/>
    </row>
    <row r="414" customFormat="false" ht="15.75" hidden="false" customHeight="false" outlineLevel="0" collapsed="false">
      <c r="B414" s="148"/>
    </row>
    <row r="415" customFormat="false" ht="15.75" hidden="false" customHeight="false" outlineLevel="0" collapsed="false">
      <c r="B415" s="148"/>
    </row>
    <row r="416" customFormat="false" ht="15.75" hidden="false" customHeight="false" outlineLevel="0" collapsed="false">
      <c r="B416" s="148"/>
    </row>
    <row r="417" customFormat="false" ht="15.75" hidden="false" customHeight="false" outlineLevel="0" collapsed="false">
      <c r="B417" s="148"/>
    </row>
    <row r="418" customFormat="false" ht="15.75" hidden="false" customHeight="false" outlineLevel="0" collapsed="false">
      <c r="B418" s="148"/>
    </row>
    <row r="419" customFormat="false" ht="15.75" hidden="false" customHeight="false" outlineLevel="0" collapsed="false">
      <c r="B419" s="148"/>
    </row>
    <row r="420" customFormat="false" ht="15.75" hidden="false" customHeight="false" outlineLevel="0" collapsed="false">
      <c r="B420" s="148"/>
    </row>
    <row r="421" customFormat="false" ht="15.75" hidden="false" customHeight="false" outlineLevel="0" collapsed="false">
      <c r="B421" s="148"/>
    </row>
    <row r="422" customFormat="false" ht="15.75" hidden="false" customHeight="false" outlineLevel="0" collapsed="false">
      <c r="B422" s="148"/>
    </row>
    <row r="423" customFormat="false" ht="15.75" hidden="false" customHeight="false" outlineLevel="0" collapsed="false">
      <c r="B423" s="148"/>
    </row>
    <row r="424" customFormat="false" ht="15.75" hidden="false" customHeight="false" outlineLevel="0" collapsed="false">
      <c r="B424" s="148"/>
    </row>
    <row r="425" customFormat="false" ht="15.75" hidden="false" customHeight="false" outlineLevel="0" collapsed="false">
      <c r="B425" s="148"/>
    </row>
    <row r="426" customFormat="false" ht="15.75" hidden="false" customHeight="false" outlineLevel="0" collapsed="false">
      <c r="B426" s="148"/>
    </row>
    <row r="427" customFormat="false" ht="15.75" hidden="false" customHeight="false" outlineLevel="0" collapsed="false">
      <c r="B427" s="148"/>
    </row>
    <row r="428" customFormat="false" ht="15.75" hidden="false" customHeight="false" outlineLevel="0" collapsed="false">
      <c r="B428" s="148"/>
    </row>
    <row r="429" customFormat="false" ht="15.75" hidden="false" customHeight="false" outlineLevel="0" collapsed="false">
      <c r="B429" s="148"/>
    </row>
    <row r="430" customFormat="false" ht="15.75" hidden="false" customHeight="false" outlineLevel="0" collapsed="false">
      <c r="B430" s="148"/>
    </row>
    <row r="431" customFormat="false" ht="15.75" hidden="false" customHeight="false" outlineLevel="0" collapsed="false">
      <c r="B431" s="148"/>
    </row>
    <row r="432" customFormat="false" ht="15.75" hidden="false" customHeight="false" outlineLevel="0" collapsed="false">
      <c r="B432" s="148"/>
    </row>
    <row r="433" customFormat="false" ht="15.75" hidden="false" customHeight="false" outlineLevel="0" collapsed="false">
      <c r="B433" s="148"/>
    </row>
    <row r="434" customFormat="false" ht="15.75" hidden="false" customHeight="false" outlineLevel="0" collapsed="false">
      <c r="B434" s="148"/>
    </row>
    <row r="435" customFormat="false" ht="15.75" hidden="false" customHeight="false" outlineLevel="0" collapsed="false">
      <c r="B435" s="148"/>
    </row>
    <row r="436" customFormat="false" ht="15.75" hidden="false" customHeight="false" outlineLevel="0" collapsed="false">
      <c r="B436" s="148"/>
    </row>
    <row r="437" customFormat="false" ht="15.75" hidden="false" customHeight="false" outlineLevel="0" collapsed="false">
      <c r="B437" s="148"/>
    </row>
    <row r="438" customFormat="false" ht="15.75" hidden="false" customHeight="false" outlineLevel="0" collapsed="false">
      <c r="B438" s="148"/>
    </row>
    <row r="439" customFormat="false" ht="15.75" hidden="false" customHeight="false" outlineLevel="0" collapsed="false">
      <c r="B439" s="148"/>
    </row>
    <row r="440" customFormat="false" ht="15.75" hidden="false" customHeight="false" outlineLevel="0" collapsed="false">
      <c r="B440" s="148"/>
    </row>
    <row r="441" customFormat="false" ht="15.75" hidden="false" customHeight="false" outlineLevel="0" collapsed="false">
      <c r="B441" s="148"/>
    </row>
    <row r="442" customFormat="false" ht="15.75" hidden="false" customHeight="false" outlineLevel="0" collapsed="false">
      <c r="B442" s="148"/>
    </row>
    <row r="443" customFormat="false" ht="15.75" hidden="false" customHeight="false" outlineLevel="0" collapsed="false">
      <c r="B443" s="148"/>
    </row>
    <row r="444" customFormat="false" ht="15.75" hidden="false" customHeight="false" outlineLevel="0" collapsed="false">
      <c r="B444" s="148"/>
    </row>
    <row r="445" customFormat="false" ht="15.75" hidden="false" customHeight="false" outlineLevel="0" collapsed="false">
      <c r="B445" s="148"/>
    </row>
    <row r="446" customFormat="false" ht="15.75" hidden="false" customHeight="false" outlineLevel="0" collapsed="false">
      <c r="B446" s="148"/>
    </row>
    <row r="447" customFormat="false" ht="15.75" hidden="false" customHeight="false" outlineLevel="0" collapsed="false">
      <c r="B447" s="148"/>
    </row>
    <row r="448" customFormat="false" ht="15.75" hidden="false" customHeight="false" outlineLevel="0" collapsed="false">
      <c r="B448" s="148"/>
    </row>
    <row r="449" customFormat="false" ht="15.75" hidden="false" customHeight="false" outlineLevel="0" collapsed="false">
      <c r="B449" s="148"/>
    </row>
    <row r="450" customFormat="false" ht="15.75" hidden="false" customHeight="false" outlineLevel="0" collapsed="false">
      <c r="B450" s="148"/>
    </row>
    <row r="451" customFormat="false" ht="15.75" hidden="false" customHeight="false" outlineLevel="0" collapsed="false">
      <c r="B451" s="148"/>
    </row>
    <row r="452" customFormat="false" ht="15.75" hidden="false" customHeight="false" outlineLevel="0" collapsed="false">
      <c r="B452" s="148"/>
    </row>
    <row r="453" customFormat="false" ht="15.75" hidden="false" customHeight="false" outlineLevel="0" collapsed="false">
      <c r="B453" s="148"/>
    </row>
    <row r="454" customFormat="false" ht="15.75" hidden="false" customHeight="false" outlineLevel="0" collapsed="false">
      <c r="B454" s="148"/>
    </row>
    <row r="455" customFormat="false" ht="15.75" hidden="false" customHeight="false" outlineLevel="0" collapsed="false">
      <c r="B455" s="148"/>
    </row>
    <row r="456" customFormat="false" ht="15.75" hidden="false" customHeight="false" outlineLevel="0" collapsed="false">
      <c r="B456" s="148"/>
    </row>
    <row r="457" customFormat="false" ht="15.75" hidden="false" customHeight="false" outlineLevel="0" collapsed="false">
      <c r="B457" s="148"/>
    </row>
    <row r="458" customFormat="false" ht="15.75" hidden="false" customHeight="false" outlineLevel="0" collapsed="false">
      <c r="B458" s="148"/>
    </row>
    <row r="459" customFormat="false" ht="15.75" hidden="false" customHeight="false" outlineLevel="0" collapsed="false">
      <c r="B459" s="148"/>
    </row>
    <row r="460" customFormat="false" ht="15.75" hidden="false" customHeight="false" outlineLevel="0" collapsed="false">
      <c r="B460" s="148"/>
    </row>
    <row r="461" customFormat="false" ht="15.75" hidden="false" customHeight="false" outlineLevel="0" collapsed="false">
      <c r="B461" s="148"/>
    </row>
    <row r="462" customFormat="false" ht="15.75" hidden="false" customHeight="false" outlineLevel="0" collapsed="false">
      <c r="B462" s="148"/>
    </row>
    <row r="463" customFormat="false" ht="15.75" hidden="false" customHeight="false" outlineLevel="0" collapsed="false">
      <c r="B463" s="148"/>
    </row>
    <row r="464" customFormat="false" ht="15.75" hidden="false" customHeight="false" outlineLevel="0" collapsed="false">
      <c r="B464" s="148"/>
    </row>
    <row r="465" customFormat="false" ht="15.75" hidden="false" customHeight="false" outlineLevel="0" collapsed="false">
      <c r="B465" s="148"/>
    </row>
    <row r="466" customFormat="false" ht="15.75" hidden="false" customHeight="false" outlineLevel="0" collapsed="false">
      <c r="B466" s="148"/>
    </row>
    <row r="467" customFormat="false" ht="15.75" hidden="false" customHeight="false" outlineLevel="0" collapsed="false">
      <c r="B467" s="148"/>
    </row>
    <row r="468" customFormat="false" ht="15.75" hidden="false" customHeight="false" outlineLevel="0" collapsed="false">
      <c r="B468" s="148"/>
    </row>
    <row r="469" customFormat="false" ht="15.75" hidden="false" customHeight="false" outlineLevel="0" collapsed="false">
      <c r="B469" s="148"/>
    </row>
    <row r="470" customFormat="false" ht="15.75" hidden="false" customHeight="false" outlineLevel="0" collapsed="false">
      <c r="B470" s="148"/>
    </row>
    <row r="471" customFormat="false" ht="15.75" hidden="false" customHeight="false" outlineLevel="0" collapsed="false">
      <c r="B471" s="148"/>
    </row>
    <row r="472" customFormat="false" ht="15.75" hidden="false" customHeight="false" outlineLevel="0" collapsed="false">
      <c r="B472" s="148"/>
    </row>
    <row r="473" customFormat="false" ht="15.75" hidden="false" customHeight="false" outlineLevel="0" collapsed="false">
      <c r="B473" s="148"/>
    </row>
    <row r="474" customFormat="false" ht="15.75" hidden="false" customHeight="false" outlineLevel="0" collapsed="false">
      <c r="B474" s="148"/>
    </row>
    <row r="475" customFormat="false" ht="15.75" hidden="false" customHeight="false" outlineLevel="0" collapsed="false">
      <c r="B475" s="148"/>
    </row>
    <row r="476" customFormat="false" ht="15.75" hidden="false" customHeight="false" outlineLevel="0" collapsed="false">
      <c r="B476" s="148"/>
    </row>
    <row r="477" customFormat="false" ht="15.75" hidden="false" customHeight="false" outlineLevel="0" collapsed="false">
      <c r="B477" s="148"/>
    </row>
    <row r="478" customFormat="false" ht="15.75" hidden="false" customHeight="false" outlineLevel="0" collapsed="false">
      <c r="B478" s="148"/>
    </row>
    <row r="479" customFormat="false" ht="15.75" hidden="false" customHeight="false" outlineLevel="0" collapsed="false">
      <c r="B479" s="148"/>
    </row>
    <row r="480" customFormat="false" ht="15.75" hidden="false" customHeight="false" outlineLevel="0" collapsed="false">
      <c r="B480" s="148"/>
    </row>
    <row r="481" customFormat="false" ht="15.75" hidden="false" customHeight="false" outlineLevel="0" collapsed="false">
      <c r="B481" s="148"/>
    </row>
    <row r="482" customFormat="false" ht="15.75" hidden="false" customHeight="false" outlineLevel="0" collapsed="false">
      <c r="B482" s="148"/>
    </row>
    <row r="483" customFormat="false" ht="15.75" hidden="false" customHeight="false" outlineLevel="0" collapsed="false">
      <c r="B483" s="148"/>
    </row>
    <row r="484" customFormat="false" ht="15.75" hidden="false" customHeight="false" outlineLevel="0" collapsed="false">
      <c r="B484" s="148"/>
    </row>
    <row r="485" customFormat="false" ht="15.75" hidden="false" customHeight="false" outlineLevel="0" collapsed="false">
      <c r="B485" s="148"/>
    </row>
    <row r="486" customFormat="false" ht="15.75" hidden="false" customHeight="false" outlineLevel="0" collapsed="false">
      <c r="B486" s="148"/>
    </row>
    <row r="487" customFormat="false" ht="15.75" hidden="false" customHeight="false" outlineLevel="0" collapsed="false">
      <c r="B487" s="148"/>
    </row>
    <row r="488" customFormat="false" ht="15.75" hidden="false" customHeight="false" outlineLevel="0" collapsed="false">
      <c r="B488" s="148"/>
    </row>
    <row r="489" customFormat="false" ht="15.75" hidden="false" customHeight="false" outlineLevel="0" collapsed="false">
      <c r="B489" s="148"/>
    </row>
    <row r="490" customFormat="false" ht="15.75" hidden="false" customHeight="false" outlineLevel="0" collapsed="false">
      <c r="B490" s="148"/>
    </row>
    <row r="491" customFormat="false" ht="15.75" hidden="false" customHeight="false" outlineLevel="0" collapsed="false">
      <c r="B491" s="148"/>
    </row>
    <row r="492" customFormat="false" ht="15.75" hidden="false" customHeight="false" outlineLevel="0" collapsed="false">
      <c r="B492" s="148"/>
    </row>
    <row r="493" customFormat="false" ht="15.75" hidden="false" customHeight="false" outlineLevel="0" collapsed="false">
      <c r="B493" s="148"/>
    </row>
    <row r="494" customFormat="false" ht="15.75" hidden="false" customHeight="false" outlineLevel="0" collapsed="false">
      <c r="B494" s="148"/>
    </row>
    <row r="495" customFormat="false" ht="15.75" hidden="false" customHeight="false" outlineLevel="0" collapsed="false">
      <c r="B495" s="148"/>
    </row>
    <row r="496" customFormat="false" ht="15.75" hidden="false" customHeight="false" outlineLevel="0" collapsed="false">
      <c r="B496" s="148"/>
    </row>
    <row r="497" customFormat="false" ht="15.75" hidden="false" customHeight="false" outlineLevel="0" collapsed="false">
      <c r="B497" s="148"/>
    </row>
    <row r="498" customFormat="false" ht="15.75" hidden="false" customHeight="false" outlineLevel="0" collapsed="false">
      <c r="B498" s="148"/>
    </row>
    <row r="499" customFormat="false" ht="15.75" hidden="false" customHeight="false" outlineLevel="0" collapsed="false">
      <c r="B499" s="148"/>
    </row>
    <row r="500" customFormat="false" ht="15.75" hidden="false" customHeight="false" outlineLevel="0" collapsed="false">
      <c r="B500" s="148"/>
    </row>
    <row r="501" customFormat="false" ht="15.75" hidden="false" customHeight="false" outlineLevel="0" collapsed="false">
      <c r="B501" s="148"/>
    </row>
    <row r="502" customFormat="false" ht="15.75" hidden="false" customHeight="false" outlineLevel="0" collapsed="false">
      <c r="B502" s="148"/>
    </row>
    <row r="503" customFormat="false" ht="15.75" hidden="false" customHeight="false" outlineLevel="0" collapsed="false">
      <c r="B503" s="148"/>
    </row>
    <row r="504" customFormat="false" ht="15.75" hidden="false" customHeight="false" outlineLevel="0" collapsed="false">
      <c r="B504" s="148"/>
    </row>
    <row r="505" customFormat="false" ht="15.75" hidden="false" customHeight="false" outlineLevel="0" collapsed="false">
      <c r="B505" s="148"/>
    </row>
    <row r="506" customFormat="false" ht="15.75" hidden="false" customHeight="false" outlineLevel="0" collapsed="false">
      <c r="B506" s="148"/>
    </row>
    <row r="507" customFormat="false" ht="15.75" hidden="false" customHeight="false" outlineLevel="0" collapsed="false">
      <c r="B507" s="148"/>
    </row>
    <row r="508" customFormat="false" ht="15.75" hidden="false" customHeight="false" outlineLevel="0" collapsed="false">
      <c r="B508" s="148"/>
    </row>
    <row r="509" customFormat="false" ht="15.75" hidden="false" customHeight="false" outlineLevel="0" collapsed="false">
      <c r="B509" s="148"/>
    </row>
    <row r="510" customFormat="false" ht="15.75" hidden="false" customHeight="false" outlineLevel="0" collapsed="false">
      <c r="B510" s="148"/>
    </row>
    <row r="511" customFormat="false" ht="15.75" hidden="false" customHeight="false" outlineLevel="0" collapsed="false">
      <c r="B511" s="148"/>
    </row>
    <row r="512" customFormat="false" ht="15.75" hidden="false" customHeight="false" outlineLevel="0" collapsed="false">
      <c r="B512" s="148"/>
    </row>
    <row r="513" customFormat="false" ht="15.75" hidden="false" customHeight="false" outlineLevel="0" collapsed="false">
      <c r="B513" s="148"/>
    </row>
    <row r="514" customFormat="false" ht="15.75" hidden="false" customHeight="false" outlineLevel="0" collapsed="false">
      <c r="B514" s="148"/>
    </row>
    <row r="515" customFormat="false" ht="15.75" hidden="false" customHeight="false" outlineLevel="0" collapsed="false">
      <c r="B515" s="148"/>
    </row>
    <row r="516" customFormat="false" ht="15.75" hidden="false" customHeight="false" outlineLevel="0" collapsed="false">
      <c r="B516" s="148"/>
    </row>
    <row r="517" customFormat="false" ht="15.75" hidden="false" customHeight="false" outlineLevel="0" collapsed="false">
      <c r="B517" s="148"/>
    </row>
    <row r="518" customFormat="false" ht="15.75" hidden="false" customHeight="false" outlineLevel="0" collapsed="false">
      <c r="B518" s="148"/>
    </row>
    <row r="519" customFormat="false" ht="15.75" hidden="false" customHeight="false" outlineLevel="0" collapsed="false">
      <c r="B519" s="148"/>
    </row>
    <row r="520" customFormat="false" ht="15.75" hidden="false" customHeight="false" outlineLevel="0" collapsed="false">
      <c r="B520" s="148"/>
    </row>
    <row r="521" customFormat="false" ht="15.75" hidden="false" customHeight="false" outlineLevel="0" collapsed="false">
      <c r="B521" s="148"/>
    </row>
    <row r="522" customFormat="false" ht="15.75" hidden="false" customHeight="false" outlineLevel="0" collapsed="false">
      <c r="B522" s="148"/>
    </row>
    <row r="523" customFormat="false" ht="15.75" hidden="false" customHeight="false" outlineLevel="0" collapsed="false">
      <c r="B523" s="148"/>
    </row>
    <row r="524" customFormat="false" ht="15.75" hidden="false" customHeight="false" outlineLevel="0" collapsed="false">
      <c r="B524" s="148"/>
    </row>
    <row r="525" customFormat="false" ht="15.75" hidden="false" customHeight="false" outlineLevel="0" collapsed="false">
      <c r="B525" s="148"/>
    </row>
    <row r="526" customFormat="false" ht="15.75" hidden="false" customHeight="false" outlineLevel="0" collapsed="false">
      <c r="B526" s="148"/>
    </row>
    <row r="527" customFormat="false" ht="15.75" hidden="false" customHeight="false" outlineLevel="0" collapsed="false">
      <c r="B527" s="148"/>
    </row>
    <row r="528" customFormat="false" ht="15.75" hidden="false" customHeight="false" outlineLevel="0" collapsed="false">
      <c r="B528" s="148"/>
    </row>
    <row r="529" customFormat="false" ht="15.75" hidden="false" customHeight="false" outlineLevel="0" collapsed="false">
      <c r="B529" s="148"/>
    </row>
    <row r="530" customFormat="false" ht="15.75" hidden="false" customHeight="false" outlineLevel="0" collapsed="false">
      <c r="B530" s="148"/>
    </row>
    <row r="531" customFormat="false" ht="15.75" hidden="false" customHeight="false" outlineLevel="0" collapsed="false">
      <c r="B531" s="148"/>
    </row>
    <row r="532" customFormat="false" ht="15.75" hidden="false" customHeight="false" outlineLevel="0" collapsed="false">
      <c r="B532" s="148"/>
    </row>
    <row r="533" customFormat="false" ht="15.75" hidden="false" customHeight="false" outlineLevel="0" collapsed="false">
      <c r="B533" s="148"/>
    </row>
    <row r="534" customFormat="false" ht="15.75" hidden="false" customHeight="false" outlineLevel="0" collapsed="false">
      <c r="B534" s="148"/>
    </row>
    <row r="535" customFormat="false" ht="15.75" hidden="false" customHeight="false" outlineLevel="0" collapsed="false">
      <c r="B535" s="148"/>
    </row>
    <row r="536" customFormat="false" ht="15.75" hidden="false" customHeight="false" outlineLevel="0" collapsed="false">
      <c r="B536" s="148"/>
    </row>
    <row r="537" customFormat="false" ht="15.75" hidden="false" customHeight="false" outlineLevel="0" collapsed="false">
      <c r="B537" s="148"/>
    </row>
    <row r="538" customFormat="false" ht="15.75" hidden="false" customHeight="false" outlineLevel="0" collapsed="false">
      <c r="B538" s="148"/>
    </row>
    <row r="539" customFormat="false" ht="15.75" hidden="false" customHeight="false" outlineLevel="0" collapsed="false">
      <c r="B539" s="148"/>
    </row>
    <row r="540" customFormat="false" ht="15.75" hidden="false" customHeight="false" outlineLevel="0" collapsed="false">
      <c r="B540" s="148"/>
    </row>
    <row r="541" customFormat="false" ht="15.75" hidden="false" customHeight="false" outlineLevel="0" collapsed="false">
      <c r="B541" s="148"/>
    </row>
    <row r="542" customFormat="false" ht="15.75" hidden="false" customHeight="false" outlineLevel="0" collapsed="false">
      <c r="B542" s="148"/>
    </row>
    <row r="543" customFormat="false" ht="15.75" hidden="false" customHeight="false" outlineLevel="0" collapsed="false">
      <c r="B543" s="148"/>
    </row>
    <row r="544" customFormat="false" ht="15.75" hidden="false" customHeight="false" outlineLevel="0" collapsed="false">
      <c r="B544" s="148"/>
    </row>
    <row r="545" customFormat="false" ht="15.75" hidden="false" customHeight="false" outlineLevel="0" collapsed="false">
      <c r="B545" s="148"/>
    </row>
    <row r="546" customFormat="false" ht="15.75" hidden="false" customHeight="false" outlineLevel="0" collapsed="false">
      <c r="B546" s="148"/>
    </row>
    <row r="547" customFormat="false" ht="15.75" hidden="false" customHeight="false" outlineLevel="0" collapsed="false">
      <c r="B547" s="148"/>
    </row>
    <row r="548" customFormat="false" ht="15.75" hidden="false" customHeight="false" outlineLevel="0" collapsed="false">
      <c r="B548" s="148"/>
    </row>
    <row r="549" customFormat="false" ht="15.75" hidden="false" customHeight="false" outlineLevel="0" collapsed="false">
      <c r="B549" s="148"/>
    </row>
    <row r="550" customFormat="false" ht="15.75" hidden="false" customHeight="false" outlineLevel="0" collapsed="false">
      <c r="B550" s="148"/>
    </row>
    <row r="551" customFormat="false" ht="15.75" hidden="false" customHeight="false" outlineLevel="0" collapsed="false">
      <c r="B551" s="148"/>
    </row>
    <row r="552" customFormat="false" ht="15.75" hidden="false" customHeight="false" outlineLevel="0" collapsed="false">
      <c r="B552" s="148"/>
    </row>
    <row r="553" customFormat="false" ht="15.75" hidden="false" customHeight="false" outlineLevel="0" collapsed="false">
      <c r="B553" s="148"/>
    </row>
    <row r="554" customFormat="false" ht="15.75" hidden="false" customHeight="false" outlineLevel="0" collapsed="false">
      <c r="B554" s="148"/>
    </row>
    <row r="555" customFormat="false" ht="15.75" hidden="false" customHeight="false" outlineLevel="0" collapsed="false">
      <c r="B555" s="148"/>
    </row>
    <row r="556" customFormat="false" ht="15.75" hidden="false" customHeight="false" outlineLevel="0" collapsed="false">
      <c r="B556" s="148"/>
    </row>
    <row r="557" customFormat="false" ht="15.75" hidden="false" customHeight="false" outlineLevel="0" collapsed="false">
      <c r="B557" s="148"/>
    </row>
    <row r="558" customFormat="false" ht="15.75" hidden="false" customHeight="false" outlineLevel="0" collapsed="false">
      <c r="B558" s="148"/>
    </row>
    <row r="559" customFormat="false" ht="15.75" hidden="false" customHeight="false" outlineLevel="0" collapsed="false">
      <c r="B559" s="148"/>
    </row>
    <row r="560" customFormat="false" ht="15.75" hidden="false" customHeight="false" outlineLevel="0" collapsed="false">
      <c r="B560" s="148"/>
    </row>
    <row r="561" customFormat="false" ht="15.75" hidden="false" customHeight="false" outlineLevel="0" collapsed="false">
      <c r="B561" s="148"/>
    </row>
    <row r="562" customFormat="false" ht="15.75" hidden="false" customHeight="false" outlineLevel="0" collapsed="false">
      <c r="B562" s="148"/>
    </row>
    <row r="563" customFormat="false" ht="15.75" hidden="false" customHeight="false" outlineLevel="0" collapsed="false">
      <c r="B563" s="148"/>
    </row>
    <row r="564" customFormat="false" ht="15.75" hidden="false" customHeight="false" outlineLevel="0" collapsed="false">
      <c r="B564" s="148"/>
    </row>
    <row r="565" customFormat="false" ht="15.75" hidden="false" customHeight="false" outlineLevel="0" collapsed="false">
      <c r="B565" s="148"/>
    </row>
    <row r="566" customFormat="false" ht="15.75" hidden="false" customHeight="false" outlineLevel="0" collapsed="false">
      <c r="B566" s="148"/>
    </row>
    <row r="567" customFormat="false" ht="15.75" hidden="false" customHeight="false" outlineLevel="0" collapsed="false">
      <c r="B567" s="148"/>
    </row>
    <row r="568" customFormat="false" ht="15.75" hidden="false" customHeight="false" outlineLevel="0" collapsed="false">
      <c r="B568" s="148"/>
    </row>
    <row r="569" customFormat="false" ht="15.75" hidden="false" customHeight="false" outlineLevel="0" collapsed="false">
      <c r="B569" s="148"/>
    </row>
    <row r="570" customFormat="false" ht="15.75" hidden="false" customHeight="false" outlineLevel="0" collapsed="false">
      <c r="B570" s="148"/>
    </row>
    <row r="571" customFormat="false" ht="15.75" hidden="false" customHeight="false" outlineLevel="0" collapsed="false">
      <c r="B571" s="148"/>
    </row>
    <row r="572" customFormat="false" ht="15.75" hidden="false" customHeight="false" outlineLevel="0" collapsed="false">
      <c r="B572" s="148"/>
    </row>
    <row r="573" customFormat="false" ht="15.75" hidden="false" customHeight="false" outlineLevel="0" collapsed="false">
      <c r="B573" s="148"/>
    </row>
    <row r="574" customFormat="false" ht="15.75" hidden="false" customHeight="false" outlineLevel="0" collapsed="false">
      <c r="B574" s="148"/>
    </row>
    <row r="575" customFormat="false" ht="15.75" hidden="false" customHeight="false" outlineLevel="0" collapsed="false">
      <c r="B575" s="148"/>
    </row>
    <row r="576" customFormat="false" ht="15.75" hidden="false" customHeight="false" outlineLevel="0" collapsed="false">
      <c r="B576" s="148"/>
    </row>
    <row r="577" customFormat="false" ht="15.75" hidden="false" customHeight="false" outlineLevel="0" collapsed="false">
      <c r="B577" s="148"/>
    </row>
    <row r="578" customFormat="false" ht="15.75" hidden="false" customHeight="false" outlineLevel="0" collapsed="false">
      <c r="B578" s="148"/>
    </row>
    <row r="579" customFormat="false" ht="15.75" hidden="false" customHeight="false" outlineLevel="0" collapsed="false">
      <c r="B579" s="148"/>
    </row>
    <row r="580" customFormat="false" ht="15.75" hidden="false" customHeight="false" outlineLevel="0" collapsed="false">
      <c r="B580" s="148"/>
    </row>
    <row r="581" customFormat="false" ht="15.75" hidden="false" customHeight="false" outlineLevel="0" collapsed="false">
      <c r="B581" s="148"/>
    </row>
    <row r="582" customFormat="false" ht="15.75" hidden="false" customHeight="false" outlineLevel="0" collapsed="false">
      <c r="B582" s="148"/>
    </row>
    <row r="583" customFormat="false" ht="15.75" hidden="false" customHeight="false" outlineLevel="0" collapsed="false">
      <c r="B583" s="148"/>
    </row>
    <row r="584" customFormat="false" ht="15.75" hidden="false" customHeight="false" outlineLevel="0" collapsed="false">
      <c r="B584" s="148"/>
    </row>
    <row r="585" customFormat="false" ht="15.75" hidden="false" customHeight="false" outlineLevel="0" collapsed="false">
      <c r="B585" s="148"/>
    </row>
    <row r="586" customFormat="false" ht="15.75" hidden="false" customHeight="false" outlineLevel="0" collapsed="false">
      <c r="B586" s="148"/>
    </row>
    <row r="587" customFormat="false" ht="15.75" hidden="false" customHeight="false" outlineLevel="0" collapsed="false">
      <c r="B587" s="148"/>
    </row>
    <row r="588" customFormat="false" ht="15.75" hidden="false" customHeight="false" outlineLevel="0" collapsed="false">
      <c r="B588" s="148"/>
    </row>
    <row r="589" customFormat="false" ht="15.75" hidden="false" customHeight="false" outlineLevel="0" collapsed="false">
      <c r="B589" s="148"/>
    </row>
    <row r="590" customFormat="false" ht="15.75" hidden="false" customHeight="false" outlineLevel="0" collapsed="false">
      <c r="B590" s="148"/>
    </row>
    <row r="591" customFormat="false" ht="15.75" hidden="false" customHeight="false" outlineLevel="0" collapsed="false">
      <c r="B591" s="148"/>
    </row>
    <row r="592" customFormat="false" ht="15.75" hidden="false" customHeight="false" outlineLevel="0" collapsed="false">
      <c r="B592" s="148"/>
    </row>
    <row r="593" customFormat="false" ht="15.75" hidden="false" customHeight="false" outlineLevel="0" collapsed="false">
      <c r="B593" s="148"/>
    </row>
    <row r="594" customFormat="false" ht="15.75" hidden="false" customHeight="false" outlineLevel="0" collapsed="false">
      <c r="B594" s="148"/>
    </row>
    <row r="595" customFormat="false" ht="15.75" hidden="false" customHeight="false" outlineLevel="0" collapsed="false">
      <c r="B595" s="148"/>
    </row>
    <row r="596" customFormat="false" ht="15.75" hidden="false" customHeight="false" outlineLevel="0" collapsed="false">
      <c r="B596" s="148"/>
    </row>
    <row r="597" customFormat="false" ht="15.75" hidden="false" customHeight="false" outlineLevel="0" collapsed="false">
      <c r="B597" s="148"/>
    </row>
    <row r="598" customFormat="false" ht="15.75" hidden="false" customHeight="false" outlineLevel="0" collapsed="false">
      <c r="B598" s="148"/>
    </row>
    <row r="599" customFormat="false" ht="15.75" hidden="false" customHeight="false" outlineLevel="0" collapsed="false">
      <c r="B599" s="148"/>
    </row>
    <row r="600" customFormat="false" ht="15.75" hidden="false" customHeight="false" outlineLevel="0" collapsed="false">
      <c r="B600" s="148"/>
    </row>
    <row r="601" customFormat="false" ht="15.75" hidden="false" customHeight="false" outlineLevel="0" collapsed="false">
      <c r="B601" s="148"/>
    </row>
    <row r="602" customFormat="false" ht="15.75" hidden="false" customHeight="false" outlineLevel="0" collapsed="false">
      <c r="B602" s="148"/>
    </row>
    <row r="603" customFormat="false" ht="15.75" hidden="false" customHeight="false" outlineLevel="0" collapsed="false">
      <c r="B603" s="148"/>
    </row>
    <row r="604" customFormat="false" ht="15.75" hidden="false" customHeight="false" outlineLevel="0" collapsed="false">
      <c r="B604" s="148"/>
    </row>
    <row r="605" customFormat="false" ht="15.75" hidden="false" customHeight="false" outlineLevel="0" collapsed="false">
      <c r="B605" s="148"/>
    </row>
    <row r="606" customFormat="false" ht="15.75" hidden="false" customHeight="false" outlineLevel="0" collapsed="false">
      <c r="B606" s="148"/>
    </row>
    <row r="607" customFormat="false" ht="15.75" hidden="false" customHeight="false" outlineLevel="0" collapsed="false">
      <c r="B607" s="148"/>
    </row>
    <row r="608" customFormat="false" ht="15.75" hidden="false" customHeight="false" outlineLevel="0" collapsed="false">
      <c r="B608" s="148"/>
    </row>
    <row r="609" customFormat="false" ht="15.75" hidden="false" customHeight="false" outlineLevel="0" collapsed="false">
      <c r="B609" s="148"/>
    </row>
    <row r="610" customFormat="false" ht="15.75" hidden="false" customHeight="false" outlineLevel="0" collapsed="false">
      <c r="B610" s="148"/>
    </row>
    <row r="611" customFormat="false" ht="15.75" hidden="false" customHeight="false" outlineLevel="0" collapsed="false">
      <c r="B611" s="148"/>
    </row>
    <row r="612" customFormat="false" ht="15.75" hidden="false" customHeight="false" outlineLevel="0" collapsed="false">
      <c r="B612" s="148"/>
    </row>
    <row r="613" customFormat="false" ht="15.75" hidden="false" customHeight="false" outlineLevel="0" collapsed="false">
      <c r="B613" s="148"/>
    </row>
    <row r="614" customFormat="false" ht="15.75" hidden="false" customHeight="false" outlineLevel="0" collapsed="false">
      <c r="B614" s="148"/>
    </row>
    <row r="615" customFormat="false" ht="15.75" hidden="false" customHeight="false" outlineLevel="0" collapsed="false">
      <c r="B615" s="148"/>
    </row>
    <row r="616" customFormat="false" ht="15.75" hidden="false" customHeight="false" outlineLevel="0" collapsed="false">
      <c r="B616" s="148"/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1997-08-10T21:29:05Z</dcterms:created>
  <dc:creator/>
  <dc:description/>
  <dc:language>en-US</dc:language>
  <cp:lastModifiedBy>jlavora</cp:lastModifiedBy>
  <cp:lastPrinted>2000-05-16T17:34:09Z</cp:lastPrinted>
  <cp:revision>0</cp:revision>
  <dc:subject/>
  <dc:title/>
</cp:coreProperties>
</file>