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35.xml" ContentType="application/vnd.openxmlformats-officedocument.spreadsheetml.comments+xml"/>
  <Override PartName="/xl/comments46.xml" ContentType="application/vnd.openxmlformats-officedocument.spreadsheetml.comments+xml"/>
  <Override PartName="/xl/sharedStrings.xml" ContentType="application/vnd.openxmlformats-officedocument.spreadsheetml.sharedStrings+xml"/>
  <Override PartName="/xl/comments29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comments45.xml" ContentType="application/vnd.openxmlformats-officedocument.spreadsheetml.comments+xml"/>
  <Override PartName="/xl/worksheets/_rels/sheet61.xml.rels" ContentType="application/vnd.openxmlformats-package.relationships+xml"/>
  <Override PartName="/xl/worksheets/_rels/sheet29.xml.rels" ContentType="application/vnd.openxmlformats-package.relationships+xml"/>
  <Override PartName="/xl/worksheets/_rels/sheet25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35.xml.rels" ContentType="application/vnd.openxmlformats-package.relationships+xml"/>
  <Override PartName="/xl/worksheets/_rels/sheet45.xml.rels" ContentType="application/vnd.openxmlformats-package.relationships+xml"/>
  <Override PartName="/xl/worksheets/_rels/sheet46.xml.rels" ContentType="application/vnd.openxmlformats-package.relationships+xml"/>
  <Override PartName="/xl/worksheets/sheet56.xml" ContentType="application/vnd.openxmlformats-officedocument.spreadsheetml.worksheet+xml"/>
  <Override PartName="/xl/worksheets/sheet55.xml" ContentType="application/vnd.openxmlformats-officedocument.spreadsheetml.worksheet+xml"/>
  <Override PartName="/xl/worksheets/sheet30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49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60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6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59.xml" ContentType="application/vnd.openxmlformats-officedocument.spreadsheetml.worksheet+xml"/>
  <Override PartName="/xl/worksheets/sheet7.xml" ContentType="application/vnd.openxmlformats-officedocument.spreadsheetml.worksheet+xml"/>
  <Override PartName="/xl/worksheets/sheet22.xml" ContentType="application/vnd.openxmlformats-officedocument.spreadsheetml.worksheet+xml"/>
  <Override PartName="/xl/worksheets/sheet8.xml" ContentType="application/vnd.openxmlformats-officedocument.spreadsheetml.worksheet+xml"/>
  <Override PartName="/xl/worksheets/sheet23.xml" ContentType="application/vnd.openxmlformats-officedocument.spreadsheetml.worksheet+xml"/>
  <Override PartName="/xl/worksheets/sheet58.xml" ContentType="application/vnd.openxmlformats-officedocument.spreadsheetml.worksheet+xml"/>
  <Override PartName="/xl/worksheets/sheet57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20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21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omments61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2.xml" ContentType="application/vnd.openxmlformats-officedocument.drawing+xml"/>
  <Override PartName="/xl/drawings/vmlDrawing8.vml" ContentType="application/vnd.openxmlformats-officedocument.vmlDrawing"/>
  <Override PartName="/xl/comments2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MidMarket-FLSH" sheetId="10" state="visible" r:id="rId12"/>
    <sheet name="EAST-EGM-FLSH" sheetId="11" state="visible" r:id="rId13"/>
    <sheet name="EAST-MKT-FLSH" sheetId="12" state="visible" r:id="rId14"/>
    <sheet name="EAST-LRC-FLSH" sheetId="13" state="visible" r:id="rId15"/>
    <sheet name="EAST-CON-FLSH" sheetId="14" state="visible" r:id="rId16"/>
    <sheet name="BGC-EGM-FLSH" sheetId="15" state="visible" r:id="rId17"/>
    <sheet name="TX-EGM-FLSH" sheetId="16" state="visible" r:id="rId18"/>
    <sheet name="TX-HPLR-FLSH" sheetId="17" state="visible" r:id="rId19"/>
    <sheet name="TX-HPLC-FLSH" sheetId="18" state="visible" r:id="rId20"/>
    <sheet name="TX-CON-FLSH" sheetId="19" state="visible" r:id="rId21"/>
    <sheet name="WE-FLSH" sheetId="20" state="visible" r:id="rId22"/>
    <sheet name="DEN-FLSH" sheetId="21" state="visible" r:id="rId23"/>
    <sheet name="STG_FLSH" sheetId="22" state="visible" r:id="rId24"/>
    <sheet name="ONT_FLSH" sheetId="23" state="visible" r:id="rId25"/>
    <sheet name="BUG_FLSH" sheetId="24" state="visible" r:id="rId26"/>
    <sheet name="CE_GL" sheetId="25" state="visible" r:id="rId27"/>
    <sheet name="SITHE_GL" sheetId="26" state="visible" r:id="rId28"/>
    <sheet name="ARUBA_GL" sheetId="27" state="visible" r:id="rId29"/>
    <sheet name="MidMarket_GL" sheetId="28" state="visible" r:id="rId30"/>
    <sheet name="EAST-EGM-GL" sheetId="29" state="visible" r:id="rId31"/>
    <sheet name="EAST-MKT-GL" sheetId="30" state="visible" r:id="rId32"/>
    <sheet name="EAST-LRC-GL" sheetId="31" state="visible" r:id="rId33"/>
    <sheet name="EAST-CON-GL " sheetId="32" state="visible" r:id="rId34"/>
    <sheet name="BGC-EGM-GL" sheetId="33" state="visible" r:id="rId35"/>
    <sheet name="TX-EGM-GL" sheetId="34" state="visible" r:id="rId36"/>
    <sheet name="TX-HPLR-GL " sheetId="35" state="visible" r:id="rId37"/>
    <sheet name="TX-HPLC-GL" sheetId="36" state="visible" r:id="rId38"/>
    <sheet name="TX-CON-GL " sheetId="37" state="visible" r:id="rId39"/>
    <sheet name="WE-GL " sheetId="38" state="visible" r:id="rId40"/>
    <sheet name="DEN-GL" sheetId="39" state="visible" r:id="rId41"/>
    <sheet name="BUG_GL" sheetId="40" state="visible" r:id="rId42"/>
    <sheet name="STG_GL" sheetId="41" state="visible" r:id="rId43"/>
    <sheet name="ONT_GL " sheetId="42" state="visible" r:id="rId44"/>
    <sheet name="CE-VAR" sheetId="43" state="visible" r:id="rId45"/>
    <sheet name="SITHE-VAR" sheetId="44" state="visible" r:id="rId46"/>
    <sheet name="ARUBA-VAR" sheetId="45" state="visible" r:id="rId47"/>
    <sheet name="MidMarket-VAR" sheetId="46" state="visible" r:id="rId48"/>
    <sheet name="EAST-EGM-VAR" sheetId="47" state="visible" r:id="rId49"/>
    <sheet name="EAST-MKT-VAR" sheetId="48" state="visible" r:id="rId50"/>
    <sheet name="EAST-LRC-VAR" sheetId="49" state="visible" r:id="rId51"/>
    <sheet name="EAST-CON-VAR" sheetId="50" state="visible" r:id="rId52"/>
    <sheet name="BGC-EGM-VAR" sheetId="51" state="visible" r:id="rId53"/>
    <sheet name="TX-EGM-VAR" sheetId="52" state="visible" r:id="rId54"/>
    <sheet name="TX-HPLR-VAR " sheetId="53" state="visible" r:id="rId55"/>
    <sheet name="TX-HPLC-VAR" sheetId="54" state="visible" r:id="rId56"/>
    <sheet name="TX-CON-VAR" sheetId="55" state="visible" r:id="rId57"/>
    <sheet name="WE-VAR" sheetId="56" state="visible" r:id="rId58"/>
    <sheet name="DEN-VAR" sheetId="57" state="visible" r:id="rId59"/>
    <sheet name="STG_VAR" sheetId="58" state="visible" r:id="rId60"/>
    <sheet name="ONT_VAR" sheetId="59" state="visible" r:id="rId61"/>
    <sheet name="BUG_VAR" sheetId="60" state="visible" r:id="rId62"/>
    <sheet name="Actuals" sheetId="61" state="visible" r:id="rId63"/>
  </sheets>
  <externalReferences>
    <externalReference r:id="rId64"/>
    <externalReference r:id="rId65"/>
  </externalReferences>
  <definedNames>
    <definedName function="false" hidden="false" localSheetId="60" name="_xlnm.Print_Area" vbProcedure="false">Actuals!$D$636:$I$651</definedName>
    <definedName function="false" hidden="false" localSheetId="14" name="_xlnm.Print_Area" vbProcedure="false">'BGC-EGM-FLSH'!$A$1:$M$82</definedName>
    <definedName function="false" hidden="false" localSheetId="50" name="_xlnm.Print_Area" vbProcedure="false">'BGC-EGM-VAR'!$A$1:$I$82</definedName>
    <definedName function="false" hidden="false" localSheetId="59" name="_xlnm.Print_Area" vbProcedure="false">BUG_VAR!$A$1:$I$82</definedName>
    <definedName function="false" hidden="false" localSheetId="42" name="_xlnm.Print_Area" vbProcedure="false">'CE-VAR'!$A$1:$I$82</definedName>
    <definedName function="false" hidden="false" localSheetId="3" name="_xlnm.Print_Area" vbProcedure="false">Check!$A$1:$H$32</definedName>
    <definedName function="false" hidden="false" localSheetId="13" name="_xlnm.Print_Area" vbProcedure="false">'EAST-CON-FLSH'!$A$1:$M$82</definedName>
    <definedName function="false" hidden="false" localSheetId="49" name="_xlnm.Print_Area" vbProcedure="false">'EAST-CON-VAR'!$A$1:$I$82</definedName>
    <definedName function="false" hidden="false" localSheetId="10" name="_xlnm.Print_Area" vbProcedure="false">'EAST-EGM-FLSH'!$A$1:$M$82</definedName>
    <definedName function="false" hidden="false" localSheetId="46" name="_xlnm.Print_Area" vbProcedure="false">'EAST-EGM-VAR'!$A$1:$I$82</definedName>
    <definedName function="false" hidden="false" localSheetId="12" name="_xlnm.Print_Area" vbProcedure="false">'EAST-LRC-FLSH'!$A$1:$M$82</definedName>
    <definedName function="false" hidden="false" localSheetId="48" name="_xlnm.Print_Area" vbProcedure="false">'EAST-LRC-VAR'!$A$1:$I$82</definedName>
    <definedName function="false" hidden="false" localSheetId="58" name="_xlnm.Print_Area" vbProcedure="false">ONT_VAR!$A$1:$I$82</definedName>
    <definedName function="false" hidden="false" localSheetId="4" name="_xlnm.Print_Area" vbProcedure="false">RECLASS!$A$1:$AI$82</definedName>
    <definedName function="false" hidden="false" localSheetId="57" name="_xlnm.Print_Area" vbProcedure="false">STG_VAR!$A$1:$I$82</definedName>
    <definedName function="false" hidden="false" localSheetId="5" name="_xlnm.Print_Area" vbProcedure="false">'TIE-OUT'!$A$1:$AI$95</definedName>
    <definedName function="false" hidden="false" localSheetId="2" name="_xlnm.Print_Area" vbProcedure="false">TOTAL!$A$1:$I$82</definedName>
    <definedName function="false" hidden="false" localSheetId="18" name="_xlnm.Print_Area" vbProcedure="false">'TX-CON-FLSH'!$A$1:$M$82</definedName>
    <definedName function="false" hidden="false" localSheetId="54" name="_xlnm.Print_Area" vbProcedure="false">'TX-CON-VAR'!$A$1:$I$82</definedName>
    <definedName function="false" hidden="false" localSheetId="15" name="_xlnm.Print_Area" vbProcedure="false">'TX-EGM-FLSH'!$A$1:$M$82</definedName>
    <definedName function="false" hidden="false" localSheetId="51" name="_xlnm.Print_Area" vbProcedure="false">'TX-EGM-VAR'!$A$1:$I$82</definedName>
    <definedName function="false" hidden="false" localSheetId="16" name="_xlnm.Print_Area" vbProcedure="false">'TX-HPLR-FLSH'!$A$1:$M$82</definedName>
    <definedName function="false" hidden="false" localSheetId="52" name="_xlnm.Print_Area" vbProcedure="false">'TX-HPLR-VAR '!$A$1:$I$82</definedName>
    <definedName function="false" hidden="false" localSheetId="19" name="_xlnm.Print_Area" vbProcedure="false">'WE-FLSH'!$A$1:$M$82</definedName>
    <definedName function="false" hidden="false" localSheetId="55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214579 is qualitech pma to unwind bankrupt company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16</xdr:colOff>
                <xdr:row>72</xdr:row>
                <xdr:rowOff>7</xdr:rowOff>
              </xdr:from>
              <xdr:to>
                <xdr:col>44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364 accts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85</xdr:row>
                <xdr:rowOff>7</xdr:rowOff>
              </xdr:from>
              <xdr:to>
                <xdr:col>10</xdr:col>
                <xdr:colOff>37</xdr:colOff>
                <xdr:row>89</xdr:row>
                <xdr:rowOff>3</xdr:rowOff>
              </xdr:to>
            </anchor>
          </commentPr>
        </mc:Choice>
        <mc:Fallback/>
      </mc:AlternateContent>
    </comment>
    <comment ref="Q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16</xdr:colOff>
                <xdr:row>10</xdr:row>
                <xdr:rowOff>7</xdr:rowOff>
              </xdr:from>
              <xdr:to>
                <xdr:col>44</xdr:col>
                <xdr:colOff>4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3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24836 is removal of bammel drip 8110950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17</xdr:row>
                <xdr:rowOff>7</xdr:rowOff>
              </xdr:from>
              <xdr:to>
                <xdr:col>14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4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Drift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69</xdr:row>
                <xdr:rowOff>7</xdr:rowOff>
              </xdr:from>
              <xdr:to>
                <xdr:col>10</xdr:col>
                <xdr:colOff>37</xdr:colOff>
                <xdr:row>73</xdr:row>
                <xdr:rowOff>12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Drift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69</xdr:row>
                <xdr:rowOff>7</xdr:rowOff>
              </xdr:from>
              <xdr:to>
                <xdr:col>10</xdr:col>
                <xdr:colOff>37</xdr:colOff>
                <xdr:row>73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7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stg is Rho/Drift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73</xdr:row>
                <xdr:rowOff>7</xdr:rowOff>
              </xdr:from>
              <xdr:to>
                <xdr:col>4</xdr:col>
                <xdr:colOff>39</xdr:colOff>
                <xdr:row>77</xdr:row>
                <xdr:rowOff>12</xdr:rowOff>
              </xdr:to>
            </anchor>
          </commentPr>
        </mc:Choice>
        <mc:Fallback/>
      </mc:AlternateContent>
    </commen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  <comment ref="Y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plug amount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85</xdr:row>
                <xdr:rowOff>7</xdr:rowOff>
              </xdr:from>
              <xdr:to>
                <xdr:col>26</xdr:col>
                <xdr:colOff>39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comments6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87</xdr:colOff>
                <xdr:row>42</xdr:row>
                <xdr:rowOff>7</xdr:rowOff>
              </xdr:from>
              <xdr:to>
                <xdr:col>7</xdr:col>
                <xdr:colOff>33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77</xdr:colOff>
                <xdr:row>42</xdr:row>
                <xdr:rowOff>7</xdr:rowOff>
              </xdr:from>
              <xdr:to>
                <xdr:col>9</xdr:col>
                <xdr:colOff>30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<sst xmlns="http://schemas.openxmlformats.org/spreadsheetml/2006/main" count="7147" uniqueCount="233">
  <si>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</si>
  <si>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</si>
  <si>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</si>
  <si>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</si>
  <si>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</si>
  <si>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</si>
  <si>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</si>
  <si>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</si>
  <si>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</si>
  <si>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</si>
  <si>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</si>
  <si>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</si>
  <si>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</si>
  <si>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</si>
  <si>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</si>
  <si>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</si>
  <si>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</si>
  <si>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</si>
  <si>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</si>
  <si>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</si>
  <si>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</si>
  <si>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</si>
  <si>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</si>
  <si>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</si>
  <si>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</si>
  <si>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</si>
  <si>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</si>
  <si>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</si>
  <si>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</si>
  <si>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</si>
  <si>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</si>
  <si>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</si>
  <si>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</si>
  <si>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</si>
  <si>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</si>
  <si>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</si>
  <si>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</si>
  <si>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</si>
  <si>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</si>
  <si>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</si>
  <si>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</si>
  <si>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</si>
  <si>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</si>
  <si>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</si>
  <si>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</si>
  <si>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</si>
  <si>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</si>
  <si>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</si>
  <si>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</si>
  <si>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</si>
  <si>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</si>
  <si>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</si>
  <si>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</si>
  <si>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</si>
  <si>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</si>
  <si>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</si>
  <si>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</si>
  <si>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</si>
  <si>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</si>
  <si>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</si>
  <si>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</si>
  <si>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</si>
  <si>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</si>
  <si>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</si>
  <si>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</si>
  <si>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</si>
  <si>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</si>
  <si>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</si>
  <si>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</si>
  <si>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</si>
  <si>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</si>
  <si>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</si>
  <si>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</si>
  <si>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</si>
  <si>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</si>
  <si>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0005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</si>
  <si>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</si>
  <si>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</si>
  <si>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</si>
  <si>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</si>
  <si>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</si>
  <si>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</si>
  <si>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</si>
  <si>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</si>
  <si>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</si>
  <si>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Mid Market</t>
  </si>
  <si>
    <t xml:space="preserve">Northeast</t>
  </si>
  <si>
    <t xml:space="preserve">East-EGM</t>
  </si>
  <si>
    <t xml:space="preserve">East-MKT East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</si>
  <si>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</si>
  <si>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</si>
  <si>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</si>
  <si>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</si>
  <si>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</si>
  <si>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</si>
  <si>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</si>
  <si>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</si>
  <si>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</si>
  <si>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</si>
  <si>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</si>
  <si>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</si>
  <si>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</si>
  <si>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</si>
  <si>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</si>
  <si>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</si>
  <si>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</si>
  <si>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</si>
  <si>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Market East-EGM</t>
  </si>
  <si>
    <t xml:space="preserve">MidMarket</t>
  </si>
  <si>
    <t xml:space="preserve">OPERATIONAL ANALYSIS - TIE-OUT SCHEDULE</t>
  </si>
  <si>
    <t xml:space="preserve">Interdesk/Stg COI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</si>
  <si>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</si>
  <si>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</si>
  <si>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</si>
  <si>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</si>
  <si>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</si>
  <si>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</si>
  <si>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</si>
  <si>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</si>
  <si>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</si>
  <si>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</si>
  <si>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</si>
  <si>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</si>
  <si>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</si>
  <si>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</si>
  <si>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</si>
  <si>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</si>
  <si>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</si>
  <si>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</si>
  <si>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</si>
  <si>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</si>
  <si>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</si>
  <si>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</si>
  <si>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</si>
  <si>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</si>
  <si>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</si>
  <si>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</si>
  <si>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</si>
  <si>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</si>
  <si>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</si>
  <si>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</si>
  <si>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</si>
  <si>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</si>
  <si>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</si>
  <si>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</si>
  <si>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</si>
  <si>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</si>
  <si>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</si>
  <si>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ENTER MONTH</t>
  </si>
  <si>
    <t xml:space="preserve">REGION:  SITHE</t>
  </si>
  <si>
    <t xml:space="preserve">REGION:  ARUBA</t>
  </si>
  <si>
    <t xml:space="preserve">REGION:  MidMarket</t>
  </si>
  <si>
    <t xml:space="preserve">REGION:  NORTHEAST</t>
  </si>
  <si>
    <t xml:space="preserve">REGION:  MARKET 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</si>
  <si>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</si>
  <si>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</si>
  <si>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</si>
  <si>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</si>
  <si>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</si>
  <si>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</si>
  <si>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</si>
  <si>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</si>
  <si>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</si>
  <si>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</si>
  <si>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</si>
  <si>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</si>
  <si>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</si>
  <si>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Originations/Rho Drift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</si>
  <si>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</si>
  <si>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</si>
  <si>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</si>
  <si>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</si>
  <si>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</si>
  <si>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</si>
  <si>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MidMarket</t>
  </si>
  <si>
    <t xml:space="preserve">REGION: NORTHEAST</t>
  </si>
  <si>
    <t xml:space="preserve">REGION: BOSTON GAS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</si>
  <si>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</si>
  <si>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</si>
  <si>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</si>
  <si>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</si>
  <si>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</si>
  <si>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</si>
  <si>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</si>
  <si>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</si>
  <si>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</si>
  <si>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</si>
  <si>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</si>
  <si>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0005V</t>
  </si>
  <si>
    <t xml:space="preserve">0005A</t>
  </si>
  <si>
    <t xml:space="preserve">Start paste on this line!!!!!</t>
  </si>
  <si>
    <t xml:space="preserve">0001V</t>
  </si>
  <si>
    <t xml:space="preserve">0001A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</si>
  <si>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</si>
  <si>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</si>
  <si>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</si>
  <si>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</si>
  <si>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</si>
  <si>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</si>
  <si>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</si>
  <si>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</si>
  <si>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</si>
  <si>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</si>
  <si>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</si>
  <si>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</si>
  <si>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</si>
  <si>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</si>
  <si>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</si>
  <si>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</si>
  <si>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</si>
  <si>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</si>
  <si>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</si>
  <si>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</si>
  <si>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</si>
  <si>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</si>
  <si>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</si>
  <si>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</si>
  <si>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</si>
  <si>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</si>
  <si>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</si>
  <si>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</si>
  <si>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</si>
  <si>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</si>
  <si>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</si>
  <si>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</si>
  <si>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</si>
  <si>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</si>
  <si>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</si>
  <si>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</si>
  <si>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</si>
  <si>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</si>
  <si>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</si>
  <si>
    <t xml:space="preserve">MKT-EAST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</si>
</sst>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3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3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worksheet" Target="worksheets/sheet56.xml"/><Relationship Id="rId59" Type="http://schemas.openxmlformats.org/officeDocument/2006/relationships/worksheet" Target="worksheets/sheet57.xml"/><Relationship Id="rId60" Type="http://schemas.openxmlformats.org/officeDocument/2006/relationships/worksheet" Target="worksheets/sheet58.xml"/><Relationship Id="rId61" Type="http://schemas.openxmlformats.org/officeDocument/2006/relationships/worksheet" Target="worksheets/sheet59.xml"/><Relationship Id="rId62" Type="http://schemas.openxmlformats.org/officeDocument/2006/relationships/worksheet" Target="worksheets/sheet60.xml"/><Relationship Id="rId63" Type="http://schemas.openxmlformats.org/officeDocument/2006/relationships/worksheet" Target="worksheets/sheet61.xml"/><Relationship Id="rId64" Type="http://schemas.openxmlformats.org/officeDocument/2006/relationships/externalLink" Target="externalLinks/externalLink1.xml"/><Relationship Id="rId65" Type="http://schemas.openxmlformats.org/officeDocument/2006/relationships/externalLink" Target="externalLinks/externalLink2.xml"/><Relationship Id="rId6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Mid Market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9">
          <cell r="B9">
            <v>10205000</v>
          </cell>
          <cell r="C9">
            <v>20831000</v>
          </cell>
          <cell r="D9">
            <v>0</v>
          </cell>
          <cell r="E9">
            <v>-19000</v>
          </cell>
          <cell r="F9">
            <v>4393000</v>
          </cell>
          <cell r="G9">
            <v>3000</v>
          </cell>
          <cell r="H9">
            <v>8488000</v>
          </cell>
          <cell r="I9">
            <v>56000</v>
          </cell>
          <cell r="J9">
            <v>3191000</v>
          </cell>
          <cell r="K9">
            <v>2896000</v>
          </cell>
          <cell r="L9">
            <v>22455000</v>
          </cell>
          <cell r="M9">
            <v>20864000</v>
          </cell>
          <cell r="N9">
            <v>318000</v>
          </cell>
          <cell r="O9">
            <v>1909000</v>
          </cell>
          <cell r="P9">
            <v>1752000</v>
          </cell>
          <cell r="Q9">
            <v>504000</v>
          </cell>
          <cell r="R9">
            <v>1106000</v>
          </cell>
          <cell r="S9">
            <v>823000</v>
          </cell>
          <cell r="T9">
            <v>3000</v>
          </cell>
        </row>
        <row r="9">
          <cell r="V9">
            <v>99778000</v>
          </cell>
        </row>
        <row r="26">
          <cell r="V26">
            <v>4943941</v>
          </cell>
        </row>
        <row r="43">
          <cell r="B43">
            <v>10491643</v>
          </cell>
          <cell r="C43">
            <v>20895475</v>
          </cell>
          <cell r="D43">
            <v>0</v>
          </cell>
          <cell r="E43">
            <v>-19000</v>
          </cell>
          <cell r="F43">
            <v>4229487</v>
          </cell>
          <cell r="G43">
            <v>2479929</v>
          </cell>
          <cell r="H43">
            <v>8126927</v>
          </cell>
          <cell r="I43">
            <v>56000</v>
          </cell>
          <cell r="J43">
            <v>3191000</v>
          </cell>
          <cell r="K43">
            <v>2896000</v>
          </cell>
          <cell r="L43">
            <v>24581278</v>
          </cell>
          <cell r="M43">
            <v>20876895</v>
          </cell>
          <cell r="N43">
            <v>326035</v>
          </cell>
          <cell r="O43">
            <v>1922681</v>
          </cell>
          <cell r="P43">
            <v>1752000</v>
          </cell>
          <cell r="Q43">
            <v>663117</v>
          </cell>
          <cell r="R43">
            <v>1106000</v>
          </cell>
          <cell r="S43">
            <v>1143474</v>
          </cell>
          <cell r="T43">
            <v>3000</v>
          </cell>
        </row>
        <row r="43">
          <cell r="V43">
            <v>104721941</v>
          </cell>
        </row>
      </sheetData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62">
          <cell r="G62">
            <v>-1900190.86000001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3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4.vml"/>
</Relationships>
</file>

<file path=xl/worksheets/_rels/sheet35.xml.rels><?xml version="1.0" encoding="UTF-8"?>
<Relationships xmlns="http://schemas.openxmlformats.org/package/2006/relationships"><Relationship Id="rId1" Type="http://schemas.openxmlformats.org/officeDocument/2006/relationships/comments" Target="../comments35.xml"/><Relationship Id="rId2" Type="http://schemas.openxmlformats.org/officeDocument/2006/relationships/vmlDrawing" Target="../drawings/vmlDrawing5.vml"/>
</Relationships>
</file>

<file path=xl/worksheets/_rels/sheet45.xml.rels><?xml version="1.0" encoding="UTF-8"?>
<Relationships xmlns="http://schemas.openxmlformats.org/package/2006/relationships"><Relationship Id="rId1" Type="http://schemas.openxmlformats.org/officeDocument/2006/relationships/comments" Target="../comments45.xml"/><Relationship Id="rId2" Type="http://schemas.openxmlformats.org/officeDocument/2006/relationships/vmlDrawing" Target="../drawings/vmlDrawing6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vmlDrawing" Target="../drawings/vmlDrawing7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_rels/sheet61.xml.rels><?xml version="1.0" encoding="UTF-8"?>
<Relationships xmlns="http://schemas.openxmlformats.org/package/2006/relationships"><Relationship Id="rId1" Type="http://schemas.openxmlformats.org/officeDocument/2006/relationships/comments" Target="../comments61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8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44" colorId="64" zoomScale="75" zoomScaleNormal="75" zoomScalePageLayoutView="100" workbookViewId="0">
      <selection pane="topLeft" activeCell="E76" activeCellId="0" sqref="E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'MidMarket-VAR'!A4</f>
        <v>REGION: MidMarket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0</v>
      </c>
      <c r="E11" s="4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3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0</v>
      </c>
      <c r="E13" s="4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3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0</v>
      </c>
      <c r="E16" s="87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49"/>
      <c r="E17" s="49"/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/>
      <c r="E18" s="49"/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0</v>
      </c>
      <c r="E19" s="4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3" t="n">
        <v>0</v>
      </c>
      <c r="K19" s="29" t="n">
        <v>0</v>
      </c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0</v>
      </c>
      <c r="E21" s="4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3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3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0</v>
      </c>
      <c r="E24" s="87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49"/>
      <c r="E25" s="49"/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/>
      <c r="E26" s="49"/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/>
      <c r="E30" s="49"/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/>
      <c r="E31" s="49"/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/>
      <c r="E37" s="49"/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/>
      <c r="E38" s="49"/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/>
      <c r="E44" s="49"/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/>
      <c r="E46" s="49"/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/>
      <c r="E48" s="49"/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0</v>
      </c>
      <c r="E49" s="4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3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49"/>
      <c r="E50" s="49"/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3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/>
      <c r="E52" s="49"/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/>
      <c r="E53" s="49"/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3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49"/>
      <c r="E57" s="49"/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/>
      <c r="E58" s="49"/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/>
      <c r="E62" s="49"/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/>
      <c r="E63" s="49"/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/>
      <c r="E67" s="49"/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/>
      <c r="E68" s="49"/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/>
      <c r="E69" s="49"/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3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3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3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3000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3000</v>
      </c>
      <c r="J75" s="3"/>
      <c r="K75" s="29"/>
      <c r="L75" s="28" t="n">
        <f aca="false">H75+J75</f>
        <v>0</v>
      </c>
      <c r="M75" s="29" t="n">
        <f aca="false">I75+K75</f>
        <v>3000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3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3000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3000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3000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10" activeCellId="0" sqref="E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139012948</v>
      </c>
      <c r="E11" s="49" t="n">
        <v>464444384</v>
      </c>
      <c r="F11" s="28" t="n">
        <f aca="false">H11-D11</f>
        <v>0</v>
      </c>
      <c r="G11" s="3" t="n">
        <f aca="false">I11-E11</f>
        <v>0</v>
      </c>
      <c r="H11" s="28" t="n">
        <f aca="false">D11</f>
        <v>139012948</v>
      </c>
      <c r="I11" s="29" t="n">
        <f aca="false">E11</f>
        <v>464444384</v>
      </c>
      <c r="J11" s="28"/>
      <c r="K11" s="29"/>
      <c r="L11" s="28" t="n">
        <f aca="false">H11+J11</f>
        <v>139012948</v>
      </c>
      <c r="M11" s="29" t="n">
        <f aca="false">I11+K11</f>
        <v>464444384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109215273</v>
      </c>
      <c r="E13" s="49" t="n">
        <v>391776024</v>
      </c>
      <c r="F13" s="28" t="n">
        <f aca="false">H13-D13</f>
        <v>0</v>
      </c>
      <c r="G13" s="3" t="n">
        <f aca="false">I13-E13</f>
        <v>0</v>
      </c>
      <c r="H13" s="28" t="n">
        <f aca="false">D13</f>
        <v>109215273</v>
      </c>
      <c r="I13" s="29" t="n">
        <f aca="false">E13</f>
        <v>391776024</v>
      </c>
      <c r="J13" s="28"/>
      <c r="K13" s="29"/>
      <c r="L13" s="28" t="n">
        <f aca="false">H13+J13</f>
        <v>109215273</v>
      </c>
      <c r="M13" s="29" t="n">
        <f aca="false">I13+K13</f>
        <v>391776024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29910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29910</v>
      </c>
      <c r="J14" s="28"/>
      <c r="K14" s="29"/>
      <c r="L14" s="28" t="n">
        <f aca="false">H14+J14</f>
        <v>0</v>
      </c>
      <c r="M14" s="29" t="n">
        <f aca="false">I14+K14</f>
        <v>29910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248228221</v>
      </c>
      <c r="E16" s="87" t="n">
        <v>856250318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248228221</v>
      </c>
      <c r="I16" s="31" t="n">
        <f aca="false">SUM(I11:I15)</f>
        <v>856250318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248228221</v>
      </c>
      <c r="M16" s="31" t="n">
        <f aca="false">SUM(M11:M15)</f>
        <v>856250318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-146622820</v>
      </c>
      <c r="E19" s="49" t="n">
        <v>-473540341</v>
      </c>
      <c r="F19" s="28" t="n">
        <f aca="false">H19-D19</f>
        <v>0</v>
      </c>
      <c r="G19" s="3" t="n">
        <f aca="false">I19-E19</f>
        <v>0</v>
      </c>
      <c r="H19" s="28" t="n">
        <f aca="false">D19</f>
        <v>-146622820</v>
      </c>
      <c r="I19" s="29" t="n">
        <f aca="false">E19</f>
        <v>-473540341</v>
      </c>
      <c r="J19" s="28"/>
      <c r="K19" s="29"/>
      <c r="L19" s="28" t="n">
        <f aca="false">H19+J19</f>
        <v>-146622820</v>
      </c>
      <c r="M19" s="29" t="n">
        <f aca="false">I19+K19</f>
        <v>-473540341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-103672390</v>
      </c>
      <c r="E21" s="49" t="n">
        <v>-371486755</v>
      </c>
      <c r="F21" s="28" t="n">
        <f aca="false">H21-D21</f>
        <v>0</v>
      </c>
      <c r="G21" s="3" t="n">
        <f aca="false">I21-E21</f>
        <v>0</v>
      </c>
      <c r="H21" s="28" t="n">
        <f aca="false">D21</f>
        <v>-103672390</v>
      </c>
      <c r="I21" s="29" t="n">
        <f aca="false">E21</f>
        <v>-371486755</v>
      </c>
      <c r="J21" s="28"/>
      <c r="K21" s="29"/>
      <c r="L21" s="28" t="n">
        <f aca="false">H21+J21</f>
        <v>-103672390</v>
      </c>
      <c r="M21" s="29" t="n">
        <f aca="false">I21+K21</f>
        <v>-371486755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524261</v>
      </c>
      <c r="E23" s="49" t="n">
        <v>1819143</v>
      </c>
      <c r="F23" s="28" t="n">
        <f aca="false">H23-D23</f>
        <v>0</v>
      </c>
      <c r="G23" s="3" t="n">
        <f aca="false">I23-E23</f>
        <v>0</v>
      </c>
      <c r="H23" s="28" t="n">
        <f aca="false">D23</f>
        <v>524261</v>
      </c>
      <c r="I23" s="29" t="n">
        <f aca="false">E23</f>
        <v>1819143</v>
      </c>
      <c r="J23" s="28"/>
      <c r="K23" s="29"/>
      <c r="L23" s="28" t="n">
        <f aca="false">H23+J23</f>
        <v>524261</v>
      </c>
      <c r="M23" s="29" t="n">
        <f aca="false">I23+K23</f>
        <v>1819143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-249770949</v>
      </c>
      <c r="E24" s="87" t="n">
        <v>-843207953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-249770949</v>
      </c>
      <c r="I24" s="31" t="n">
        <f aca="false">SUM(I19:I23)</f>
        <v>-843207953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-249770949</v>
      </c>
      <c r="M24" s="31" t="n">
        <f aca="false">SUM(M19:M23)</f>
        <v>-843207953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12696</v>
      </c>
      <c r="E32" s="49" t="n">
        <v>43920</v>
      </c>
      <c r="F32" s="28" t="n">
        <f aca="false">H32-D32</f>
        <v>0</v>
      </c>
      <c r="G32" s="3" t="n">
        <f aca="false">I32-E32</f>
        <v>0</v>
      </c>
      <c r="H32" s="28" t="n">
        <f aca="false">D32</f>
        <v>12696</v>
      </c>
      <c r="I32" s="29" t="n">
        <f aca="false">E32</f>
        <v>43920</v>
      </c>
      <c r="J32" s="28"/>
      <c r="K32" s="29"/>
      <c r="L32" s="28" t="n">
        <f aca="false">H32+J32</f>
        <v>12696</v>
      </c>
      <c r="M32" s="29" t="n">
        <f aca="false">I32+K32</f>
        <v>43920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539478</v>
      </c>
      <c r="E33" s="49" t="n">
        <v>1729371</v>
      </c>
      <c r="F33" s="28" t="n">
        <f aca="false">H33-D33</f>
        <v>0</v>
      </c>
      <c r="G33" s="3" t="n">
        <f aca="false">I33-E33</f>
        <v>0</v>
      </c>
      <c r="H33" s="28" t="n">
        <f aca="false">D33</f>
        <v>539478</v>
      </c>
      <c r="I33" s="29" t="n">
        <f aca="false">E33</f>
        <v>1729371</v>
      </c>
      <c r="J33" s="28"/>
      <c r="K33" s="29"/>
      <c r="L33" s="28" t="n">
        <f aca="false">H33+J33</f>
        <v>539478</v>
      </c>
      <c r="M33" s="29" t="n">
        <f aca="false">I33+K33</f>
        <v>1729371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-752714</v>
      </c>
      <c r="E34" s="49" t="n">
        <v>-2422261</v>
      </c>
      <c r="F34" s="28" t="n">
        <f aca="false">H34-D34</f>
        <v>0</v>
      </c>
      <c r="G34" s="3" t="n">
        <f aca="false">I34-E34</f>
        <v>0</v>
      </c>
      <c r="H34" s="28" t="n">
        <f aca="false">D34</f>
        <v>-752714</v>
      </c>
      <c r="I34" s="29" t="n">
        <f aca="false">E34</f>
        <v>-2422261</v>
      </c>
      <c r="J34" s="28"/>
      <c r="K34" s="29"/>
      <c r="L34" s="28" t="n">
        <f aca="false">H34+J34</f>
        <v>-752714</v>
      </c>
      <c r="M34" s="29" t="n">
        <f aca="false">I34+K34</f>
        <v>-2422261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430900</v>
      </c>
      <c r="E35" s="49" t="n">
        <v>-11595</v>
      </c>
      <c r="F35" s="28" t="n">
        <f aca="false">H35-D35</f>
        <v>0</v>
      </c>
      <c r="G35" s="3" t="n">
        <f aca="false">I35-E35</f>
        <v>0</v>
      </c>
      <c r="H35" s="28" t="n">
        <f aca="false">D35</f>
        <v>430900</v>
      </c>
      <c r="I35" s="29" t="n">
        <f aca="false">E35</f>
        <v>-11595</v>
      </c>
      <c r="J35" s="28"/>
      <c r="K35" s="29"/>
      <c r="L35" s="28" t="n">
        <f aca="false">H35+J35</f>
        <v>430900</v>
      </c>
      <c r="M35" s="29" t="n">
        <f aca="false">I35+K35</f>
        <v>-11595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230360</v>
      </c>
      <c r="E36" s="87" t="n">
        <v>-660565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230360</v>
      </c>
      <c r="I36" s="31" t="n">
        <f aca="false">SUM(I32:I35)</f>
        <v>-660565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230360</v>
      </c>
      <c r="M36" s="31" t="n">
        <f aca="false">SUM(M32:M35)</f>
        <v>-660565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1486286</v>
      </c>
      <c r="E39" s="49" t="n">
        <v>4605091</v>
      </c>
      <c r="F39" s="28" t="n">
        <f aca="false">H39-D39</f>
        <v>0</v>
      </c>
      <c r="G39" s="3" t="n">
        <f aca="false">I39-E39</f>
        <v>0</v>
      </c>
      <c r="H39" s="28" t="n">
        <f aca="false">D39</f>
        <v>1486286</v>
      </c>
      <c r="I39" s="29" t="n">
        <f aca="false">E39</f>
        <v>4605091</v>
      </c>
      <c r="J39" s="28"/>
      <c r="K39" s="29"/>
      <c r="L39" s="28" t="n">
        <f aca="false">H39+J39</f>
        <v>1486286</v>
      </c>
      <c r="M39" s="29" t="n">
        <f aca="false">I39+K39</f>
        <v>4605091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-539171</v>
      </c>
      <c r="E40" s="49" t="n">
        <v>-1657545</v>
      </c>
      <c r="F40" s="28" t="n">
        <f aca="false">H40-D40</f>
        <v>0</v>
      </c>
      <c r="G40" s="3" t="n">
        <f aca="false">I40-E40</f>
        <v>0</v>
      </c>
      <c r="H40" s="28" t="n">
        <f aca="false">D40</f>
        <v>-539171</v>
      </c>
      <c r="I40" s="29" t="n">
        <f aca="false">E40</f>
        <v>-1657545</v>
      </c>
      <c r="J40" s="28"/>
      <c r="K40" s="29"/>
      <c r="L40" s="28" t="n">
        <f aca="false">H40+J40</f>
        <v>-539171</v>
      </c>
      <c r="M40" s="29" t="n">
        <f aca="false">I40+K40</f>
        <v>-1657545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-539171</v>
      </c>
      <c r="E42" s="87" t="n">
        <v>-1657545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-539171</v>
      </c>
      <c r="I42" s="31" t="n">
        <f aca="false">SUM(I40:I41)</f>
        <v>-1657545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-539171</v>
      </c>
      <c r="M42" s="31" t="n">
        <f aca="false">SUM(M40:M41)</f>
        <v>-1657545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947115</v>
      </c>
      <c r="E43" s="87" t="n">
        <v>2947546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947115</v>
      </c>
      <c r="I43" s="31" t="n">
        <f aca="false">I42+I39</f>
        <v>2947546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947115</v>
      </c>
      <c r="M43" s="31" t="n">
        <f aca="false">M42+M39</f>
        <v>2947546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365703</v>
      </c>
      <c r="E49" s="49" t="n">
        <v>1111005.714</v>
      </c>
      <c r="F49" s="28" t="n">
        <f aca="false">H49-D49</f>
        <v>0</v>
      </c>
      <c r="G49" s="3" t="n">
        <f aca="false">I49-E49</f>
        <v>0</v>
      </c>
      <c r="H49" s="28" t="n">
        <f aca="false">D49</f>
        <v>365703</v>
      </c>
      <c r="I49" s="29" t="n">
        <f aca="false">E49</f>
        <v>1111005.714</v>
      </c>
      <c r="J49" s="28"/>
      <c r="K49" s="29"/>
      <c r="L49" s="28" t="n">
        <f aca="false">H49+J49</f>
        <v>365703</v>
      </c>
      <c r="M49" s="29" t="n">
        <f aca="false">I49+K49</f>
        <v>1111005.714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-524261</v>
      </c>
      <c r="E51" s="49" t="n">
        <v>-1819143</v>
      </c>
      <c r="F51" s="28" t="n">
        <f aca="false">H51-D51</f>
        <v>0</v>
      </c>
      <c r="G51" s="3" t="n">
        <f aca="false">I51-E51</f>
        <v>0</v>
      </c>
      <c r="H51" s="28" t="n">
        <f aca="false">D51</f>
        <v>-524261</v>
      </c>
      <c r="I51" s="29" t="n">
        <f aca="false">E51</f>
        <v>-1819143</v>
      </c>
      <c r="J51" s="28"/>
      <c r="K51" s="29"/>
      <c r="L51" s="28" t="n">
        <f aca="false">H51+J51</f>
        <v>-524261</v>
      </c>
      <c r="M51" s="29" t="n">
        <f aca="false">I51+K51</f>
        <v>-1819143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-1884097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-1884097</v>
      </c>
      <c r="J54" s="28"/>
      <c r="K54" s="29"/>
      <c r="L54" s="28" t="n">
        <f aca="false">H54+J54</f>
        <v>0</v>
      </c>
      <c r="M54" s="29" t="n">
        <f aca="false">I54+K54</f>
        <v>-1884097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-2481969.5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-2481969.5</v>
      </c>
      <c r="J55" s="28"/>
      <c r="K55" s="29"/>
      <c r="L55" s="28" t="n">
        <f aca="false">H55+J55</f>
        <v>0</v>
      </c>
      <c r="M55" s="29" t="n">
        <f aca="false">I55+K55</f>
        <v>-2481969.5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-4366066.5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-4366066.5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-4366066.5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14964909.3883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14964909.3883</v>
      </c>
      <c r="J70" s="28"/>
      <c r="K70" s="29"/>
      <c r="L70" s="28" t="n">
        <f aca="false">H70+J70</f>
        <v>0</v>
      </c>
      <c r="M70" s="29" t="n">
        <f aca="false">I70+K70</f>
        <v>14964909.3883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-6531251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-6531251</v>
      </c>
      <c r="J71" s="28"/>
      <c r="K71" s="29"/>
      <c r="L71" s="28" t="n">
        <f aca="false">H71+J71</f>
        <v>0</v>
      </c>
      <c r="M71" s="29" t="n">
        <f aca="false">I71+K71</f>
        <v>-6531251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8433658.3883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8433658.3883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8433658.3883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1756614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1756614</v>
      </c>
      <c r="J74" s="28"/>
      <c r="K74" s="29"/>
      <c r="L74" s="28" t="n">
        <f aca="false">H74+J74</f>
        <v>0</v>
      </c>
      <c r="M74" s="29" t="n">
        <f aca="false">I74+K74</f>
        <v>1756614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22807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22807</v>
      </c>
      <c r="J75" s="28"/>
      <c r="K75" s="29"/>
      <c r="L75" s="28" t="n">
        <f aca="false">H75+J75</f>
        <v>0</v>
      </c>
      <c r="M75" s="29" t="n">
        <f aca="false">I75+K75</f>
        <v>22807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-12051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-12051</v>
      </c>
      <c r="J76" s="28"/>
      <c r="K76" s="29"/>
      <c r="L76" s="28" t="n">
        <f aca="false">H76+J76</f>
        <v>0</v>
      </c>
      <c r="M76" s="29" t="n">
        <f aca="false">I76+K76</f>
        <v>-12051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20000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20000</v>
      </c>
      <c r="J77" s="28"/>
      <c r="K77" s="29"/>
      <c r="L77" s="28" t="n">
        <f aca="false">H77+J77</f>
        <v>0</v>
      </c>
      <c r="M77" s="29" t="n">
        <f aca="false">I77+K77</f>
        <v>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24523.945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24523.945</v>
      </c>
      <c r="J78" s="28"/>
      <c r="K78" s="29"/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-66750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-66750</v>
      </c>
      <c r="J80" s="28"/>
      <c r="K80" s="29"/>
      <c r="L80" s="28" t="n">
        <f aca="false">H80+J80</f>
        <v>0</v>
      </c>
      <c r="M80" s="29" t="n">
        <f aca="false">I80+K80</f>
        <v>-66750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353468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353468</v>
      </c>
      <c r="J81" s="28"/>
      <c r="K81" s="29"/>
      <c r="L81" s="28" t="n">
        <f aca="false">H81+J81</f>
        <v>0</v>
      </c>
      <c r="M81" s="29" t="n">
        <f aca="false">I81+K81</f>
        <v>353468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8" t="n">
        <f aca="false">D16+D24+D29+D36+D43+D45+D47+D49</f>
        <v>450</v>
      </c>
      <c r="E82" s="95" t="n">
        <f aca="false">SUM(E72:E81)+E16+E24+E29+E36+E43+E45+E47+E49+E51+E56+E61+E66</f>
        <v>20787412.5473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450</v>
      </c>
      <c r="I82" s="97" t="n">
        <f aca="false">SUM(I72:I81)+I16+I24+I29+I36+I43+I45+I47+I49+I51+I56+I61+I66</f>
        <v>20787412.5473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450</v>
      </c>
      <c r="M82" s="96" t="n">
        <f aca="false">SUM(M72:M81)+M16+M24+M29+M36+M43+M45+M47+M49+M51+M56+M61+M66</f>
        <v>20787412.5473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-18621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-18621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-18621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2" t="n">
        <f aca="false">SUM(D86:D88)</f>
        <v>0</v>
      </c>
      <c r="E89" s="102" t="n">
        <f aca="false">SUM(E86:E88)</f>
        <v>-18621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-18621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-18621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122</v>
      </c>
      <c r="D91" s="102" t="n">
        <f aca="false">+D82+D89</f>
        <v>450</v>
      </c>
      <c r="E91" s="102" t="n">
        <f aca="false">+E82+E89</f>
        <v>20768791.5473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450</v>
      </c>
      <c r="I91" s="102" t="n">
        <f aca="false">+I82+I89</f>
        <v>20768791.5473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450</v>
      </c>
      <c r="M91" s="102" t="n">
        <f aca="false">+M82+M89</f>
        <v>20768791.5473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48299228</v>
      </c>
      <c r="E11" s="49" t="n">
        <v>166492096</v>
      </c>
      <c r="F11" s="28" t="n">
        <f aca="false">H11-D11</f>
        <v>0</v>
      </c>
      <c r="G11" s="3" t="n">
        <f aca="false">I11-E11</f>
        <v>0</v>
      </c>
      <c r="H11" s="28" t="n">
        <f aca="false">D11</f>
        <v>48299228</v>
      </c>
      <c r="I11" s="29" t="n">
        <f aca="false">E11</f>
        <v>166492096</v>
      </c>
      <c r="J11" s="28"/>
      <c r="K11" s="29"/>
      <c r="L11" s="28" t="n">
        <f aca="false">H11+J11</f>
        <v>48299228</v>
      </c>
      <c r="M11" s="29" t="n">
        <f aca="false">I11+K11</f>
        <v>166492096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10792383</v>
      </c>
      <c r="E13" s="49" t="n">
        <v>40494735</v>
      </c>
      <c r="F13" s="28" t="n">
        <f aca="false">H13-D13</f>
        <v>0</v>
      </c>
      <c r="G13" s="3" t="n">
        <f aca="false">I13-E13</f>
        <v>0</v>
      </c>
      <c r="H13" s="28" t="n">
        <f aca="false">D13</f>
        <v>10792383</v>
      </c>
      <c r="I13" s="29" t="n">
        <f aca="false">E13</f>
        <v>40494735</v>
      </c>
      <c r="J13" s="28"/>
      <c r="K13" s="29"/>
      <c r="L13" s="28" t="n">
        <f aca="false">H13+J13</f>
        <v>10792383</v>
      </c>
      <c r="M13" s="29" t="n">
        <f aca="false">I13+K13</f>
        <v>40494735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29846.84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29846.84</v>
      </c>
      <c r="J14" s="28"/>
      <c r="K14" s="29"/>
      <c r="L14" s="28" t="n">
        <f aca="false">H14+J14</f>
        <v>0</v>
      </c>
      <c r="M14" s="29" t="n">
        <f aca="false">I14+K14</f>
        <v>29846.84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59091611</v>
      </c>
      <c r="E16" s="87" t="n">
        <v>207016677.84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59091611</v>
      </c>
      <c r="I16" s="31" t="n">
        <f aca="false">SUM(I11:I15)</f>
        <v>207016677.84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59091611</v>
      </c>
      <c r="M16" s="31" t="n">
        <f aca="false">SUM(M11:M15)</f>
        <v>207016677.84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-42546346</v>
      </c>
      <c r="E19" s="49" t="n">
        <v>-144657584</v>
      </c>
      <c r="F19" s="28" t="n">
        <f aca="false">H19-D19</f>
        <v>0</v>
      </c>
      <c r="G19" s="3" t="n">
        <f aca="false">I19-E19</f>
        <v>0</v>
      </c>
      <c r="H19" s="28" t="n">
        <f aca="false">D19</f>
        <v>-42546346</v>
      </c>
      <c r="I19" s="29" t="n">
        <f aca="false">E19</f>
        <v>-144657584</v>
      </c>
      <c r="J19" s="28"/>
      <c r="K19" s="29"/>
      <c r="L19" s="28" t="n">
        <f aca="false">H19+J19</f>
        <v>-42546346</v>
      </c>
      <c r="M19" s="29" t="n">
        <f aca="false">I19+K19</f>
        <v>-144657584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-16633129</v>
      </c>
      <c r="E21" s="49" t="n">
        <v>-61754732</v>
      </c>
      <c r="F21" s="28" t="n">
        <f aca="false">H21-D21</f>
        <v>0</v>
      </c>
      <c r="G21" s="3" t="n">
        <f aca="false">I21-E21</f>
        <v>0</v>
      </c>
      <c r="H21" s="28" t="n">
        <f aca="false">D21</f>
        <v>-16633129</v>
      </c>
      <c r="I21" s="29" t="n">
        <f aca="false">E21</f>
        <v>-61754732</v>
      </c>
      <c r="J21" s="28"/>
      <c r="K21" s="29"/>
      <c r="L21" s="28" t="n">
        <f aca="false">H21+J21</f>
        <v>-16633129</v>
      </c>
      <c r="M21" s="29" t="n">
        <f aca="false">I21+K21</f>
        <v>-61754732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172145</v>
      </c>
      <c r="E23" s="49" t="n">
        <v>632104</v>
      </c>
      <c r="F23" s="28" t="n">
        <f aca="false">H23-D23</f>
        <v>0</v>
      </c>
      <c r="G23" s="3" t="n">
        <f aca="false">I23-E23</f>
        <v>0</v>
      </c>
      <c r="H23" s="28" t="n">
        <f aca="false">D23</f>
        <v>172145</v>
      </c>
      <c r="I23" s="29" t="n">
        <f aca="false">E23</f>
        <v>632104</v>
      </c>
      <c r="J23" s="28"/>
      <c r="K23" s="29"/>
      <c r="L23" s="28" t="n">
        <f aca="false">H23+J23</f>
        <v>172145</v>
      </c>
      <c r="M23" s="29" t="n">
        <f aca="false">I23+K23</f>
        <v>632104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-59007330</v>
      </c>
      <c r="E24" s="87" t="n">
        <v>-205780212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-59007330</v>
      </c>
      <c r="I24" s="31" t="n">
        <f aca="false">SUM(I19:I23)</f>
        <v>-205780212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-59007330</v>
      </c>
      <c r="M24" s="31" t="n">
        <f aca="false">SUM(M19:M23)</f>
        <v>-205780212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67871</v>
      </c>
      <c r="E32" s="49" t="n">
        <v>241160</v>
      </c>
      <c r="F32" s="28" t="n">
        <f aca="false">H32-D32</f>
        <v>0</v>
      </c>
      <c r="G32" s="3" t="n">
        <f aca="false">I32-E32</f>
        <v>0</v>
      </c>
      <c r="H32" s="28" t="n">
        <f aca="false">D32</f>
        <v>67871</v>
      </c>
      <c r="I32" s="29" t="n">
        <f aca="false">E32</f>
        <v>241160</v>
      </c>
      <c r="J32" s="28"/>
      <c r="K32" s="29"/>
      <c r="L32" s="28" t="n">
        <f aca="false">H32+J32</f>
        <v>67871</v>
      </c>
      <c r="M32" s="29" t="n">
        <f aca="false">I32+K32</f>
        <v>241160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2174</v>
      </c>
      <c r="E33" s="49" t="n">
        <v>6781</v>
      </c>
      <c r="F33" s="28" t="n">
        <f aca="false">H33-D33</f>
        <v>0</v>
      </c>
      <c r="G33" s="3" t="n">
        <f aca="false">I33-E33</f>
        <v>0</v>
      </c>
      <c r="H33" s="28" t="n">
        <f aca="false">D33</f>
        <v>2174</v>
      </c>
      <c r="I33" s="29" t="n">
        <f aca="false">E33</f>
        <v>6781</v>
      </c>
      <c r="J33" s="28"/>
      <c r="K33" s="29"/>
      <c r="L33" s="28" t="n">
        <f aca="false">H33+J33</f>
        <v>2174</v>
      </c>
      <c r="M33" s="29" t="n">
        <f aca="false">I33+K33</f>
        <v>6781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-2208</v>
      </c>
      <c r="E34" s="49" t="n">
        <v>-6887</v>
      </c>
      <c r="F34" s="28" t="n">
        <f aca="false">H34-D34</f>
        <v>0</v>
      </c>
      <c r="G34" s="3" t="n">
        <f aca="false">I34-E34</f>
        <v>0</v>
      </c>
      <c r="H34" s="28" t="n">
        <f aca="false">D34</f>
        <v>-2208</v>
      </c>
      <c r="I34" s="29" t="n">
        <f aca="false">E34</f>
        <v>-6887</v>
      </c>
      <c r="J34" s="28"/>
      <c r="K34" s="29"/>
      <c r="L34" s="28" t="n">
        <f aca="false">H34+J34</f>
        <v>-2208</v>
      </c>
      <c r="M34" s="29" t="n">
        <f aca="false">I34+K34</f>
        <v>-6887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55110</v>
      </c>
      <c r="E35" s="49" t="n">
        <v>4882</v>
      </c>
      <c r="F35" s="28" t="n">
        <f aca="false">H35-D35</f>
        <v>0</v>
      </c>
      <c r="G35" s="3" t="n">
        <f aca="false">I35-E35</f>
        <v>0</v>
      </c>
      <c r="H35" s="28" t="n">
        <f aca="false">D35</f>
        <v>55110</v>
      </c>
      <c r="I35" s="29" t="n">
        <f aca="false">E35</f>
        <v>4882</v>
      </c>
      <c r="J35" s="28"/>
      <c r="K35" s="29"/>
      <c r="L35" s="28" t="n">
        <f aca="false">H35+J35</f>
        <v>55110</v>
      </c>
      <c r="M35" s="29" t="n">
        <f aca="false">I35+K35</f>
        <v>4882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122947</v>
      </c>
      <c r="E36" s="87" t="n">
        <v>245936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122947</v>
      </c>
      <c r="I36" s="31" t="n">
        <f aca="false">SUM(I32:I35)</f>
        <v>245936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122947</v>
      </c>
      <c r="M36" s="31" t="n">
        <f aca="false">SUM(M32:M35)</f>
        <v>245936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30856</v>
      </c>
      <c r="E39" s="49" t="n">
        <v>100282</v>
      </c>
      <c r="F39" s="28" t="n">
        <f aca="false">H39-D39</f>
        <v>0</v>
      </c>
      <c r="G39" s="3" t="n">
        <f aca="false">I39-E39</f>
        <v>0</v>
      </c>
      <c r="H39" s="28" t="n">
        <f aca="false">D39</f>
        <v>30856</v>
      </c>
      <c r="I39" s="29" t="n">
        <f aca="false">E39</f>
        <v>100282</v>
      </c>
      <c r="J39" s="28"/>
      <c r="K39" s="29"/>
      <c r="L39" s="28" t="n">
        <f aca="false">H39+J39</f>
        <v>30856</v>
      </c>
      <c r="M39" s="29" t="n">
        <f aca="false">I39+K39</f>
        <v>100282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30856</v>
      </c>
      <c r="E43" s="87" t="n">
        <v>100282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30856</v>
      </c>
      <c r="I43" s="31" t="n">
        <f aca="false">I42+I39</f>
        <v>100282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30856</v>
      </c>
      <c r="M43" s="31" t="n">
        <f aca="false">M42+M39</f>
        <v>100282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-238084</v>
      </c>
      <c r="E49" s="49" t="n">
        <v>-772582.58</v>
      </c>
      <c r="F49" s="28" t="n">
        <f aca="false">H49-D49</f>
        <v>0</v>
      </c>
      <c r="G49" s="3" t="n">
        <f aca="false">I49-E49</f>
        <v>0</v>
      </c>
      <c r="H49" s="28" t="n">
        <f aca="false">D49</f>
        <v>-238084</v>
      </c>
      <c r="I49" s="29" t="n">
        <f aca="false">E49</f>
        <v>-772582.58</v>
      </c>
      <c r="J49" s="28"/>
      <c r="K49" s="29"/>
      <c r="L49" s="28" t="n">
        <f aca="false">H49+J49</f>
        <v>-238084</v>
      </c>
      <c r="M49" s="29" t="n">
        <f aca="false">I49+K49</f>
        <v>-772582.58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-172145</v>
      </c>
      <c r="E51" s="49" t="n">
        <v>-632104</v>
      </c>
      <c r="F51" s="28" t="n">
        <f aca="false">H51-D51</f>
        <v>0</v>
      </c>
      <c r="G51" s="3" t="n">
        <f aca="false">I51-E51</f>
        <v>0</v>
      </c>
      <c r="H51" s="28" t="n">
        <f aca="false">D51</f>
        <v>-172145</v>
      </c>
      <c r="I51" s="29" t="n">
        <f aca="false">E51</f>
        <v>-632104</v>
      </c>
      <c r="J51" s="28"/>
      <c r="K51" s="29"/>
      <c r="L51" s="28" t="n">
        <f aca="false">H51+J51</f>
        <v>-172145</v>
      </c>
      <c r="M51" s="29" t="n">
        <f aca="false">I51+K51</f>
        <v>-632104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-358654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-358654</v>
      </c>
      <c r="J54" s="28"/>
      <c r="K54" s="29"/>
      <c r="L54" s="28" t="n">
        <f aca="false">H54+J54</f>
        <v>0</v>
      </c>
      <c r="M54" s="29" t="n">
        <f aca="false">I54+K54</f>
        <v>-358654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-358654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-358654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-358654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6919989.6063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6919989.6063</v>
      </c>
      <c r="J70" s="28"/>
      <c r="K70" s="29"/>
      <c r="L70" s="28" t="n">
        <f aca="false">H70+J70</f>
        <v>0</v>
      </c>
      <c r="M70" s="29" t="n">
        <f aca="false">I70+K70</f>
        <v>6919989.6063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-106722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-106722</v>
      </c>
      <c r="J71" s="28"/>
      <c r="K71" s="29"/>
      <c r="L71" s="28" t="n">
        <f aca="false">H71+J71</f>
        <v>0</v>
      </c>
      <c r="M71" s="29" t="n">
        <f aca="false">I71+K71</f>
        <v>-106722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6813267.6063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6813267.6063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6813267.6063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-2238915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-2238915</v>
      </c>
      <c r="J74" s="28"/>
      <c r="K74" s="29"/>
      <c r="L74" s="28" t="n">
        <f aca="false">H74+J74</f>
        <v>0</v>
      </c>
      <c r="M74" s="29" t="n">
        <f aca="false">I74+K74</f>
        <v>-2238915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-821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-821</v>
      </c>
      <c r="J76" s="28"/>
      <c r="K76" s="29"/>
      <c r="L76" s="28" t="n">
        <f aca="false">H76+J76</f>
        <v>0</v>
      </c>
      <c r="M76" s="29" t="n">
        <f aca="false">I76+K76</f>
        <v>-821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3" t="n">
        <v>40</v>
      </c>
      <c r="B81" s="104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1"/>
      <c r="B82" s="92"/>
      <c r="C82" s="93" t="s">
        <v>111</v>
      </c>
      <c r="D82" s="98" t="n">
        <f aca="false">D16+D24+D29+D36+D43+D45+D47+D49</f>
        <v>0</v>
      </c>
      <c r="E82" s="95" t="n">
        <f aca="false">SUM(E72:E81)+E16+E24+E29+E36+E43+E45+E47+E49+E51+E56+E61+E66</f>
        <v>4392874.8663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4392874.8663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4392874.8663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10" activePane="bottomRight" state="frozen"/>
      <selection pane="topLeft" activeCell="A1" activeCellId="0" sqref="A1"/>
      <selection pane="topRight" activeCell="N1" activeCellId="0" sqref="N1"/>
      <selection pane="bottomLeft" activeCell="A10" activeCellId="0" sqref="A10"/>
      <selection pane="bottomRight" activeCell="S1" activeCellId="0" sqref="S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8"/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8"/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8"/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8"/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8"/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8"/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8"/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8"/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8"/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8"/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8"/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8"/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8"/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/>
      <c r="E41" s="28"/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8"/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8"/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8"/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8"/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8"/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8"/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8"/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8"/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8"/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8"/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8"/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8"/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8"/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8"/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8"/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8"/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8"/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8"/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8"/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8"/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3" t="n">
        <v>40</v>
      </c>
      <c r="B81" s="104"/>
      <c r="C81" s="37" t="s">
        <v>68</v>
      </c>
      <c r="D81" s="28"/>
      <c r="E81" s="28"/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1"/>
      <c r="B82" s="92"/>
      <c r="C82" s="93" t="s">
        <v>111</v>
      </c>
      <c r="D82" s="98" t="n">
        <f aca="false">D16+D24+D29+D36+D43+D45+D47+D49</f>
        <v>0</v>
      </c>
      <c r="E82" s="95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139012948</v>
      </c>
      <c r="E11" s="29" t="n">
        <f aca="false">'EAST-EGM-FLSH'!E11+'EAST-LRC-FLSH'!E11</f>
        <v>464444384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139012948</v>
      </c>
      <c r="I11" s="29" t="n">
        <f aca="false">'EAST-EGM-FLSH'!I11+'EAST-LRC-FLSH'!I11</f>
        <v>464444384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139012948</v>
      </c>
      <c r="M11" s="29" t="n">
        <f aca="false">I11+K11</f>
        <v>464444384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109215273</v>
      </c>
      <c r="E13" s="29" t="n">
        <f aca="false">'EAST-EGM-FLSH'!E13+'EAST-LRC-FLSH'!E13</f>
        <v>391776024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109215273</v>
      </c>
      <c r="I13" s="29" t="n">
        <f aca="false">'EAST-EGM-FLSH'!I13+'EAST-LRC-FLSH'!I13</f>
        <v>391776024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109215273</v>
      </c>
      <c r="M13" s="29" t="n">
        <f aca="false">I13+K13</f>
        <v>391776024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29910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29910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29910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248228221</v>
      </c>
      <c r="E16" s="31" t="n">
        <f aca="false">SUM(E11:E15)</f>
        <v>856250318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248228221</v>
      </c>
      <c r="I16" s="31" t="n">
        <f aca="false">SUM(I11:I15)</f>
        <v>856250318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248228221</v>
      </c>
      <c r="M16" s="31" t="n">
        <f aca="false">SUM(M11:M15)</f>
        <v>856250318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-146622820</v>
      </c>
      <c r="E19" s="29" t="n">
        <f aca="false">'EAST-EGM-FLSH'!E19+'EAST-LRC-FLSH'!E19</f>
        <v>-473540341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-146622820</v>
      </c>
      <c r="I19" s="29" t="n">
        <f aca="false">'EAST-EGM-FLSH'!I19+'EAST-LRC-FLSH'!I19</f>
        <v>-473540341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-146622820</v>
      </c>
      <c r="M19" s="29" t="n">
        <f aca="false">I19+K19</f>
        <v>-473540341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-103672390</v>
      </c>
      <c r="E21" s="29" t="n">
        <f aca="false">'EAST-EGM-FLSH'!E21+'EAST-LRC-FLSH'!E21</f>
        <v>-371486755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-103672390</v>
      </c>
      <c r="I21" s="29" t="n">
        <f aca="false">'EAST-EGM-FLSH'!I21+'EAST-LRC-FLSH'!I21</f>
        <v>-371486755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-103672390</v>
      </c>
      <c r="M21" s="29" t="n">
        <f aca="false">I21+K21</f>
        <v>-371486755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524261</v>
      </c>
      <c r="E23" s="29" t="n">
        <f aca="false">'EAST-EGM-FLSH'!E23+'EAST-LRC-FLSH'!E23</f>
        <v>1819143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524261</v>
      </c>
      <c r="I23" s="29" t="n">
        <f aca="false">'EAST-EGM-FLSH'!I23+'EAST-LRC-FLSH'!I23</f>
        <v>1819143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524261</v>
      </c>
      <c r="M23" s="29" t="n">
        <f aca="false">I23+K23</f>
        <v>1819143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-249770949</v>
      </c>
      <c r="E24" s="31" t="n">
        <f aca="false">SUM(E19:E23)</f>
        <v>-843207953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-249770949</v>
      </c>
      <c r="I24" s="31" t="n">
        <f aca="false">SUM(I19:I23)</f>
        <v>-843207953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-249770949</v>
      </c>
      <c r="M24" s="31" t="n">
        <f aca="false">SUM(M19:M23)</f>
        <v>-843207953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12696</v>
      </c>
      <c r="E32" s="29" t="n">
        <f aca="false">'EAST-EGM-FLSH'!E32+'EAST-LRC-FLSH'!E32</f>
        <v>43920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12696</v>
      </c>
      <c r="I32" s="29" t="n">
        <f aca="false">'EAST-EGM-FLSH'!I32+'EAST-LRC-FLSH'!I32</f>
        <v>43920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12696</v>
      </c>
      <c r="M32" s="29" t="n">
        <f aca="false">I32+K32</f>
        <v>43920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539478</v>
      </c>
      <c r="E33" s="29" t="n">
        <f aca="false">'EAST-EGM-FLSH'!E33+'EAST-LRC-FLSH'!E33</f>
        <v>1729371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539478</v>
      </c>
      <c r="I33" s="29" t="n">
        <f aca="false">'EAST-EGM-FLSH'!I33+'EAST-LRC-FLSH'!I33</f>
        <v>1729371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539478</v>
      </c>
      <c r="M33" s="29" t="n">
        <f aca="false">I33+K33</f>
        <v>1729371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-752714</v>
      </c>
      <c r="E34" s="29" t="n">
        <f aca="false">'EAST-EGM-FLSH'!E34+'EAST-LRC-FLSH'!E34</f>
        <v>-2422261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-752714</v>
      </c>
      <c r="I34" s="29" t="n">
        <f aca="false">'EAST-EGM-FLSH'!I34+'EAST-LRC-FLSH'!I34</f>
        <v>-2422261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-752714</v>
      </c>
      <c r="M34" s="29" t="n">
        <f aca="false">I34+K34</f>
        <v>-2422261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430900</v>
      </c>
      <c r="E35" s="29" t="n">
        <f aca="false">'EAST-EGM-FLSH'!E35+'EAST-LRC-FLSH'!E35</f>
        <v>-11595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430900</v>
      </c>
      <c r="I35" s="29" t="n">
        <f aca="false">'EAST-EGM-FLSH'!I35+'EAST-LRC-FLSH'!I35</f>
        <v>-11595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430900</v>
      </c>
      <c r="M35" s="29" t="n">
        <f aca="false">I35+K35</f>
        <v>-11595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230360</v>
      </c>
      <c r="E36" s="31" t="n">
        <f aca="false">SUM(E32:E35)</f>
        <v>-660565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230360</v>
      </c>
      <c r="I36" s="31" t="n">
        <f aca="false">SUM(I32:I35)</f>
        <v>-660565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230360</v>
      </c>
      <c r="M36" s="31" t="n">
        <f aca="false">SUM(M32:M35)</f>
        <v>-660565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1486286</v>
      </c>
      <c r="E39" s="29" t="n">
        <f aca="false">'EAST-EGM-FLSH'!E39+'EAST-LRC-FLSH'!E39</f>
        <v>4605091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1486286</v>
      </c>
      <c r="I39" s="29" t="n">
        <f aca="false">'EAST-EGM-FLSH'!I39+'EAST-LRC-FLSH'!I39</f>
        <v>4605091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1486286</v>
      </c>
      <c r="M39" s="29" t="n">
        <f aca="false">I39+K39</f>
        <v>4605091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-539171</v>
      </c>
      <c r="E40" s="29" t="n">
        <f aca="false">'EAST-EGM-FLSH'!E40+'EAST-LRC-FLSH'!E40</f>
        <v>-1657545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-539171</v>
      </c>
      <c r="I40" s="29" t="n">
        <f aca="false">'EAST-EGM-FLSH'!I40+'EAST-LRC-FLSH'!I40</f>
        <v>-1657545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-539171</v>
      </c>
      <c r="M40" s="29" t="n">
        <f aca="false">I40+K40</f>
        <v>-1657545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-539171</v>
      </c>
      <c r="E42" s="31" t="n">
        <f aca="false">SUM(E40:E41)</f>
        <v>-1657545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-539171</v>
      </c>
      <c r="I42" s="31" t="n">
        <f aca="false">SUM(I40:I41)</f>
        <v>-1657545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-539171</v>
      </c>
      <c r="M42" s="31" t="n">
        <f aca="false">SUM(M40:M41)</f>
        <v>-1657545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947115</v>
      </c>
      <c r="E43" s="31" t="n">
        <f aca="false">E42+E39</f>
        <v>2947546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947115</v>
      </c>
      <c r="I43" s="31" t="n">
        <f aca="false">I42+I39</f>
        <v>2947546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947115</v>
      </c>
      <c r="M43" s="31" t="n">
        <f aca="false">M42+M39</f>
        <v>2947546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365703</v>
      </c>
      <c r="E49" s="29" t="n">
        <f aca="false">'EAST-EGM-FLSH'!E49+'EAST-LRC-FLSH'!E49</f>
        <v>1111005.714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365703</v>
      </c>
      <c r="I49" s="29" t="n">
        <f aca="false">'EAST-EGM-FLSH'!I49+'EAST-LRC-FLSH'!I49</f>
        <v>1111005.714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365703</v>
      </c>
      <c r="M49" s="29" t="n">
        <f aca="false">I49+K49</f>
        <v>1111005.714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-524261</v>
      </c>
      <c r="E51" s="29" t="n">
        <f aca="false">'EAST-EGM-FLSH'!E51+'EAST-LRC-FLSH'!E51</f>
        <v>-1819143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-524261</v>
      </c>
      <c r="I51" s="29" t="n">
        <f aca="false">'EAST-EGM-FLSH'!I51+'EAST-LRC-FLSH'!I51</f>
        <v>-1819143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-524261</v>
      </c>
      <c r="M51" s="29" t="n">
        <f aca="false">I51+K51</f>
        <v>-1819143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-1884097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-1884097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-1884097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-2481969.5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-2481969.5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-2481969.5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-4366066.5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-4366066.5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-4366066.5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14964909.3883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14964909.3883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14964909.3883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-6531251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-6531251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-6531251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8433658.3883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8433658.3883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8433658.3883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1756614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1756614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1756614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22807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22807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22807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-12051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-12051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-12051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20000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20000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24523.945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24523.945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-66750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-66750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-66750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353468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353468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353468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450</v>
      </c>
      <c r="E82" s="96" t="n">
        <f aca="false">SUM(E72:E81)+E16+E24+E29+E36+E43+E45+E47+E49+E51+E56+E61+E66</f>
        <v>20787412.5473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450</v>
      </c>
      <c r="I82" s="96" t="n">
        <f aca="false">SUM(I72:I81)+I16+I24+I29+I36+I43+I45+I47+I49+I51+I56+I61+I66</f>
        <v>20787412.5473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450</v>
      </c>
      <c r="M82" s="96" t="n">
        <f aca="false">SUM(M72:M81)+M16+M24+M29+M36+M43+M45+M47+M49+M51+M56+M61+M66</f>
        <v>20787412.5473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20787412.5473</v>
      </c>
      <c r="M84" s="46"/>
    </row>
    <row r="85" customFormat="false" ht="12.75" hidden="false" customHeight="false" outlineLevel="0" collapsed="false">
      <c r="A85" s="45" t="s">
        <v>90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-18621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-18621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-18621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-18621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-18621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-18621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122</v>
      </c>
      <c r="D91" s="105" t="n">
        <f aca="false">+D82+D89</f>
        <v>450</v>
      </c>
      <c r="E91" s="105" t="n">
        <f aca="false">+E82+E89</f>
        <v>20768791.5473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450</v>
      </c>
      <c r="I91" s="105" t="n">
        <f aca="false">+I82+I89</f>
        <v>20768791.5473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450</v>
      </c>
      <c r="M91" s="105" t="n">
        <f aca="false">+M82+M89</f>
        <v>20768791.5473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1" activePane="bottomRight" state="frozen"/>
      <selection pane="topLeft" activeCell="A1" activeCellId="0" sqref="A1"/>
      <selection pane="topRight" activeCell="H1" activeCellId="0" sqref="H1"/>
      <selection pane="bottomLeft" activeCell="A61" activeCellId="0" sqref="A61"/>
      <selection pane="bottomRigh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12058069</v>
      </c>
      <c r="E11" s="29" t="n">
        <v>38430000.51</v>
      </c>
      <c r="F11" s="28" t="n">
        <f aca="false">H11-D11</f>
        <v>0</v>
      </c>
      <c r="G11" s="3" t="n">
        <f aca="false">I11-E11</f>
        <v>0</v>
      </c>
      <c r="H11" s="28" t="n">
        <f aca="false">D11</f>
        <v>12058069</v>
      </c>
      <c r="I11" s="29" t="n">
        <f aca="false">E11</f>
        <v>38430000.51</v>
      </c>
      <c r="J11" s="28"/>
      <c r="K11" s="29"/>
      <c r="L11" s="28" t="n">
        <f aca="false">H11+J11</f>
        <v>12058069</v>
      </c>
      <c r="M11" s="29" t="n">
        <f aca="false">I11+K11</f>
        <v>38430000.51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12058069</v>
      </c>
      <c r="E16" s="31" t="n">
        <v>38430000.51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12058069</v>
      </c>
      <c r="I16" s="31" t="n">
        <f aca="false">SUM(I11:I15)</f>
        <v>38430000.51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12058069</v>
      </c>
      <c r="M16" s="31" t="n">
        <f aca="false">SUM(M11:M15)</f>
        <v>38430000.51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-7716905</v>
      </c>
      <c r="E19" s="29" t="n">
        <v>-24767566.76</v>
      </c>
      <c r="F19" s="28" t="n">
        <f aca="false">H19-D19</f>
        <v>0</v>
      </c>
      <c r="G19" s="3" t="n">
        <f aca="false">I19-E19</f>
        <v>0</v>
      </c>
      <c r="H19" s="28" t="n">
        <f aca="false">D19</f>
        <v>-7716905</v>
      </c>
      <c r="I19" s="29" t="n">
        <f aca="false">E19</f>
        <v>-24767566.76</v>
      </c>
      <c r="J19" s="28"/>
      <c r="K19" s="29"/>
      <c r="L19" s="28" t="n">
        <f aca="false">H19+J19</f>
        <v>-7716905</v>
      </c>
      <c r="M19" s="29" t="n">
        <f aca="false">I19+K19</f>
        <v>-24767566.76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16787</v>
      </c>
      <c r="E23" s="29" t="n">
        <v>58072</v>
      </c>
      <c r="F23" s="28" t="n">
        <f aca="false">H23-D23</f>
        <v>0</v>
      </c>
      <c r="G23" s="3" t="n">
        <f aca="false">I23-E23</f>
        <v>0</v>
      </c>
      <c r="H23" s="28" t="n">
        <f aca="false">D23</f>
        <v>16787</v>
      </c>
      <c r="I23" s="29" t="n">
        <f aca="false">E23</f>
        <v>58072</v>
      </c>
      <c r="J23" s="28"/>
      <c r="K23" s="29"/>
      <c r="L23" s="28" t="n">
        <f aca="false">H23+J23</f>
        <v>16787</v>
      </c>
      <c r="M23" s="29" t="n">
        <f aca="false">I23+K23</f>
        <v>58072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-7700118</v>
      </c>
      <c r="E24" s="31" t="n">
        <v>-24709494.76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-7700118</v>
      </c>
      <c r="I24" s="31" t="n">
        <f aca="false">SUM(I19:I23)</f>
        <v>-24709494.76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-7700118</v>
      </c>
      <c r="M24" s="31" t="n">
        <f aca="false">SUM(M19:M23)</f>
        <v>-24709494.76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22328896</v>
      </c>
      <c r="E27" s="29" t="n">
        <v>78557718.52</v>
      </c>
      <c r="F27" s="28" t="n">
        <f aca="false">H27-D27</f>
        <v>0</v>
      </c>
      <c r="G27" s="3" t="n">
        <f aca="false">I27-E27</f>
        <v>0</v>
      </c>
      <c r="H27" s="28" t="n">
        <f aca="false">D27</f>
        <v>22328896</v>
      </c>
      <c r="I27" s="29" t="n">
        <f aca="false">E27</f>
        <v>78557718.52</v>
      </c>
      <c r="J27" s="28"/>
      <c r="K27" s="29"/>
      <c r="L27" s="28" t="n">
        <f aca="false">H27+J27</f>
        <v>22328896</v>
      </c>
      <c r="M27" s="29" t="n">
        <f aca="false">I27+K27</f>
        <v>78557718.52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-23023876</v>
      </c>
      <c r="E28" s="29" t="n">
        <v>-81056970.81</v>
      </c>
      <c r="F28" s="28" t="n">
        <f aca="false">H28-D28</f>
        <v>0</v>
      </c>
      <c r="G28" s="3" t="n">
        <f aca="false">I28-E28</f>
        <v>0</v>
      </c>
      <c r="H28" s="28" t="n">
        <f aca="false">D28</f>
        <v>-23023876</v>
      </c>
      <c r="I28" s="29" t="n">
        <f aca="false">E28</f>
        <v>-81056970.81</v>
      </c>
      <c r="J28" s="28"/>
      <c r="K28" s="29"/>
      <c r="L28" s="28" t="n">
        <f aca="false">H28+J28</f>
        <v>-23023876</v>
      </c>
      <c r="M28" s="29" t="n">
        <f aca="false">I28+K28</f>
        <v>-81056970.81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-694980</v>
      </c>
      <c r="E29" s="31" t="n">
        <v>-2499252.28999999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-694980</v>
      </c>
      <c r="I29" s="31" t="n">
        <f aca="false">SUM(I27:I28)</f>
        <v>-2499252.28999999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-694980</v>
      </c>
      <c r="M29" s="31" t="n">
        <f aca="false">SUM(M27:M28)</f>
        <v>-2499252.28999999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0</v>
      </c>
      <c r="E43" s="29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-3662971</v>
      </c>
      <c r="E49" s="29" t="n">
        <v>-11026707.2675626</v>
      </c>
      <c r="F49" s="28" t="n">
        <f aca="false">H49-D49</f>
        <v>0</v>
      </c>
      <c r="G49" s="3" t="n">
        <f aca="false">I49-E49</f>
        <v>0</v>
      </c>
      <c r="H49" s="28" t="n">
        <f aca="false">D49</f>
        <v>-3662971</v>
      </c>
      <c r="I49" s="29" t="n">
        <f aca="false">E49</f>
        <v>-11026707.2675626</v>
      </c>
      <c r="J49" s="28"/>
      <c r="K49" s="29"/>
      <c r="L49" s="28" t="n">
        <f aca="false">H49+J49</f>
        <v>-3662971</v>
      </c>
      <c r="M49" s="29" t="n">
        <f aca="false">I49+K49</f>
        <v>-11026707.2675626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-16787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-16787</v>
      </c>
      <c r="I51" s="29" t="n">
        <f aca="false">E51</f>
        <v>0</v>
      </c>
      <c r="J51" s="28"/>
      <c r="K51" s="29"/>
      <c r="L51" s="28" t="n">
        <f aca="false">H51+J51</f>
        <v>-16787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-273320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-273320</v>
      </c>
      <c r="J54" s="28"/>
      <c r="K54" s="29"/>
      <c r="L54" s="28" t="n">
        <f aca="false">H54+J54</f>
        <v>0</v>
      </c>
      <c r="M54" s="29" t="n">
        <f aca="false">I54+K54</f>
        <v>-273320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-273320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-273320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-273320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6550905.18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6550905.18</v>
      </c>
      <c r="J70" s="28"/>
      <c r="K70" s="29"/>
      <c r="L70" s="28" t="n">
        <f aca="false">H70+J70</f>
        <v>0</v>
      </c>
      <c r="M70" s="29" t="n">
        <f aca="false">I70+K70</f>
        <v>6550905.18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3964572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3964572</v>
      </c>
      <c r="J71" s="28"/>
      <c r="K71" s="29"/>
      <c r="L71" s="28" t="n">
        <f aca="false">H71+J71</f>
        <v>0</v>
      </c>
      <c r="M71" s="29" t="n">
        <f aca="false">I71+K71</f>
        <v>3964572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10515477.18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10515477.18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10515477.18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-2999678.99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-2999678.99</v>
      </c>
      <c r="J74" s="28"/>
      <c r="K74" s="29"/>
      <c r="L74" s="28" t="n">
        <f aca="false">H74+J74</f>
        <v>0</v>
      </c>
      <c r="M74" s="29" t="n">
        <f aca="false">I74+K74</f>
        <v>-2999678.99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14919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14919</v>
      </c>
      <c r="J75" s="28"/>
      <c r="K75" s="29"/>
      <c r="L75" s="28" t="n">
        <f aca="false">H75+J75</f>
        <v>0</v>
      </c>
      <c r="M75" s="29" t="n">
        <f aca="false">I75+K75</f>
        <v>14919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-936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-936</v>
      </c>
      <c r="J76" s="28"/>
      <c r="K76" s="29"/>
      <c r="L76" s="28" t="n">
        <f aca="false">H76+J76</f>
        <v>0</v>
      </c>
      <c r="M76" s="29" t="n">
        <f aca="false">I76+K76</f>
        <v>-936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1037019.6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1037019.6</v>
      </c>
      <c r="J81" s="28"/>
      <c r="K81" s="29"/>
      <c r="L81" s="28" t="n">
        <f aca="false">H81+J81</f>
        <v>0</v>
      </c>
      <c r="M81" s="29" t="n">
        <f aca="false">I81+K81</f>
        <v>1037019.6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5" t="n">
        <f aca="false">SUM(E72:E81)+E16+E24+E29+E36+E43+E45+E47+E49+E51+E56+E61+E66</f>
        <v>8488026.98243741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8488026.98243741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8488026.98243741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  <c r="M85" s="46" t="n">
        <f aca="false">M82+'TX-HPLR-FLSH'!M82</f>
        <v>8543588.52243744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f aca="false">1629553+965073+301652</f>
        <v>2896278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2896278</v>
      </c>
      <c r="J86" s="48"/>
      <c r="K86" s="48"/>
      <c r="L86" s="48" t="n">
        <f aca="false">H86+J86</f>
        <v>0</v>
      </c>
      <c r="M86" s="48" t="n">
        <f aca="false">I86+K86</f>
        <v>2896278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2896278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2896278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2896278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122</v>
      </c>
      <c r="D91" s="105" t="n">
        <f aca="false">+D82+D89</f>
        <v>0</v>
      </c>
      <c r="E91" s="105" t="n">
        <f aca="false">+E82+E89</f>
        <v>11384304.9824374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11384304.9824374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11384304.9824374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0" activeCellId="0" sqref="D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141132</v>
      </c>
      <c r="E11" s="28" t="n">
        <v>490253.49000001</v>
      </c>
      <c r="F11" s="28" t="n">
        <f aca="false">H11-D11</f>
        <v>0</v>
      </c>
      <c r="G11" s="3" t="n">
        <f aca="false">I11-E11</f>
        <v>0</v>
      </c>
      <c r="H11" s="28" t="n">
        <f aca="false">D11</f>
        <v>141132</v>
      </c>
      <c r="I11" s="29" t="n">
        <f aca="false">E11</f>
        <v>490253.49000001</v>
      </c>
      <c r="J11" s="28"/>
      <c r="K11" s="29"/>
      <c r="L11" s="28" t="n">
        <f aca="false">H11+J11</f>
        <v>141132</v>
      </c>
      <c r="M11" s="29" t="n">
        <f aca="false">I11+K11</f>
        <v>490253.49000001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141132</v>
      </c>
      <c r="E16" s="31" t="n">
        <v>490253.49000001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141132</v>
      </c>
      <c r="I16" s="31" t="n">
        <f aca="false">SUM(I11:I15)</f>
        <v>490253.49000001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141132</v>
      </c>
      <c r="M16" s="31" t="n">
        <f aca="false">SUM(M11:M15)</f>
        <v>490253.49000001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-5.24000000953674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-5.24000000953674</v>
      </c>
      <c r="J19" s="28"/>
      <c r="K19" s="29"/>
      <c r="L19" s="28" t="n">
        <f aca="false">H19+J19</f>
        <v>0</v>
      </c>
      <c r="M19" s="29" t="n">
        <f aca="false">I19+K19</f>
        <v>-5.24000000953674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-2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-2</v>
      </c>
      <c r="J23" s="28"/>
      <c r="K23" s="29"/>
      <c r="L23" s="28" t="n">
        <f aca="false">H23+J23</f>
        <v>0</v>
      </c>
      <c r="M23" s="29" t="n">
        <f aca="false">I23+K23</f>
        <v>-2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-7.24000000953674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-7.24000000953674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-7.24000000953674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11.4800000190735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11.4800000190735</v>
      </c>
      <c r="J27" s="28"/>
      <c r="K27" s="29"/>
      <c r="L27" s="28" t="n">
        <f aca="false">H27+J27</f>
        <v>0</v>
      </c>
      <c r="M27" s="29" t="n">
        <f aca="false">I27+K27</f>
        <v>11.4800000190735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-141132</v>
      </c>
      <c r="E28" s="28" t="n">
        <v>-434696.189999998</v>
      </c>
      <c r="F28" s="28" t="n">
        <f aca="false">H28-D28</f>
        <v>0</v>
      </c>
      <c r="G28" s="3" t="n">
        <f aca="false">I28-E28</f>
        <v>0</v>
      </c>
      <c r="H28" s="28" t="n">
        <f aca="false">D28</f>
        <v>-141132</v>
      </c>
      <c r="I28" s="29" t="n">
        <f aca="false">E28</f>
        <v>-434696.189999998</v>
      </c>
      <c r="J28" s="28"/>
      <c r="K28" s="29"/>
      <c r="L28" s="28" t="n">
        <f aca="false">H28+J28</f>
        <v>-141132</v>
      </c>
      <c r="M28" s="29" t="n">
        <f aca="false">I28+K28</f>
        <v>-434696.189999998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-141132</v>
      </c>
      <c r="E29" s="31" t="n">
        <v>-434684.709999979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-141132</v>
      </c>
      <c r="I29" s="31" t="n">
        <f aca="false">SUM(I27:I28)</f>
        <v>-434684.709999979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-141132</v>
      </c>
      <c r="M29" s="31" t="n">
        <f aca="false">SUM(M27:M28)</f>
        <v>-434684.709999979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16787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16787</v>
      </c>
      <c r="I51" s="29" t="n">
        <f aca="false">E51</f>
        <v>0</v>
      </c>
      <c r="J51" s="28"/>
      <c r="K51" s="29"/>
      <c r="L51" s="28" t="n">
        <f aca="false">H51+J51</f>
        <v>16787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5" t="n">
        <f aca="false">SUM(E72:E81)+E16+E24+E29+E36+E43+E45+E47+E49+E51+E56+E61+E66</f>
        <v>55561.5400000215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55561.5400000215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55561.5400000215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55059800</v>
      </c>
      <c r="E11" s="28" t="n">
        <v>171170381</v>
      </c>
      <c r="F11" s="28" t="n">
        <f aca="false">H11-D11</f>
        <v>0</v>
      </c>
      <c r="G11" s="3" t="n">
        <f aca="false">I11-E11</f>
        <v>0</v>
      </c>
      <c r="H11" s="28" t="n">
        <f aca="false">D11</f>
        <v>55059800</v>
      </c>
      <c r="I11" s="29" t="n">
        <f aca="false">E11</f>
        <v>171170381</v>
      </c>
      <c r="J11" s="28"/>
      <c r="K11" s="29"/>
      <c r="L11" s="28" t="n">
        <f aca="false">H11+J11</f>
        <v>55059800</v>
      </c>
      <c r="M11" s="29" t="n">
        <f aca="false">I11+K11</f>
        <v>171170381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1901754</v>
      </c>
      <c r="E13" s="28" t="n">
        <v>5825264</v>
      </c>
      <c r="F13" s="28" t="n">
        <f aca="false">H13-D13</f>
        <v>0</v>
      </c>
      <c r="G13" s="3" t="n">
        <f aca="false">I13-E13</f>
        <v>0</v>
      </c>
      <c r="H13" s="28" t="n">
        <f aca="false">D13</f>
        <v>1901754</v>
      </c>
      <c r="I13" s="29" t="n">
        <f aca="false">E13</f>
        <v>5825264</v>
      </c>
      <c r="J13" s="28"/>
      <c r="K13" s="29"/>
      <c r="L13" s="28" t="n">
        <f aca="false">H13+J13</f>
        <v>1901754</v>
      </c>
      <c r="M13" s="29" t="n">
        <f aca="false">I13+K13</f>
        <v>5825264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56961554</v>
      </c>
      <c r="E16" s="31" t="n">
        <v>176995645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56961554</v>
      </c>
      <c r="I16" s="31" t="n">
        <f aca="false">SUM(I11:I15)</f>
        <v>176995645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56961554</v>
      </c>
      <c r="M16" s="31" t="n">
        <f aca="false">SUM(M11:M15)</f>
        <v>176995645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-61572731</v>
      </c>
      <c r="E19" s="28" t="n">
        <v>-187998986</v>
      </c>
      <c r="F19" s="28" t="n">
        <f aca="false">H19-D19</f>
        <v>0</v>
      </c>
      <c r="G19" s="3" t="n">
        <f aca="false">I19-E19</f>
        <v>0</v>
      </c>
      <c r="H19" s="28" t="n">
        <f aca="false">D19</f>
        <v>-61572731</v>
      </c>
      <c r="I19" s="29" t="n">
        <f aca="false">E19</f>
        <v>-187998986</v>
      </c>
      <c r="J19" s="28"/>
      <c r="K19" s="29"/>
      <c r="L19" s="28" t="n">
        <f aca="false">H19+J19</f>
        <v>-61572731</v>
      </c>
      <c r="M19" s="29" t="n">
        <f aca="false">I19+K19</f>
        <v>-187998986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-2179459</v>
      </c>
      <c r="E21" s="28" t="n">
        <v>-6961296</v>
      </c>
      <c r="F21" s="28" t="n">
        <f aca="false">H21-D21</f>
        <v>0</v>
      </c>
      <c r="G21" s="3" t="n">
        <f aca="false">I21-E21</f>
        <v>0</v>
      </c>
      <c r="H21" s="28" t="n">
        <f aca="false">D21</f>
        <v>-2179459</v>
      </c>
      <c r="I21" s="29" t="n">
        <f aca="false">E21</f>
        <v>-6961296</v>
      </c>
      <c r="J21" s="28"/>
      <c r="K21" s="29"/>
      <c r="L21" s="28" t="n">
        <f aca="false">H21+J21</f>
        <v>-2179459</v>
      </c>
      <c r="M21" s="29" t="n">
        <f aca="false">I21+K21</f>
        <v>-6961296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7515</v>
      </c>
      <c r="E23" s="28" t="n">
        <v>25757</v>
      </c>
      <c r="F23" s="28" t="n">
        <f aca="false">H23-D23</f>
        <v>0</v>
      </c>
      <c r="G23" s="3" t="n">
        <f aca="false">I23-E23</f>
        <v>0</v>
      </c>
      <c r="H23" s="28" t="n">
        <f aca="false">D23</f>
        <v>7515</v>
      </c>
      <c r="I23" s="29" t="n">
        <f aca="false">E23</f>
        <v>25757</v>
      </c>
      <c r="J23" s="28"/>
      <c r="K23" s="29"/>
      <c r="L23" s="28" t="n">
        <f aca="false">H23+J23</f>
        <v>7515</v>
      </c>
      <c r="M23" s="29" t="n">
        <f aca="false">I23+K23</f>
        <v>25757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-63744675</v>
      </c>
      <c r="E24" s="31" t="n">
        <v>-194934525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-63744675</v>
      </c>
      <c r="I24" s="31" t="n">
        <f aca="false">SUM(I19:I23)</f>
        <v>-194934525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-63744675</v>
      </c>
      <c r="M24" s="31" t="n">
        <f aca="false">SUM(M19:M23)</f>
        <v>-194934525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83001920</v>
      </c>
      <c r="E27" s="28" t="n">
        <v>282193612</v>
      </c>
      <c r="F27" s="28" t="n">
        <f aca="false">H27-D27</f>
        <v>0</v>
      </c>
      <c r="G27" s="3" t="n">
        <f aca="false">I27-E27</f>
        <v>0</v>
      </c>
      <c r="H27" s="28" t="n">
        <f aca="false">D27</f>
        <v>83001920</v>
      </c>
      <c r="I27" s="29" t="n">
        <f aca="false">E27</f>
        <v>282193612</v>
      </c>
      <c r="J27" s="28"/>
      <c r="K27" s="29"/>
      <c r="L27" s="28" t="n">
        <f aca="false">H27+J27</f>
        <v>83001920</v>
      </c>
      <c r="M27" s="29" t="n">
        <f aca="false">I27+K27</f>
        <v>282193612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-81367618</v>
      </c>
      <c r="E28" s="28" t="n">
        <v>-276804226</v>
      </c>
      <c r="F28" s="28" t="n">
        <f aca="false">H28-D28</f>
        <v>0</v>
      </c>
      <c r="G28" s="3" t="n">
        <f aca="false">I28-E28</f>
        <v>0</v>
      </c>
      <c r="H28" s="28" t="n">
        <f aca="false">D28</f>
        <v>-81367618</v>
      </c>
      <c r="I28" s="29" t="n">
        <f aca="false">E28</f>
        <v>-276804226</v>
      </c>
      <c r="J28" s="28"/>
      <c r="K28" s="29"/>
      <c r="L28" s="28" t="n">
        <f aca="false">H28+J28</f>
        <v>-81367618</v>
      </c>
      <c r="M28" s="29" t="n">
        <f aca="false">I28+K28</f>
        <v>-276804226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1634302</v>
      </c>
      <c r="E29" s="31" t="n">
        <v>5389386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1634302</v>
      </c>
      <c r="I29" s="31" t="n">
        <f aca="false">SUM(I27:I28)</f>
        <v>5389386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1634302</v>
      </c>
      <c r="M29" s="31" t="n">
        <f aca="false">SUM(M27:M28)</f>
        <v>5389386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4210380</v>
      </c>
      <c r="E39" s="28" t="n">
        <v>15112568</v>
      </c>
      <c r="F39" s="28" t="n">
        <f aca="false">H39-D39</f>
        <v>0</v>
      </c>
      <c r="G39" s="3" t="n">
        <f aca="false">I39-E39</f>
        <v>0</v>
      </c>
      <c r="H39" s="28" t="n">
        <f aca="false">D39</f>
        <v>4210380</v>
      </c>
      <c r="I39" s="29" t="n">
        <f aca="false">E39</f>
        <v>15112568</v>
      </c>
      <c r="J39" s="28"/>
      <c r="K39" s="29"/>
      <c r="L39" s="28" t="n">
        <f aca="false">H39+J39</f>
        <v>4210380</v>
      </c>
      <c r="M39" s="29" t="n">
        <f aca="false">I39+K39</f>
        <v>15112568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-2132146</v>
      </c>
      <c r="E40" s="28" t="n">
        <v>-6540357</v>
      </c>
      <c r="F40" s="28" t="n">
        <f aca="false">H40-D40</f>
        <v>0</v>
      </c>
      <c r="G40" s="3" t="n">
        <f aca="false">I40-E40</f>
        <v>0</v>
      </c>
      <c r="H40" s="28" t="n">
        <f aca="false">D40</f>
        <v>-2132146</v>
      </c>
      <c r="I40" s="29" t="n">
        <f aca="false">E40</f>
        <v>-6540357</v>
      </c>
      <c r="J40" s="28"/>
      <c r="K40" s="29"/>
      <c r="L40" s="28" t="n">
        <f aca="false">H40+J40</f>
        <v>-2132146</v>
      </c>
      <c r="M40" s="29" t="n">
        <f aca="false">I40+K40</f>
        <v>-6540357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-2132146</v>
      </c>
      <c r="E42" s="31" t="n">
        <v>-6540357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-2132146</v>
      </c>
      <c r="I42" s="31" t="n">
        <f aca="false">SUM(I40:I41)</f>
        <v>-6540357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-2132146</v>
      </c>
      <c r="M42" s="31" t="n">
        <f aca="false">SUM(M40:M41)</f>
        <v>-6540357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2078234</v>
      </c>
      <c r="E43" s="31" t="n">
        <v>8572211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2078234</v>
      </c>
      <c r="I43" s="31" t="n">
        <f aca="false">I42+I39</f>
        <v>8572211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2078234</v>
      </c>
      <c r="M43" s="31" t="n">
        <f aca="false">M42+M39</f>
        <v>8572211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3070585</v>
      </c>
      <c r="E49" s="28" t="n">
        <v>9243437.07202942</v>
      </c>
      <c r="F49" s="28" t="n">
        <f aca="false">H49-D49</f>
        <v>0</v>
      </c>
      <c r="G49" s="3" t="n">
        <f aca="false">I49-E49</f>
        <v>0</v>
      </c>
      <c r="H49" s="28" t="n">
        <f aca="false">D49</f>
        <v>3070585</v>
      </c>
      <c r="I49" s="29" t="n">
        <f aca="false">E49</f>
        <v>9243437.07202942</v>
      </c>
      <c r="J49" s="28"/>
      <c r="K49" s="29"/>
      <c r="L49" s="28" t="n">
        <f aca="false">H49+J49</f>
        <v>3070585</v>
      </c>
      <c r="M49" s="29" t="n">
        <f aca="false">I49+K49</f>
        <v>9243437.07202942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-1976670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-1976670</v>
      </c>
      <c r="J54" s="28"/>
      <c r="K54" s="29"/>
      <c r="L54" s="28" t="n">
        <f aca="false">H54+J54</f>
        <v>0</v>
      </c>
      <c r="M54" s="29" t="n">
        <f aca="false">I54+K54</f>
        <v>-1976670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-1976670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-1976670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-1976670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5" t="n">
        <f aca="false">SUM(E72:E81)+E16+E24+E29+E36+E43+E45+E47+E49+E51+E56+E61+E66</f>
        <v>3191184.07202942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3191184.07202942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3191184.07202942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67259001</v>
      </c>
      <c r="E11" s="29" t="n">
        <f aca="false">'TX-EGM-FLSH'!E11+'TX-HPLR-FLSH'!E11+'TX-HPLC-FLSH'!E11</f>
        <v>210090635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67259001</v>
      </c>
      <c r="I11" s="29" t="n">
        <f aca="false">'TX-EGM-FLSH'!I11+'TX-HPLR-FLSH'!I11+'TX-HPLC-FLSH'!I11</f>
        <v>210090635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67259001</v>
      </c>
      <c r="M11" s="29" t="n">
        <f aca="false">I11+K11</f>
        <v>210090635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1901754</v>
      </c>
      <c r="E13" s="29" t="n">
        <f aca="false">'TX-EGM-FLSH'!E13+'TX-HPLR-FLSH'!E13+'TX-HPLC-FLSH'!E13</f>
        <v>5825264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1901754</v>
      </c>
      <c r="I13" s="29" t="n">
        <f aca="false">'TX-EGM-FLSH'!I13+'TX-HPLR-FLSH'!I13+'TX-HPLC-FLSH'!I13</f>
        <v>5825264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1901754</v>
      </c>
      <c r="M13" s="29" t="n">
        <f aca="false">I13+K13</f>
        <v>5825264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69160755</v>
      </c>
      <c r="E16" s="31" t="n">
        <f aca="false">SUM(E11:E15)</f>
        <v>215915899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69160755</v>
      </c>
      <c r="I16" s="31" t="n">
        <f aca="false">SUM(I11:I15)</f>
        <v>215915899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69160755</v>
      </c>
      <c r="M16" s="31" t="n">
        <f aca="false">SUM(M11:M15)</f>
        <v>215915899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-69289636</v>
      </c>
      <c r="E19" s="29" t="n">
        <f aca="false">'TX-EGM-FLSH'!E19+'TX-HPLR-FLSH'!E19+'TX-HPLC-FLSH'!E19</f>
        <v>-212766558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-69289636</v>
      </c>
      <c r="I19" s="29" t="n">
        <f aca="false">'TX-EGM-FLSH'!I19+'TX-HPLR-FLSH'!I19+'TX-HPLC-FLSH'!I19</f>
        <v>-212766558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-69289636</v>
      </c>
      <c r="M19" s="29" t="n">
        <f aca="false">I19+K19</f>
        <v>-212766558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-2179459</v>
      </c>
      <c r="E21" s="29" t="n">
        <f aca="false">'TX-EGM-FLSH'!E21+'TX-HPLR-FLSH'!E21+'TX-HPLC-FLSH'!E21</f>
        <v>-6961296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-2179459</v>
      </c>
      <c r="I21" s="29" t="n">
        <f aca="false">'TX-EGM-FLSH'!I21+'TX-HPLR-FLSH'!I21+'TX-HPLC-FLSH'!I21</f>
        <v>-6961296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-2179459</v>
      </c>
      <c r="M21" s="29" t="n">
        <f aca="false">I21+K21</f>
        <v>-6961296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24302</v>
      </c>
      <c r="E23" s="29" t="n">
        <f aca="false">'TX-EGM-FLSH'!E23+'TX-HPLR-FLSH'!E23+'TX-HPLC-FLSH'!E23</f>
        <v>83827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24302</v>
      </c>
      <c r="I23" s="29" t="n">
        <f aca="false">'TX-EGM-FLSH'!I23+'TX-HPLR-FLSH'!I23+'TX-HPLC-FLSH'!I23</f>
        <v>83827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24302</v>
      </c>
      <c r="M23" s="29" t="n">
        <f aca="false">I23+K23</f>
        <v>83827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-71444793</v>
      </c>
      <c r="E24" s="31" t="n">
        <f aca="false">SUM(E19:E23)</f>
        <v>-219644027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-71444793</v>
      </c>
      <c r="I24" s="31" t="n">
        <f aca="false">SUM(I19:I23)</f>
        <v>-219644027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-71444793</v>
      </c>
      <c r="M24" s="31" t="n">
        <f aca="false">SUM(M19:M23)</f>
        <v>-219644027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105330816</v>
      </c>
      <c r="E27" s="29" t="n">
        <f aca="false">'TX-EGM-FLSH'!E27+'TX-HPLR-FLSH'!E27+'TX-HPLC-FLSH'!E27</f>
        <v>360751342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105330816</v>
      </c>
      <c r="I27" s="29" t="n">
        <f aca="false">'TX-EGM-FLSH'!I27+'TX-HPLR-FLSH'!I27+'TX-HPLC-FLSH'!I27</f>
        <v>360751342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105330816</v>
      </c>
      <c r="M27" s="29" t="n">
        <f aca="false">I27+K27</f>
        <v>360751342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-104532626</v>
      </c>
      <c r="E28" s="29" t="n">
        <f aca="false">'TX-EGM-FLSH'!E28+'TX-HPLR-FLSH'!E28+'TX-HPLC-FLSH'!E28</f>
        <v>-358295893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-104532626</v>
      </c>
      <c r="I28" s="29" t="n">
        <f aca="false">'TX-EGM-FLSH'!I28+'TX-HPLR-FLSH'!I28+'TX-HPLC-FLSH'!I28</f>
        <v>-358295893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-104532626</v>
      </c>
      <c r="M28" s="29" t="n">
        <f aca="false">I28+K28</f>
        <v>-358295893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798190</v>
      </c>
      <c r="E29" s="31" t="n">
        <f aca="false">SUM(E27:E28)</f>
        <v>2455449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798190</v>
      </c>
      <c r="I29" s="31" t="n">
        <f aca="false">SUM(I27:I28)</f>
        <v>2455449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798190</v>
      </c>
      <c r="M29" s="31" t="n">
        <f aca="false">SUM(M27:M28)</f>
        <v>2455449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4210380</v>
      </c>
      <c r="E39" s="29" t="n">
        <f aca="false">'TX-EGM-FLSH'!E39+'TX-HPLR-FLSH'!E39+'TX-HPLC-FLSH'!E39</f>
        <v>15112568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4210380</v>
      </c>
      <c r="I39" s="29" t="n">
        <f aca="false">'TX-EGM-FLSH'!I39+'TX-HPLR-FLSH'!I39+'TX-HPLC-FLSH'!I39</f>
        <v>15112568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4210380</v>
      </c>
      <c r="M39" s="29" t="n">
        <f aca="false">I39+K39</f>
        <v>15112568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-2132146</v>
      </c>
      <c r="E40" s="29" t="n">
        <f aca="false">'TX-EGM-FLSH'!E40+'TX-HPLR-FLSH'!E40+'TX-HPLC-FLSH'!E40</f>
        <v>-6540357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-2132146</v>
      </c>
      <c r="I40" s="29" t="n">
        <f aca="false">'TX-EGM-FLSH'!I40+'TX-HPLR-FLSH'!I40+'TX-HPLC-FLSH'!I40</f>
        <v>-6540357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-2132146</v>
      </c>
      <c r="M40" s="29" t="n">
        <f aca="false">I40+K40</f>
        <v>-6540357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-2132146</v>
      </c>
      <c r="E42" s="31" t="n">
        <f aca="false">SUM(E40:E41)</f>
        <v>-6540357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-2132146</v>
      </c>
      <c r="I42" s="31" t="n">
        <f aca="false">SUM(I40:I41)</f>
        <v>-6540357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-2132146</v>
      </c>
      <c r="M42" s="31" t="n">
        <f aca="false">SUM(M40:M41)</f>
        <v>-6540357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2078234</v>
      </c>
      <c r="E43" s="31" t="n">
        <f aca="false">E42+E39</f>
        <v>8572211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2078234</v>
      </c>
      <c r="I43" s="31" t="n">
        <f aca="false">I42+I39</f>
        <v>8572211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2078234</v>
      </c>
      <c r="M43" s="31" t="n">
        <f aca="false">M42+M39</f>
        <v>8572211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-592386</v>
      </c>
      <c r="E49" s="29" t="n">
        <f aca="false">'TX-EGM-FLSH'!E49+'TX-HPLR-FLSH'!E49+'TX-HPLC-FLSH'!E49</f>
        <v>-1783270.19553317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-592386</v>
      </c>
      <c r="I49" s="29" t="n">
        <f aca="false">'TX-EGM-FLSH'!I49+'TX-HPLR-FLSH'!I49+'TX-HPLC-FLSH'!I49</f>
        <v>-1783270.19553317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-592386</v>
      </c>
      <c r="M49" s="29" t="n">
        <f aca="false">I49+K49</f>
        <v>-1783270.19553317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-2249990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-2249990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-2249990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-2249990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-2249990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-2249990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6550905.18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6550905.18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6550905.18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3964572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3964572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3964572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10515477.18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10515477.18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10515477.18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-2999678.99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-2999678.99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-2999678.99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14919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14919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14919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-936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-936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-936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1037019.6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1037019.6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1037019.6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11734772.5944668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11734772.5944668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11734772.5944668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130</v>
      </c>
      <c r="B85" s="35"/>
      <c r="E85" s="3" t="n">
        <f aca="false">+'TX-HPLR-FLSH'!E82+'TX-EGM-FLSH'!E82</f>
        <v>8543588.52243744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2896278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2896278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2896278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2896278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2896278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2896278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122</v>
      </c>
      <c r="D91" s="105" t="n">
        <f aca="false">+D82+D89</f>
        <v>0</v>
      </c>
      <c r="E91" s="105" t="n">
        <f aca="false">+E82+E89</f>
        <v>14631050.5944668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14631050.5944668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14631050.5944668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9" activeCellId="0" sqref="D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53968774</v>
      </c>
      <c r="E11" s="28" t="n">
        <v>170897756</v>
      </c>
      <c r="F11" s="28" t="n">
        <f aca="false">H11-D11</f>
        <v>0</v>
      </c>
      <c r="G11" s="3" t="n">
        <f aca="false">I11-E11</f>
        <v>0</v>
      </c>
      <c r="H11" s="28" t="n">
        <f aca="false">D11</f>
        <v>53968774</v>
      </c>
      <c r="I11" s="29" t="n">
        <f aca="false">E11</f>
        <v>170897756</v>
      </c>
      <c r="J11" s="28"/>
      <c r="K11" s="29"/>
      <c r="L11" s="28" t="n">
        <f aca="false">H11+J11</f>
        <v>53968774</v>
      </c>
      <c r="M11" s="29" t="n">
        <f aca="false">I11+K11</f>
        <v>170897756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15597227</v>
      </c>
      <c r="E13" s="28" t="n">
        <v>52794537</v>
      </c>
      <c r="F13" s="28" t="n">
        <f aca="false">H13-D13</f>
        <v>0</v>
      </c>
      <c r="G13" s="3" t="n">
        <f aca="false">I13-E13</f>
        <v>0</v>
      </c>
      <c r="H13" s="28" t="n">
        <f aca="false">D13</f>
        <v>15597227</v>
      </c>
      <c r="I13" s="29" t="n">
        <f aca="false">E13</f>
        <v>52794537</v>
      </c>
      <c r="J13" s="28"/>
      <c r="K13" s="29"/>
      <c r="L13" s="28" t="n">
        <f aca="false">H13+J13</f>
        <v>15597227</v>
      </c>
      <c r="M13" s="29" t="n">
        <f aca="false">I13+K13</f>
        <v>52794537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69566001</v>
      </c>
      <c r="E16" s="31" t="n">
        <v>223692293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69566001</v>
      </c>
      <c r="I16" s="31" t="n">
        <f aca="false">SUM(I11:I15)</f>
        <v>223692293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69566001</v>
      </c>
      <c r="M16" s="31" t="n">
        <f aca="false">SUM(M11:M15)</f>
        <v>223692293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-52434095</v>
      </c>
      <c r="E19" s="28" t="n">
        <v>-164709190</v>
      </c>
      <c r="F19" s="28" t="n">
        <f aca="false">H19-D19</f>
        <v>0</v>
      </c>
      <c r="G19" s="3" t="n">
        <f aca="false">I19-E19</f>
        <v>0</v>
      </c>
      <c r="H19" s="28" t="n">
        <f aca="false">D19</f>
        <v>-52434095</v>
      </c>
      <c r="I19" s="29" t="n">
        <f aca="false">E19</f>
        <v>-164709190</v>
      </c>
      <c r="J19" s="28"/>
      <c r="K19" s="29"/>
      <c r="L19" s="28" t="n">
        <f aca="false">H19+J19</f>
        <v>-52434095</v>
      </c>
      <c r="M19" s="29" t="n">
        <f aca="false">I19+K19</f>
        <v>-164709190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-15969881</v>
      </c>
      <c r="E21" s="28" t="n">
        <v>-53878152</v>
      </c>
      <c r="F21" s="28" t="n">
        <f aca="false">H21-D21</f>
        <v>0</v>
      </c>
      <c r="G21" s="3" t="n">
        <f aca="false">I21-E21</f>
        <v>0</v>
      </c>
      <c r="H21" s="28" t="n">
        <f aca="false">D21</f>
        <v>-15969881</v>
      </c>
      <c r="I21" s="29" t="n">
        <f aca="false">E21</f>
        <v>-53878152</v>
      </c>
      <c r="J21" s="28"/>
      <c r="K21" s="29"/>
      <c r="L21" s="28" t="n">
        <f aca="false">H21+J21</f>
        <v>-15969881</v>
      </c>
      <c r="M21" s="29" t="n">
        <f aca="false">I21+K21</f>
        <v>-53878152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254993</v>
      </c>
      <c r="E23" s="28" t="n">
        <v>824533</v>
      </c>
      <c r="F23" s="28" t="n">
        <f aca="false">H23-D23</f>
        <v>0</v>
      </c>
      <c r="G23" s="3" t="n">
        <f aca="false">I23-E23</f>
        <v>0</v>
      </c>
      <c r="H23" s="28" t="n">
        <f aca="false">D23</f>
        <v>254993</v>
      </c>
      <c r="I23" s="29" t="n">
        <f aca="false">E23</f>
        <v>824533</v>
      </c>
      <c r="J23" s="28"/>
      <c r="K23" s="29"/>
      <c r="L23" s="28" t="n">
        <f aca="false">H23+J23</f>
        <v>254993</v>
      </c>
      <c r="M23" s="29" t="n">
        <f aca="false">I23+K23</f>
        <v>824533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-68148983</v>
      </c>
      <c r="E24" s="31" t="n">
        <v>-217762809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-68148983</v>
      </c>
      <c r="I24" s="31" t="n">
        <f aca="false">SUM(I19:I23)</f>
        <v>-217762809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-68148983</v>
      </c>
      <c r="M24" s="31" t="n">
        <f aca="false">SUM(M19:M23)</f>
        <v>-217762809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1556074</v>
      </c>
      <c r="E27" s="28" t="n">
        <v>4803160</v>
      </c>
      <c r="F27" s="28" t="n">
        <f aca="false">H27-D27</f>
        <v>0</v>
      </c>
      <c r="G27" s="3" t="n">
        <f aca="false">I27-E27</f>
        <v>0</v>
      </c>
      <c r="H27" s="28" t="n">
        <f aca="false">D27</f>
        <v>1556074</v>
      </c>
      <c r="I27" s="29" t="n">
        <f aca="false">E27</f>
        <v>4803160</v>
      </c>
      <c r="J27" s="28"/>
      <c r="K27" s="29"/>
      <c r="L27" s="28" t="n">
        <f aca="false">H27+J27</f>
        <v>1556074</v>
      </c>
      <c r="M27" s="29" t="n">
        <f aca="false">I27+K27</f>
        <v>4803160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-620000</v>
      </c>
      <c r="E28" s="28" t="n">
        <v>-1835200</v>
      </c>
      <c r="F28" s="28" t="n">
        <f aca="false">H28-D28</f>
        <v>0</v>
      </c>
      <c r="G28" s="3" t="n">
        <f aca="false">I28-E28</f>
        <v>0</v>
      </c>
      <c r="H28" s="28" t="n">
        <f aca="false">D28</f>
        <v>-620000</v>
      </c>
      <c r="I28" s="29" t="n">
        <f aca="false">E28</f>
        <v>-1835200</v>
      </c>
      <c r="J28" s="28"/>
      <c r="K28" s="29"/>
      <c r="L28" s="28" t="n">
        <f aca="false">H28+J28</f>
        <v>-620000</v>
      </c>
      <c r="M28" s="29" t="n">
        <f aca="false">I28+K28</f>
        <v>-1835200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936074</v>
      </c>
      <c r="E29" s="31" t="n">
        <v>2967960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936074</v>
      </c>
      <c r="I29" s="31" t="n">
        <f aca="false">SUM(I27:I28)</f>
        <v>2967960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936074</v>
      </c>
      <c r="M29" s="31" t="n">
        <f aca="false">SUM(M27:M28)</f>
        <v>2967960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13538</v>
      </c>
      <c r="E32" s="28" t="n">
        <v>40389</v>
      </c>
      <c r="F32" s="28" t="n">
        <f aca="false">H32-D32</f>
        <v>0</v>
      </c>
      <c r="G32" s="3" t="n">
        <f aca="false">I32-E32</f>
        <v>0</v>
      </c>
      <c r="H32" s="28" t="n">
        <f aca="false">D32</f>
        <v>13538</v>
      </c>
      <c r="I32" s="29" t="n">
        <f aca="false">E32</f>
        <v>40389</v>
      </c>
      <c r="J32" s="28"/>
      <c r="K32" s="29"/>
      <c r="L32" s="28" t="n">
        <f aca="false">H32+J32</f>
        <v>13538</v>
      </c>
      <c r="M32" s="29" t="n">
        <f aca="false">I32+K32</f>
        <v>40389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-2279489</v>
      </c>
      <c r="E35" s="28" t="n">
        <v>-7163324</v>
      </c>
      <c r="F35" s="28" t="n">
        <f aca="false">H35-D35</f>
        <v>0</v>
      </c>
      <c r="G35" s="3" t="n">
        <f aca="false">I35-E35</f>
        <v>0</v>
      </c>
      <c r="H35" s="28" t="n">
        <f aca="false">D35</f>
        <v>-2279489</v>
      </c>
      <c r="I35" s="29" t="n">
        <f aca="false">E35</f>
        <v>-7163324</v>
      </c>
      <c r="J35" s="28"/>
      <c r="K35" s="29"/>
      <c r="L35" s="28" t="n">
        <f aca="false">H35+J35</f>
        <v>-2279489</v>
      </c>
      <c r="M35" s="29" t="n">
        <f aca="false">I35+K35</f>
        <v>-7163324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-2265951</v>
      </c>
      <c r="E36" s="31" t="n">
        <v>-7122935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-2265951</v>
      </c>
      <c r="I36" s="31" t="n">
        <f aca="false">SUM(I32:I35)</f>
        <v>-7122935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-2265951</v>
      </c>
      <c r="M36" s="31" t="n">
        <f aca="false">SUM(M32:M35)</f>
        <v>-7122935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133497</v>
      </c>
      <c r="E39" s="28" t="n">
        <v>391047</v>
      </c>
      <c r="F39" s="28" t="n">
        <f aca="false">H39-D39</f>
        <v>0</v>
      </c>
      <c r="G39" s="3" t="n">
        <f aca="false">I39-E39</f>
        <v>0</v>
      </c>
      <c r="H39" s="28" t="n">
        <f aca="false">D39</f>
        <v>133497</v>
      </c>
      <c r="I39" s="29" t="n">
        <f aca="false">E39</f>
        <v>391047</v>
      </c>
      <c r="J39" s="28"/>
      <c r="K39" s="29"/>
      <c r="L39" s="28" t="n">
        <f aca="false">H39+J39</f>
        <v>133497</v>
      </c>
      <c r="M39" s="29" t="n">
        <f aca="false">I39+K39</f>
        <v>391047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-255631</v>
      </c>
      <c r="E40" s="28" t="n">
        <v>-766023</v>
      </c>
      <c r="F40" s="28" t="n">
        <f aca="false">H40-D40</f>
        <v>0</v>
      </c>
      <c r="G40" s="3" t="n">
        <f aca="false">I40-E40</f>
        <v>0</v>
      </c>
      <c r="H40" s="28" t="n">
        <f aca="false">D40</f>
        <v>-255631</v>
      </c>
      <c r="I40" s="29" t="n">
        <f aca="false">E40</f>
        <v>-766023</v>
      </c>
      <c r="J40" s="28"/>
      <c r="K40" s="29"/>
      <c r="L40" s="28" t="n">
        <f aca="false">H40+J40</f>
        <v>-255631</v>
      </c>
      <c r="M40" s="29" t="n">
        <f aca="false">I40+K40</f>
        <v>-766023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-255631</v>
      </c>
      <c r="E42" s="31" t="n">
        <v>-766023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-255631</v>
      </c>
      <c r="I42" s="31" t="n">
        <f aca="false">SUM(I40:I41)</f>
        <v>-766023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-255631</v>
      </c>
      <c r="M42" s="31" t="n">
        <f aca="false">SUM(M40:M41)</f>
        <v>-766023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-122134</v>
      </c>
      <c r="E43" s="31" t="n">
        <v>-374976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-122134</v>
      </c>
      <c r="I43" s="31" t="n">
        <f aca="false">I42+I39</f>
        <v>-374976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-122134</v>
      </c>
      <c r="M43" s="31" t="n">
        <f aca="false">M42+M39</f>
        <v>-374976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34993</v>
      </c>
      <c r="E49" s="28" t="n">
        <v>100677.485674194</v>
      </c>
      <c r="F49" s="28" t="n">
        <f aca="false">H49-D49</f>
        <v>0</v>
      </c>
      <c r="G49" s="3" t="n">
        <f aca="false">I49-E49</f>
        <v>0</v>
      </c>
      <c r="H49" s="28" t="n">
        <f aca="false">D49</f>
        <v>34993</v>
      </c>
      <c r="I49" s="29" t="n">
        <f aca="false">E49</f>
        <v>100677.485674194</v>
      </c>
      <c r="J49" s="28"/>
      <c r="K49" s="29"/>
      <c r="L49" s="28" t="n">
        <f aca="false">H49+J49</f>
        <v>34993</v>
      </c>
      <c r="M49" s="29" t="n">
        <f aca="false">I49+K49</f>
        <v>100677.485674194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-254993</v>
      </c>
      <c r="E51" s="28" t="n">
        <v>-824533</v>
      </c>
      <c r="F51" s="28" t="n">
        <f aca="false">H51-D51</f>
        <v>0</v>
      </c>
      <c r="G51" s="3" t="n">
        <f aca="false">I51-E51</f>
        <v>0</v>
      </c>
      <c r="H51" s="28" t="n">
        <f aca="false">D51</f>
        <v>-254993</v>
      </c>
      <c r="I51" s="29" t="n">
        <f aca="false">E51</f>
        <v>-824533</v>
      </c>
      <c r="J51" s="28"/>
      <c r="K51" s="29"/>
      <c r="L51" s="28" t="n">
        <f aca="false">H51+J51</f>
        <v>-254993</v>
      </c>
      <c r="M51" s="29" t="n">
        <f aca="false">I51+K51</f>
        <v>-824533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-479753.596160001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-479753.596160001</v>
      </c>
      <c r="J54" s="28"/>
      <c r="K54" s="29"/>
      <c r="L54" s="28" t="n">
        <f aca="false">H54+J54</f>
        <v>0</v>
      </c>
      <c r="M54" s="29" t="n">
        <f aca="false">I54+K54</f>
        <v>-479753.596160001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-943950.55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-943950.55</v>
      </c>
      <c r="J55" s="28"/>
      <c r="K55" s="29"/>
      <c r="L55" s="28" t="n">
        <f aca="false">H55+J55</f>
        <v>0</v>
      </c>
      <c r="M55" s="29" t="n">
        <f aca="false">I55+K55</f>
        <v>-943950.55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-1423704.14616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-1423704.14616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-1423704.14616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35422067.8316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35422067.8316</v>
      </c>
      <c r="J70" s="28"/>
      <c r="K70" s="29"/>
      <c r="L70" s="28" t="n">
        <f aca="false">H70+J70</f>
        <v>0</v>
      </c>
      <c r="M70" s="29" t="n">
        <f aca="false">I70+K70</f>
        <v>35422067.8316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-9181117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-9181117</v>
      </c>
      <c r="J71" s="28"/>
      <c r="K71" s="29"/>
      <c r="L71" s="28" t="n">
        <f aca="false">H71+J71</f>
        <v>0</v>
      </c>
      <c r="M71" s="29" t="n">
        <f aca="false">I71+K71</f>
        <v>-9181117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26240950.8316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26240950.8316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26240950.8316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-2298863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-2298863</v>
      </c>
      <c r="J74" s="28"/>
      <c r="K74" s="29"/>
      <c r="L74" s="28" t="n">
        <f aca="false">H74+J74</f>
        <v>0</v>
      </c>
      <c r="M74" s="29" t="n">
        <f aca="false">I74+K74</f>
        <v>-2298863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-58864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-58864</v>
      </c>
      <c r="J76" s="28"/>
      <c r="K76" s="29"/>
      <c r="L76" s="28" t="n">
        <f aca="false">H76+J76</f>
        <v>0</v>
      </c>
      <c r="M76" s="29" t="n">
        <f aca="false">I76+K76</f>
        <v>-58864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-704864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-704864</v>
      </c>
      <c r="J81" s="28"/>
      <c r="K81" s="29"/>
      <c r="L81" s="28" t="n">
        <f aca="false">H81+J81</f>
        <v>0</v>
      </c>
      <c r="M81" s="29" t="n">
        <f aca="false">I81+K81</f>
        <v>-704864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22430333.1711142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22430333.1711142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22430333.1711142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131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122</v>
      </c>
      <c r="D91" s="105" t="n">
        <f aca="false">+D82+D89</f>
        <v>0</v>
      </c>
      <c r="E91" s="105" t="n">
        <f aca="false">+E82+E89</f>
        <v>22430333.1711142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22430333.1711142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22430333.1711142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3961361</v>
      </c>
      <c r="E11" s="28" t="n">
        <v>10658466</v>
      </c>
      <c r="F11" s="28" t="n">
        <f aca="false">H11-D11</f>
        <v>0</v>
      </c>
      <c r="G11" s="3" t="n">
        <f aca="false">I11-E11</f>
        <v>0</v>
      </c>
      <c r="H11" s="28" t="n">
        <f aca="false">D11</f>
        <v>3961361</v>
      </c>
      <c r="I11" s="29" t="n">
        <f aca="false">E11</f>
        <v>10658466</v>
      </c>
      <c r="J11" s="28"/>
      <c r="K11" s="29"/>
      <c r="L11" s="28" t="n">
        <f aca="false">H11+J11</f>
        <v>3961361</v>
      </c>
      <c r="M11" s="29" t="n">
        <f aca="false">I11+K11</f>
        <v>10658466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4693596</v>
      </c>
      <c r="E13" s="28" t="n">
        <v>14442928</v>
      </c>
      <c r="F13" s="28" t="n">
        <f aca="false">H13-D13</f>
        <v>0</v>
      </c>
      <c r="G13" s="3" t="n">
        <f aca="false">I13-E13</f>
        <v>0</v>
      </c>
      <c r="H13" s="28" t="n">
        <f aca="false">D13</f>
        <v>4693596</v>
      </c>
      <c r="I13" s="29" t="n">
        <f aca="false">E13</f>
        <v>14442928</v>
      </c>
      <c r="J13" s="28"/>
      <c r="K13" s="29"/>
      <c r="L13" s="28" t="n">
        <f aca="false">H13+J13</f>
        <v>4693596</v>
      </c>
      <c r="M13" s="29" t="n">
        <f aca="false">I13+K13</f>
        <v>14442928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148976.09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148976.09</v>
      </c>
      <c r="J15" s="28"/>
      <c r="K15" s="29"/>
      <c r="L15" s="28" t="n">
        <f aca="false">H15+J15</f>
        <v>0</v>
      </c>
      <c r="M15" s="29" t="n">
        <f aca="false">I15+K15</f>
        <v>148976.09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8654957</v>
      </c>
      <c r="E16" s="31" t="n">
        <v>25250370.09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8654957</v>
      </c>
      <c r="I16" s="31" t="n">
        <f aca="false">SUM(I11:I15)</f>
        <v>25250370.09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8654957</v>
      </c>
      <c r="M16" s="31" t="n">
        <f aca="false">SUM(M11:M15)</f>
        <v>25250370.09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-5110555</v>
      </c>
      <c r="E19" s="28" t="n">
        <v>-13287562</v>
      </c>
      <c r="F19" s="28" t="n">
        <f aca="false">H19-D19</f>
        <v>0</v>
      </c>
      <c r="G19" s="3" t="n">
        <f aca="false">I19-E19</f>
        <v>0</v>
      </c>
      <c r="H19" s="28" t="n">
        <f aca="false">D19</f>
        <v>-5110555</v>
      </c>
      <c r="I19" s="29" t="n">
        <f aca="false">E19</f>
        <v>-13287562</v>
      </c>
      <c r="J19" s="28"/>
      <c r="K19" s="29"/>
      <c r="L19" s="28" t="n">
        <f aca="false">H19+J19</f>
        <v>-5110555</v>
      </c>
      <c r="M19" s="29" t="n">
        <f aca="false">I19+K19</f>
        <v>-13287562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-3543508</v>
      </c>
      <c r="E21" s="28" t="n">
        <v>-11110984</v>
      </c>
      <c r="F21" s="28" t="n">
        <f aca="false">H21-D21</f>
        <v>0</v>
      </c>
      <c r="G21" s="3" t="n">
        <f aca="false">I21-E21</f>
        <v>0</v>
      </c>
      <c r="H21" s="28" t="n">
        <f aca="false">D21</f>
        <v>-3543508</v>
      </c>
      <c r="I21" s="29" t="n">
        <f aca="false">E21</f>
        <v>-11110984</v>
      </c>
      <c r="J21" s="28"/>
      <c r="K21" s="29"/>
      <c r="L21" s="28" t="n">
        <f aca="false">H21+J21</f>
        <v>-3543508</v>
      </c>
      <c r="M21" s="29" t="n">
        <f aca="false">I21+K21</f>
        <v>-11110984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15458</v>
      </c>
      <c r="E23" s="28" t="n">
        <v>46440</v>
      </c>
      <c r="F23" s="28" t="n">
        <f aca="false">H23-D23</f>
        <v>0</v>
      </c>
      <c r="G23" s="3" t="n">
        <f aca="false">I23-E23</f>
        <v>0</v>
      </c>
      <c r="H23" s="28" t="n">
        <f aca="false">D23</f>
        <v>15458</v>
      </c>
      <c r="I23" s="29" t="n">
        <f aca="false">E23</f>
        <v>46440</v>
      </c>
      <c r="J23" s="28"/>
      <c r="K23" s="29"/>
      <c r="L23" s="28" t="n">
        <f aca="false">H23+J23</f>
        <v>15458</v>
      </c>
      <c r="M23" s="29" t="n">
        <f aca="false">I23+K23</f>
        <v>46440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-8638605</v>
      </c>
      <c r="E24" s="31" t="n">
        <v>-24352106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-8638605</v>
      </c>
      <c r="I24" s="31" t="n">
        <f aca="false">SUM(I19:I23)</f>
        <v>-24352106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-8638605</v>
      </c>
      <c r="M24" s="31" t="n">
        <f aca="false">SUM(M19:M23)</f>
        <v>-24352106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-3137</v>
      </c>
      <c r="E32" s="28" t="n">
        <v>-16784</v>
      </c>
      <c r="F32" s="28" t="n">
        <f aca="false">H32-D32</f>
        <v>0</v>
      </c>
      <c r="G32" s="3" t="n">
        <f aca="false">I32-E32</f>
        <v>0</v>
      </c>
      <c r="H32" s="28" t="n">
        <f aca="false">D32</f>
        <v>-3137</v>
      </c>
      <c r="I32" s="29" t="n">
        <f aca="false">E32</f>
        <v>-16784</v>
      </c>
      <c r="J32" s="28"/>
      <c r="K32" s="29"/>
      <c r="L32" s="28" t="n">
        <f aca="false">H32+J32</f>
        <v>-3137</v>
      </c>
      <c r="M32" s="29" t="n">
        <f aca="false">I32+K32</f>
        <v>-16784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-3137</v>
      </c>
      <c r="E36" s="31" t="n">
        <v>-16784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-3137</v>
      </c>
      <c r="I36" s="31" t="n">
        <f aca="false">SUM(I32:I35)</f>
        <v>-16784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-3137</v>
      </c>
      <c r="M36" s="31" t="n">
        <f aca="false">SUM(M32:M35)</f>
        <v>-16784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-13215</v>
      </c>
      <c r="E49" s="28" t="n">
        <v>-33228.9976667112</v>
      </c>
      <c r="F49" s="28" t="n">
        <f aca="false">H49-D49</f>
        <v>0</v>
      </c>
      <c r="G49" s="3" t="n">
        <f aca="false">I49-E49</f>
        <v>0</v>
      </c>
      <c r="H49" s="28" t="n">
        <f aca="false">D49</f>
        <v>-13215</v>
      </c>
      <c r="I49" s="29" t="n">
        <f aca="false">E49</f>
        <v>-33228.9976667112</v>
      </c>
      <c r="J49" s="28"/>
      <c r="K49" s="29"/>
      <c r="L49" s="28" t="n">
        <f aca="false">H49+J49</f>
        <v>-13215</v>
      </c>
      <c r="M49" s="29" t="n">
        <f aca="false">I49+K49</f>
        <v>-33228.9976667112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-15458</v>
      </c>
      <c r="E51" s="28" t="n">
        <v>-46440</v>
      </c>
      <c r="F51" s="28" t="n">
        <f aca="false">H51-D51</f>
        <v>0</v>
      </c>
      <c r="G51" s="3" t="n">
        <f aca="false">I51-E51</f>
        <v>0</v>
      </c>
      <c r="H51" s="28" t="n">
        <f aca="false">D51</f>
        <v>-15458</v>
      </c>
      <c r="I51" s="29" t="n">
        <f aca="false">E51</f>
        <v>-46440</v>
      </c>
      <c r="J51" s="28"/>
      <c r="K51" s="29"/>
      <c r="L51" s="28" t="n">
        <f aca="false">H51+J51</f>
        <v>-15458</v>
      </c>
      <c r="M51" s="29" t="n">
        <f aca="false">I51+K51</f>
        <v>-46440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-290739.94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-290739.94</v>
      </c>
      <c r="J54" s="28"/>
      <c r="K54" s="29"/>
      <c r="L54" s="28" t="n">
        <f aca="false">H54+J54</f>
        <v>0</v>
      </c>
      <c r="M54" s="29" t="n">
        <f aca="false">I54+K54</f>
        <v>-290739.94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-582405.27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-582405.27</v>
      </c>
      <c r="J55" s="28"/>
      <c r="K55" s="29"/>
      <c r="L55" s="28" t="n">
        <f aca="false">H55+J55</f>
        <v>0</v>
      </c>
      <c r="M55" s="29" t="n">
        <f aca="false">I55+K55</f>
        <v>-582405.27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-873145.21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-873145.21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-873145.21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1096737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1096737</v>
      </c>
      <c r="J70" s="28"/>
      <c r="K70" s="29"/>
      <c r="L70" s="28" t="n">
        <f aca="false">H70+J70</f>
        <v>0</v>
      </c>
      <c r="M70" s="29" t="n">
        <f aca="false">I70+K70</f>
        <v>1096737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1096737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1096737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1096737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-21025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-21025</v>
      </c>
      <c r="J74" s="28"/>
      <c r="K74" s="29"/>
      <c r="L74" s="28" t="n">
        <f aca="false">H74+J74</f>
        <v>0</v>
      </c>
      <c r="M74" s="29" t="n">
        <f aca="false">I74+K74</f>
        <v>-21025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-181563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-181563</v>
      </c>
      <c r="J81" s="28"/>
      <c r="K81" s="29"/>
      <c r="L81" s="28" t="n">
        <f aca="false">H81+J81</f>
        <v>0</v>
      </c>
      <c r="M81" s="29" t="n">
        <f aca="false">I81+K81</f>
        <v>-181563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822814.882333289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822814.882333289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822814.882333289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132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1106186</v>
      </c>
      <c r="F86" s="25" t="n">
        <v>0</v>
      </c>
      <c r="G86" s="26" t="n">
        <v>0</v>
      </c>
      <c r="H86" s="106" t="n">
        <f aca="false">D86</f>
        <v>0</v>
      </c>
      <c r="I86" s="26" t="n">
        <f aca="false">E86</f>
        <v>1106186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1106186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7" t="n">
        <v>0</v>
      </c>
      <c r="F88" s="107" t="n">
        <v>0</v>
      </c>
      <c r="G88" s="108" t="n">
        <v>0</v>
      </c>
      <c r="H88" s="47" t="n">
        <f aca="false">D88</f>
        <v>0</v>
      </c>
      <c r="I88" s="108" t="n">
        <f aca="false">E88</f>
        <v>0</v>
      </c>
      <c r="J88" s="50" t="n">
        <v>0</v>
      </c>
      <c r="K88" s="50" t="n">
        <v>0</v>
      </c>
      <c r="L88" s="107" t="n">
        <f aca="false">H88+J88</f>
        <v>0</v>
      </c>
      <c r="M88" s="108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1106186</v>
      </c>
      <c r="F89" s="109" t="n">
        <f aca="false">SUM(F86:F88)</f>
        <v>0</v>
      </c>
      <c r="G89" s="109" t="n">
        <f aca="false">SUM(G86:G88)</f>
        <v>0</v>
      </c>
      <c r="H89" s="105" t="n">
        <f aca="false">SUM(H86:H88)</f>
        <v>0</v>
      </c>
      <c r="I89" s="105" t="n">
        <f aca="false">SUM(I86:I88)</f>
        <v>1106186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1106186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122</v>
      </c>
      <c r="D91" s="105" t="n">
        <f aca="false">+D82+D89</f>
        <v>0</v>
      </c>
      <c r="E91" s="105" t="n">
        <f aca="false">+E82+E89</f>
        <v>1929000.88233329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1929000.88233329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1929000.88233329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8" min="6" style="3" width="15.41"/>
    <col collapsed="false" customWidth="true" hidden="false" outlineLevel="0" max="9" min="9" style="3" width="16.56"/>
    <col collapsed="false" customWidth="true" hidden="false" outlineLevel="0" max="12" min="10" style="0" width="15.41"/>
    <col collapsed="false" customWidth="true" hidden="false" outlineLevel="0" max="13" min="13" style="0" width="16.56"/>
    <col collapsed="false" customWidth="true" hidden="false" outlineLevel="0" max="19" min="14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133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-9821733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-9821733</v>
      </c>
      <c r="J12" s="28"/>
      <c r="K12" s="29"/>
      <c r="L12" s="28" t="n">
        <f aca="false">H12+J12</f>
        <v>0</v>
      </c>
      <c r="M12" s="29" t="n">
        <f aca="false">I12+K12</f>
        <v>-9821733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-9821733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-9821733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-9821733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2163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2163</v>
      </c>
      <c r="J60" s="28"/>
      <c r="K60" s="29"/>
      <c r="L60" s="28" t="n">
        <f aca="false">H60+J60</f>
        <v>0</v>
      </c>
      <c r="M60" s="29" t="n">
        <f aca="false">I60+K60</f>
        <v>2163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2163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2163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2163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143891613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143891613</v>
      </c>
      <c r="J70" s="28"/>
      <c r="K70" s="29"/>
      <c r="L70" s="28" t="n">
        <f aca="false">H70+J70</f>
        <v>0</v>
      </c>
      <c r="M70" s="29" t="n">
        <f aca="false">I70+K70</f>
        <v>143891613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-112609979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-112609979</v>
      </c>
      <c r="J71" s="28"/>
      <c r="K71" s="29"/>
      <c r="L71" s="28" t="n">
        <f aca="false">H71+J71</f>
        <v>0</v>
      </c>
      <c r="M71" s="29" t="n">
        <f aca="false">I71+K71</f>
        <v>-112609979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31281634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31281634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31281634</v>
      </c>
    </row>
    <row r="73" customFormat="false" ht="12.75" hidden="false" customHeight="false" outlineLevel="0" collapsed="false">
      <c r="A73" s="23" t="n">
        <v>32</v>
      </c>
      <c r="B73" s="35"/>
      <c r="C73" s="37" t="s">
        <v>134</v>
      </c>
      <c r="D73" s="28"/>
      <c r="E73" s="29" t="n">
        <v>-97744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-97744</v>
      </c>
      <c r="J73" s="28"/>
      <c r="K73" s="29"/>
      <c r="L73" s="28" t="n">
        <f aca="false">H73+J73</f>
        <v>0</v>
      </c>
      <c r="M73" s="29" t="n">
        <f aca="false">I73+K73</f>
        <v>-97744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92639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92639</v>
      </c>
      <c r="J74" s="28"/>
      <c r="K74" s="29"/>
      <c r="L74" s="28" t="n">
        <f aca="false">H74+J74</f>
        <v>0</v>
      </c>
      <c r="M74" s="29" t="n">
        <f aca="false">I74+K74</f>
        <v>92639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-107136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-107136</v>
      </c>
      <c r="J75" s="28"/>
      <c r="K75" s="29"/>
      <c r="L75" s="28" t="n">
        <f aca="false">H75+J75</f>
        <v>0</v>
      </c>
      <c r="M75" s="29" t="n">
        <f aca="false">I75+K75</f>
        <v>-107136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-382424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-382424</v>
      </c>
      <c r="J77" s="28"/>
      <c r="K77" s="29"/>
      <c r="L77" s="28" t="n">
        <f aca="false">H77+J77</f>
        <v>0</v>
      </c>
      <c r="M77" s="29" t="n">
        <f aca="false">I77+K77</f>
        <v>-382424</v>
      </c>
    </row>
    <row r="78" customFormat="false" ht="12.75" hidden="false" customHeight="false" outlineLevel="0" collapsed="false">
      <c r="A78" s="23" t="n">
        <v>37</v>
      </c>
      <c r="B78" s="35"/>
      <c r="C78" s="37" t="s">
        <v>135</v>
      </c>
      <c r="D78" s="28"/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136</v>
      </c>
      <c r="D79" s="28"/>
      <c r="E79" s="29" t="n">
        <v>-103709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-103709</v>
      </c>
      <c r="J79" s="28"/>
      <c r="K79" s="29"/>
      <c r="L79" s="28" t="n">
        <f aca="false">H79+J79</f>
        <v>0</v>
      </c>
      <c r="M79" s="29" t="n">
        <f aca="false">I79+K79</f>
        <v>-103709</v>
      </c>
    </row>
    <row r="80" customFormat="false" ht="12.75" hidden="false" customHeight="false" outlineLevel="0" collapsed="false">
      <c r="A80" s="23" t="n">
        <v>39</v>
      </c>
      <c r="B80" s="35"/>
      <c r="C80" s="37" t="s">
        <v>137</v>
      </c>
      <c r="D80" s="28"/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20863690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20863690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20863690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B60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37122159</v>
      </c>
      <c r="E11" s="49" t="n">
        <v>123257790</v>
      </c>
      <c r="F11" s="28" t="n">
        <f aca="false">H11-D11</f>
        <v>0</v>
      </c>
      <c r="G11" s="3" t="n">
        <f aca="false">I11-E11</f>
        <v>0</v>
      </c>
      <c r="H11" s="28" t="n">
        <f aca="false">D11</f>
        <v>37122159</v>
      </c>
      <c r="I11" s="29" t="n">
        <f aca="false">E11</f>
        <v>123257790</v>
      </c>
      <c r="J11" s="28"/>
      <c r="K11" s="29"/>
      <c r="L11" s="28" t="n">
        <f aca="false">H11+J11</f>
        <v>37122159</v>
      </c>
      <c r="M11" s="29" t="n">
        <f aca="false">I11+K11</f>
        <v>123257790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2697571</v>
      </c>
      <c r="E13" s="49" t="n">
        <v>9524335</v>
      </c>
      <c r="F13" s="28" t="n">
        <f aca="false">H13-D13</f>
        <v>0</v>
      </c>
      <c r="G13" s="3" t="n">
        <f aca="false">I13-E13</f>
        <v>0</v>
      </c>
      <c r="H13" s="28" t="n">
        <f aca="false">D13</f>
        <v>2697571</v>
      </c>
      <c r="I13" s="29" t="n">
        <f aca="false">E13</f>
        <v>9524335</v>
      </c>
      <c r="J13" s="28"/>
      <c r="K13" s="29"/>
      <c r="L13" s="28" t="n">
        <f aca="false">H13+J13</f>
        <v>2697571</v>
      </c>
      <c r="M13" s="29" t="n">
        <f aca="false">I13+K13</f>
        <v>9524335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39819730</v>
      </c>
      <c r="E16" s="87" t="n">
        <v>132782125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39819730</v>
      </c>
      <c r="I16" s="31" t="n">
        <f aca="false">SUM(I11:I15)</f>
        <v>132782125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39819730</v>
      </c>
      <c r="M16" s="31" t="n">
        <f aca="false">SUM(M11:M15)</f>
        <v>132782125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-39373116</v>
      </c>
      <c r="E19" s="49" t="n">
        <v>-129674055</v>
      </c>
      <c r="F19" s="28" t="n">
        <f aca="false">H19-D19</f>
        <v>0</v>
      </c>
      <c r="G19" s="3" t="n">
        <f aca="false">I19-E19</f>
        <v>0</v>
      </c>
      <c r="H19" s="28" t="n">
        <f aca="false">D19</f>
        <v>-39373116</v>
      </c>
      <c r="I19" s="29" t="n">
        <f aca="false">E19</f>
        <v>-129674055</v>
      </c>
      <c r="J19" s="28"/>
      <c r="K19" s="29"/>
      <c r="L19" s="28" t="n">
        <f aca="false">H19+J19</f>
        <v>-39373116</v>
      </c>
      <c r="M19" s="29" t="n">
        <f aca="false">I19+K19</f>
        <v>-129674055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-461968</v>
      </c>
      <c r="E21" s="49" t="n">
        <v>-1763538</v>
      </c>
      <c r="F21" s="28" t="n">
        <f aca="false">H21-D21</f>
        <v>0</v>
      </c>
      <c r="G21" s="3" t="n">
        <f aca="false">I21-E21</f>
        <v>0</v>
      </c>
      <c r="H21" s="28" t="n">
        <f aca="false">D21</f>
        <v>-461968</v>
      </c>
      <c r="I21" s="29" t="n">
        <f aca="false">E21</f>
        <v>-1763538</v>
      </c>
      <c r="J21" s="28"/>
      <c r="K21" s="29"/>
      <c r="L21" s="28" t="n">
        <f aca="false">H21+J21</f>
        <v>-461968</v>
      </c>
      <c r="M21" s="29" t="n">
        <f aca="false">I21+K21</f>
        <v>-1763538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5518</v>
      </c>
      <c r="E23" s="49" t="n">
        <v>17235</v>
      </c>
      <c r="F23" s="28" t="n">
        <f aca="false">H23-D23</f>
        <v>0</v>
      </c>
      <c r="G23" s="3" t="n">
        <f aca="false">I23-E23</f>
        <v>0</v>
      </c>
      <c r="H23" s="28" t="n">
        <f aca="false">D23</f>
        <v>5518</v>
      </c>
      <c r="I23" s="29" t="n">
        <f aca="false">E23</f>
        <v>17235</v>
      </c>
      <c r="J23" s="28"/>
      <c r="K23" s="29"/>
      <c r="L23" s="28" t="n">
        <f aca="false">H23+J23</f>
        <v>5518</v>
      </c>
      <c r="M23" s="29" t="n">
        <f aca="false">I23+K23</f>
        <v>17235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-39829566</v>
      </c>
      <c r="E24" s="87" t="n">
        <v>-131420358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-39829566</v>
      </c>
      <c r="I24" s="31" t="n">
        <f aca="false">SUM(I19:I23)</f>
        <v>-131420358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-39829566</v>
      </c>
      <c r="M24" s="31" t="n">
        <f aca="false">SUM(M19:M23)</f>
        <v>-131420358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9836</v>
      </c>
      <c r="E49" s="49" t="n">
        <v>43573.48</v>
      </c>
      <c r="F49" s="28" t="n">
        <f aca="false">H49-D49</f>
        <v>0</v>
      </c>
      <c r="G49" s="3" t="n">
        <f aca="false">I49-E49</f>
        <v>0</v>
      </c>
      <c r="H49" s="28" t="n">
        <f aca="false">D49</f>
        <v>9836</v>
      </c>
      <c r="I49" s="29" t="n">
        <f aca="false">E49</f>
        <v>43573.48</v>
      </c>
      <c r="J49" s="28"/>
      <c r="K49" s="29"/>
      <c r="L49" s="28" t="n">
        <f aca="false">H49+J49</f>
        <v>9836</v>
      </c>
      <c r="M49" s="29" t="n">
        <f aca="false">I49+K49</f>
        <v>43573.48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-5518</v>
      </c>
      <c r="E51" s="49" t="n">
        <v>-17235</v>
      </c>
      <c r="F51" s="28" t="n">
        <f aca="false">H51-D51</f>
        <v>0</v>
      </c>
      <c r="G51" s="3" t="n">
        <f aca="false">I51-E51</f>
        <v>0</v>
      </c>
      <c r="H51" s="28" t="n">
        <f aca="false">D51</f>
        <v>-5518</v>
      </c>
      <c r="I51" s="29" t="n">
        <f aca="false">E51</f>
        <v>-17235</v>
      </c>
      <c r="J51" s="28"/>
      <c r="K51" s="29"/>
      <c r="L51" s="28" t="n">
        <f aca="false">H51+J51</f>
        <v>-5518</v>
      </c>
      <c r="M51" s="29" t="n">
        <f aca="false">I51+K51</f>
        <v>-17235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-4864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-4864</v>
      </c>
      <c r="J54" s="28"/>
      <c r="K54" s="29"/>
      <c r="L54" s="28" t="n">
        <f aca="false">H54+J54</f>
        <v>0</v>
      </c>
      <c r="M54" s="29" t="n">
        <f aca="false">I54+K54</f>
        <v>-4864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-4864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-4864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-4864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9378952.52289829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9378952.52289829</v>
      </c>
      <c r="J70" s="28"/>
      <c r="K70" s="29"/>
      <c r="L70" s="28" t="n">
        <f aca="false">H70+J70</f>
        <v>0</v>
      </c>
      <c r="M70" s="29" t="n">
        <f aca="false">I70+K70</f>
        <v>9378952.52289829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287595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287595</v>
      </c>
      <c r="J71" s="28"/>
      <c r="K71" s="29"/>
      <c r="L71" s="28" t="n">
        <f aca="false">H71+J71</f>
        <v>0</v>
      </c>
      <c r="M71" s="29" t="n">
        <f aca="false">I71+K71</f>
        <v>287595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9666547.52289829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9666547.52289829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9666547.52289829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-9140939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-9140939</v>
      </c>
      <c r="J74" s="28"/>
      <c r="K74" s="29"/>
      <c r="L74" s="28" t="n">
        <f aca="false">H74+J74</f>
        <v>0</v>
      </c>
      <c r="M74" s="29" t="n">
        <f aca="false">I74+K74</f>
        <v>-9140939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-277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-277</v>
      </c>
      <c r="J81" s="28"/>
      <c r="K81" s="29"/>
      <c r="L81" s="28" t="n">
        <f aca="false">H81+J81</f>
        <v>0</v>
      </c>
      <c r="M81" s="29" t="n">
        <f aca="false">I81+K81</f>
        <v>-277</v>
      </c>
    </row>
    <row r="82" customFormat="false" ht="20.25" hidden="false" customHeight="true" outlineLevel="0" collapsed="false">
      <c r="A82" s="75"/>
      <c r="B82" s="76"/>
      <c r="C82" s="77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1908573.00289829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1908573.00289829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1908573.00289829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1751905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1751905</v>
      </c>
      <c r="J86" s="48"/>
      <c r="K86" s="48"/>
      <c r="L86" s="48" t="n">
        <f aca="false">H86+J86</f>
        <v>0</v>
      </c>
      <c r="M86" s="48" t="n">
        <f aca="false">I86+K86</f>
        <v>1751905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10" t="s">
        <v>72</v>
      </c>
      <c r="D89" s="105" t="n">
        <f aca="false">SUM(D86:D88)</f>
        <v>0</v>
      </c>
      <c r="E89" s="105" t="n">
        <f aca="false">SUM(E86:E88)</f>
        <v>1751905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1751905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1751905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10" t="s">
        <v>122</v>
      </c>
      <c r="D91" s="105" t="n">
        <f aca="false">+D82+D89</f>
        <v>0</v>
      </c>
      <c r="E91" s="105" t="n">
        <f aca="false">+E82+E89</f>
        <v>3660478.00289829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3660478.00289829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3660478.00289829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69" activeCellId="0" sqref="D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2332393.7891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2332393.7891</v>
      </c>
      <c r="J70" s="28"/>
      <c r="K70" s="29"/>
      <c r="L70" s="28" t="n">
        <f aca="false">H70+J70</f>
        <v>0</v>
      </c>
      <c r="M70" s="29" t="n">
        <f aca="false">I70+K70</f>
        <v>2332393.7891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670292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670292</v>
      </c>
      <c r="J71" s="28"/>
      <c r="K71" s="29"/>
      <c r="L71" s="28" t="n">
        <f aca="false">H71+J71</f>
        <v>0</v>
      </c>
      <c r="M71" s="29" t="n">
        <f aca="false">I71+K71</f>
        <v>670292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3002685.7891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3002685.7891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3002685.7891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-3000000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-3000000</v>
      </c>
      <c r="J81" s="28"/>
      <c r="K81" s="29"/>
      <c r="L81" s="28" t="n">
        <f aca="false">H81+J81</f>
        <v>0</v>
      </c>
      <c r="M81" s="29" t="n">
        <f aca="false">I81+K81</f>
        <v>-3000000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2685.78910000017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2685.78910000017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2685.78910000017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63" activePane="bottomRight" state="frozen"/>
      <selection pane="topLeft" activeCell="A1" activeCellId="0" sqref="A1"/>
      <selection pane="topRight" activeCell="M1" activeCellId="0" sqref="M1"/>
      <selection pane="bottomLeft" activeCell="A63" activeCellId="0" sqref="A63"/>
      <selection pane="bottomRight" activeCell="Q75" activeCellId="0" sqref="Q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7" min="6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103592644</v>
      </c>
      <c r="E11" s="29" t="n">
        <f aca="false">SUM(G11,I11,K11,M11,O11,Q11,S11,U11,W11,Y11,AA11,AC11,AE11)</f>
        <v>326512558.29</v>
      </c>
      <c r="F11" s="28" t="n">
        <f aca="false">'TIE-OUT'!F11+RECLASS!F11</f>
        <v>0</v>
      </c>
      <c r="G11" s="29" t="n">
        <f aca="false">'TIE-OUT'!G11+RECLASS!G11</f>
        <v>0</v>
      </c>
      <c r="H11" s="113" t="n">
        <f aca="false">+Actuals!E164</f>
        <v>103816425</v>
      </c>
      <c r="I11" s="114" t="n">
        <f aca="false">+Actuals!F164</f>
        <v>321642468.83</v>
      </c>
      <c r="J11" s="113" t="n">
        <f aca="false">+Actuals!G164</f>
        <v>-179384</v>
      </c>
      <c r="K11" s="114" t="n">
        <f aca="false">+Actuals!H164</f>
        <v>6969179.44</v>
      </c>
      <c r="L11" s="113" t="n">
        <f aca="false">+Actuals!I164</f>
        <v>0</v>
      </c>
      <c r="M11" s="114" t="n">
        <v>-2111386.63</v>
      </c>
      <c r="N11" s="113" t="n">
        <v>6883</v>
      </c>
      <c r="O11" s="114" t="n">
        <v>22265.25</v>
      </c>
      <c r="P11" s="113" t="n">
        <v>-51280</v>
      </c>
      <c r="Q11" s="114" t="n">
        <v>-9968.6</v>
      </c>
      <c r="R11" s="113" t="n">
        <f aca="false">+Actuals!O164</f>
        <v>0</v>
      </c>
      <c r="S11" s="114" t="n">
        <f aca="false">+Actuals!P164</f>
        <v>0</v>
      </c>
      <c r="T11" s="113" t="n">
        <f aca="false">+Actuals!Q164</f>
        <v>0</v>
      </c>
      <c r="U11" s="114" t="n">
        <f aca="false">+Actuals!R164</f>
        <v>0</v>
      </c>
      <c r="V11" s="113" t="n">
        <f aca="false">+Actuals!S164</f>
        <v>0</v>
      </c>
      <c r="W11" s="114" t="n">
        <f aca="false">+Actuals!T164</f>
        <v>0</v>
      </c>
      <c r="X11" s="113" t="n">
        <f aca="false">+Actuals!U164</f>
        <v>0</v>
      </c>
      <c r="Y11" s="114" t="n">
        <f aca="false">+Actuals!V164</f>
        <v>0</v>
      </c>
      <c r="Z11" s="113" t="n">
        <f aca="false">+Actuals!W164</f>
        <v>0</v>
      </c>
      <c r="AA11" s="114" t="n">
        <f aca="false">+Actuals!X164</f>
        <v>0</v>
      </c>
      <c r="AB11" s="113" t="n">
        <f aca="false">+Actuals!Y164</f>
        <v>0</v>
      </c>
      <c r="AC11" s="114" t="n">
        <f aca="false">+Actuals!Z164</f>
        <v>0</v>
      </c>
      <c r="AD11" s="113" t="n">
        <f aca="false">+Actuals!AA164</f>
        <v>0</v>
      </c>
      <c r="AE11" s="114" t="n">
        <f aca="false">+Actuals!AB164</f>
        <v>0</v>
      </c>
      <c r="AF11" s="113" t="n">
        <f aca="false">+Actuals!AC164</f>
        <v>0</v>
      </c>
      <c r="AG11" s="114" t="n">
        <f aca="false">+Actuals!AD164</f>
        <v>0</v>
      </c>
      <c r="AH11" s="113" t="n">
        <f aca="false">+Actuals!AE164</f>
        <v>0</v>
      </c>
      <c r="AI11" s="114" t="n">
        <f aca="false">+Actuals!AF164</f>
        <v>0</v>
      </c>
      <c r="AJ11" s="113" t="n">
        <f aca="false">+Actuals!AG164</f>
        <v>0</v>
      </c>
      <c r="AK11" s="114" t="n">
        <f aca="false">+Actuals!AH164</f>
        <v>0</v>
      </c>
      <c r="AL11" s="113" t="n">
        <f aca="false">+Actuals!AI164</f>
        <v>0</v>
      </c>
      <c r="AM11" s="114" t="n">
        <f aca="false">+Actuals!AJ164</f>
        <v>0</v>
      </c>
      <c r="AN11" s="113" t="n">
        <f aca="false">+Actuals!AK164</f>
        <v>0</v>
      </c>
      <c r="AO11" s="114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7107883.38</v>
      </c>
      <c r="F12" s="28" t="n">
        <f aca="false">'TIE-OUT'!F12+RECLASS!F12</f>
        <v>0</v>
      </c>
      <c r="G12" s="29" t="n">
        <f aca="false">'TIE-OUT'!G12+RECLASS!G12</f>
        <v>7127008.38</v>
      </c>
      <c r="H12" s="113" t="n">
        <f aca="false">+Actuals!E165</f>
        <v>0</v>
      </c>
      <c r="I12" s="114" t="n">
        <f aca="false">+Actuals!F165</f>
        <v>0</v>
      </c>
      <c r="J12" s="113" t="n">
        <f aca="false">+Actuals!G165</f>
        <v>0</v>
      </c>
      <c r="K12" s="115" t="n">
        <v>-19125</v>
      </c>
      <c r="L12" s="113" t="n">
        <f aca="false">+Actuals!I165</f>
        <v>0</v>
      </c>
      <c r="M12" s="114" t="n">
        <f aca="false">+Actuals!J165</f>
        <v>0</v>
      </c>
      <c r="N12" s="113" t="n">
        <f aca="false">+Actuals!K165</f>
        <v>0</v>
      </c>
      <c r="O12" s="114" t="n">
        <f aca="false">+Actuals!L165</f>
        <v>0</v>
      </c>
      <c r="P12" s="113" t="n">
        <f aca="false">+Actuals!M165</f>
        <v>0</v>
      </c>
      <c r="Q12" s="114" t="n">
        <f aca="false">+Actuals!N165</f>
        <v>0</v>
      </c>
      <c r="R12" s="113" t="n">
        <f aca="false">+Actuals!O165</f>
        <v>0</v>
      </c>
      <c r="S12" s="114" t="n">
        <f aca="false">+Actuals!P165</f>
        <v>0</v>
      </c>
      <c r="T12" s="113" t="n">
        <f aca="false">+Actuals!Q165</f>
        <v>0</v>
      </c>
      <c r="U12" s="114" t="n">
        <f aca="false">+Actuals!R165</f>
        <v>0</v>
      </c>
      <c r="V12" s="113" t="n">
        <f aca="false">+Actuals!S165</f>
        <v>0</v>
      </c>
      <c r="W12" s="114" t="n">
        <f aca="false">+Actuals!T165</f>
        <v>0</v>
      </c>
      <c r="X12" s="113" t="n">
        <f aca="false">+Actuals!U165</f>
        <v>0</v>
      </c>
      <c r="Y12" s="114" t="n">
        <f aca="false">+Actuals!V165</f>
        <v>0</v>
      </c>
      <c r="Z12" s="113" t="n">
        <f aca="false">+Actuals!W165</f>
        <v>0</v>
      </c>
      <c r="AA12" s="114" t="n">
        <f aca="false">+Actuals!X165</f>
        <v>0</v>
      </c>
      <c r="AB12" s="113" t="n">
        <f aca="false">+Actuals!Y165</f>
        <v>0</v>
      </c>
      <c r="AC12" s="114" t="n">
        <f aca="false">+Actuals!Z165</f>
        <v>0</v>
      </c>
      <c r="AD12" s="113" t="n">
        <f aca="false">+Actuals!AA165</f>
        <v>0</v>
      </c>
      <c r="AE12" s="114" t="n">
        <f aca="false">+Actuals!AB165</f>
        <v>0</v>
      </c>
      <c r="AF12" s="113" t="n">
        <f aca="false">+Actuals!AC165</f>
        <v>0</v>
      </c>
      <c r="AG12" s="114" t="n">
        <f aca="false">+Actuals!AD165</f>
        <v>0</v>
      </c>
      <c r="AH12" s="113" t="n">
        <f aca="false">+Actuals!AE165</f>
        <v>0</v>
      </c>
      <c r="AI12" s="114" t="n">
        <f aca="false">+Actuals!AF165</f>
        <v>0</v>
      </c>
      <c r="AJ12" s="113" t="n">
        <f aca="false">+Actuals!AG165</f>
        <v>0</v>
      </c>
      <c r="AK12" s="114" t="n">
        <f aca="false">+Actuals!AH165</f>
        <v>0</v>
      </c>
      <c r="AL12" s="113" t="n">
        <f aca="false">+Actuals!AI165</f>
        <v>0</v>
      </c>
      <c r="AM12" s="114" t="n">
        <f aca="false">+Actuals!AJ165</f>
        <v>0</v>
      </c>
      <c r="AN12" s="113" t="n">
        <f aca="false">+Actuals!AK165</f>
        <v>0</v>
      </c>
      <c r="AO12" s="114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49501524</v>
      </c>
      <c r="E13" s="29" t="n">
        <f aca="false">SUM(G13,I13,K13,M13,O13,Q13,S13,U13,W13,Y13,AA13,AC13,AE13)</f>
        <v>166240889</v>
      </c>
      <c r="F13" s="28" t="n">
        <f aca="false">'TIE-OUT'!F13+RECLASS!F13</f>
        <v>0</v>
      </c>
      <c r="G13" s="29" t="n">
        <f aca="false">'TIE-OUT'!G13+RECLASS!G13</f>
        <v>0</v>
      </c>
      <c r="H13" s="113" t="n">
        <f aca="false">+Actuals!E166</f>
        <v>49533735</v>
      </c>
      <c r="I13" s="114" t="n">
        <f aca="false">+Actuals!F166</f>
        <v>166337522</v>
      </c>
      <c r="J13" s="113" t="n">
        <f aca="false">+Actuals!G166</f>
        <v>-0</v>
      </c>
      <c r="K13" s="114" t="n">
        <f aca="false">+Actuals!H166</f>
        <v>-0</v>
      </c>
      <c r="L13" s="113" t="n">
        <v>-32211</v>
      </c>
      <c r="M13" s="114" t="n">
        <v>-96633</v>
      </c>
      <c r="N13" s="113" t="n">
        <f aca="false">+Actuals!K166</f>
        <v>0</v>
      </c>
      <c r="O13" s="114" t="n">
        <f aca="false">+Actuals!L166</f>
        <v>0</v>
      </c>
      <c r="P13" s="113" t="n">
        <f aca="false">+Actuals!M166</f>
        <v>0</v>
      </c>
      <c r="Q13" s="114" t="n">
        <f aca="false">+Actuals!N166</f>
        <v>0</v>
      </c>
      <c r="R13" s="113" t="n">
        <f aca="false">+Actuals!O166</f>
        <v>0</v>
      </c>
      <c r="S13" s="114" t="n">
        <f aca="false">+Actuals!P166</f>
        <v>0</v>
      </c>
      <c r="T13" s="113" t="n">
        <f aca="false">+Actuals!Q166</f>
        <v>0</v>
      </c>
      <c r="U13" s="114" t="n">
        <f aca="false">+Actuals!R166</f>
        <v>0</v>
      </c>
      <c r="V13" s="113" t="n">
        <f aca="false">+Actuals!S166</f>
        <v>0</v>
      </c>
      <c r="W13" s="114" t="n">
        <f aca="false">+Actuals!T166</f>
        <v>0</v>
      </c>
      <c r="X13" s="113" t="n">
        <f aca="false">+Actuals!U166</f>
        <v>0</v>
      </c>
      <c r="Y13" s="114" t="n">
        <f aca="false">+Actuals!V166</f>
        <v>0</v>
      </c>
      <c r="Z13" s="113" t="n">
        <f aca="false">+Actuals!W166</f>
        <v>0</v>
      </c>
      <c r="AA13" s="114" t="n">
        <f aca="false">+Actuals!X166</f>
        <v>0</v>
      </c>
      <c r="AB13" s="113" t="n">
        <f aca="false">+Actuals!Y166</f>
        <v>0</v>
      </c>
      <c r="AC13" s="114" t="n">
        <f aca="false">+Actuals!Z166</f>
        <v>0</v>
      </c>
      <c r="AD13" s="113" t="n">
        <f aca="false">+Actuals!AA166</f>
        <v>0</v>
      </c>
      <c r="AE13" s="114" t="n">
        <f aca="false">+Actuals!AB166</f>
        <v>0</v>
      </c>
      <c r="AF13" s="113" t="n">
        <f aca="false">+Actuals!AC166</f>
        <v>0</v>
      </c>
      <c r="AG13" s="114" t="n">
        <f aca="false">+Actuals!AD166</f>
        <v>0</v>
      </c>
      <c r="AH13" s="113" t="n">
        <f aca="false">+Actuals!AE166</f>
        <v>0</v>
      </c>
      <c r="AI13" s="114" t="n">
        <f aca="false">+Actuals!AF166</f>
        <v>0</v>
      </c>
      <c r="AJ13" s="113" t="n">
        <f aca="false">+Actuals!AG166</f>
        <v>0</v>
      </c>
      <c r="AK13" s="114" t="n">
        <f aca="false">+Actuals!AH166</f>
        <v>0</v>
      </c>
      <c r="AL13" s="113" t="n">
        <f aca="false">+Actuals!AI166</f>
        <v>0</v>
      </c>
      <c r="AM13" s="114" t="n">
        <f aca="false">+Actuals!AJ166</f>
        <v>0</v>
      </c>
      <c r="AN13" s="113" t="n">
        <f aca="false">+Actuals!AK166</f>
        <v>0</v>
      </c>
      <c r="AO13" s="114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3" t="n">
        <f aca="false">+Actuals!E167</f>
        <v>0</v>
      </c>
      <c r="I14" s="114" t="n">
        <f aca="false">+Actuals!F167</f>
        <v>0</v>
      </c>
      <c r="J14" s="113" t="n">
        <f aca="false">+Actuals!G167</f>
        <v>0</v>
      </c>
      <c r="K14" s="114" t="n">
        <f aca="false">+Actuals!H167</f>
        <v>0</v>
      </c>
      <c r="L14" s="113" t="n">
        <f aca="false">+Actuals!I167</f>
        <v>0</v>
      </c>
      <c r="M14" s="114" t="n">
        <f aca="false">+Actuals!J167</f>
        <v>0</v>
      </c>
      <c r="N14" s="113" t="n">
        <f aca="false">+Actuals!K167</f>
        <v>0</v>
      </c>
      <c r="O14" s="114" t="n">
        <f aca="false">+Actuals!L167</f>
        <v>0</v>
      </c>
      <c r="P14" s="113" t="n">
        <f aca="false">+Actuals!M167</f>
        <v>0</v>
      </c>
      <c r="Q14" s="114" t="n">
        <f aca="false">+Actuals!N167</f>
        <v>0</v>
      </c>
      <c r="R14" s="113" t="n">
        <f aca="false">+Actuals!O167</f>
        <v>0</v>
      </c>
      <c r="S14" s="114" t="n">
        <f aca="false">+Actuals!P167</f>
        <v>0</v>
      </c>
      <c r="T14" s="113" t="n">
        <f aca="false">+Actuals!Q167</f>
        <v>0</v>
      </c>
      <c r="U14" s="114" t="n">
        <f aca="false">+Actuals!R167</f>
        <v>0</v>
      </c>
      <c r="V14" s="113" t="n">
        <f aca="false">+Actuals!S167</f>
        <v>0</v>
      </c>
      <c r="W14" s="114" t="n">
        <f aca="false">+Actuals!T167</f>
        <v>0</v>
      </c>
      <c r="X14" s="113" t="n">
        <f aca="false">+Actuals!U167</f>
        <v>0</v>
      </c>
      <c r="Y14" s="114" t="n">
        <f aca="false">+Actuals!V167</f>
        <v>0</v>
      </c>
      <c r="Z14" s="113" t="n">
        <f aca="false">+Actuals!W167</f>
        <v>0</v>
      </c>
      <c r="AA14" s="114" t="n">
        <f aca="false">+Actuals!X167</f>
        <v>0</v>
      </c>
      <c r="AB14" s="113" t="n">
        <f aca="false">+Actuals!Y167</f>
        <v>0</v>
      </c>
      <c r="AC14" s="114" t="n">
        <f aca="false">+Actuals!Z167</f>
        <v>0</v>
      </c>
      <c r="AD14" s="113" t="n">
        <f aca="false">+Actuals!AA167</f>
        <v>0</v>
      </c>
      <c r="AE14" s="114" t="n">
        <f aca="false">+Actuals!AB167</f>
        <v>0</v>
      </c>
      <c r="AF14" s="113" t="n">
        <f aca="false">+Actuals!AC167</f>
        <v>0</v>
      </c>
      <c r="AG14" s="114" t="n">
        <f aca="false">+Actuals!AD167</f>
        <v>0</v>
      </c>
      <c r="AH14" s="113" t="n">
        <f aca="false">+Actuals!AE167</f>
        <v>0</v>
      </c>
      <c r="AI14" s="114" t="n">
        <f aca="false">+Actuals!AF167</f>
        <v>0</v>
      </c>
      <c r="AJ14" s="113" t="n">
        <f aca="false">+Actuals!AG167</f>
        <v>0</v>
      </c>
      <c r="AK14" s="114" t="n">
        <f aca="false">+Actuals!AH167</f>
        <v>0</v>
      </c>
      <c r="AL14" s="113" t="n">
        <f aca="false">+Actuals!AI167</f>
        <v>0</v>
      </c>
      <c r="AM14" s="114" t="n">
        <f aca="false">+Actuals!AJ167</f>
        <v>0</v>
      </c>
      <c r="AN14" s="113" t="n">
        <f aca="false">+Actuals!AK167</f>
        <v>0</v>
      </c>
      <c r="AO14" s="114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659140.12</v>
      </c>
      <c r="F15" s="107" t="n">
        <f aca="false">'TIE-OUT'!F15+RECLASS!F15</f>
        <v>0</v>
      </c>
      <c r="G15" s="108" t="n">
        <f aca="false">'TIE-OUT'!G15+RECLASS!G15</f>
        <v>0</v>
      </c>
      <c r="H15" s="113" t="n">
        <f aca="false">+Actuals!E168</f>
        <v>-0</v>
      </c>
      <c r="I15" s="114" t="n">
        <f aca="false">+Actuals!F168</f>
        <v>8964274.52</v>
      </c>
      <c r="J15" s="113" t="n">
        <f aca="false">+Actuals!G168</f>
        <v>-0</v>
      </c>
      <c r="K15" s="114" t="n">
        <f aca="false">+Actuals!H168</f>
        <v>-8319047</v>
      </c>
      <c r="L15" s="113" t="n">
        <f aca="false">+Actuals!I168</f>
        <v>0</v>
      </c>
      <c r="M15" s="114" t="n">
        <v>16937</v>
      </c>
      <c r="N15" s="113" t="n">
        <f aca="false">+Actuals!K168</f>
        <v>0</v>
      </c>
      <c r="O15" s="114" t="n">
        <v>-3024.4</v>
      </c>
      <c r="P15" s="113" t="n">
        <f aca="false">+Actuals!M168</f>
        <v>0</v>
      </c>
      <c r="Q15" s="114" t="n">
        <f aca="false">+Actuals!N168</f>
        <v>0</v>
      </c>
      <c r="R15" s="113" t="n">
        <f aca="false">+Actuals!O168</f>
        <v>0</v>
      </c>
      <c r="S15" s="114" t="n">
        <f aca="false">+Actuals!P168</f>
        <v>0</v>
      </c>
      <c r="T15" s="113" t="n">
        <f aca="false">+Actuals!Q168</f>
        <v>0</v>
      </c>
      <c r="U15" s="114" t="n">
        <f aca="false">+Actuals!R168</f>
        <v>0</v>
      </c>
      <c r="V15" s="113" t="n">
        <f aca="false">+Actuals!S168</f>
        <v>0</v>
      </c>
      <c r="W15" s="114" t="n">
        <f aca="false">+Actuals!T168</f>
        <v>0</v>
      </c>
      <c r="X15" s="113" t="n">
        <f aca="false">+Actuals!U168</f>
        <v>0</v>
      </c>
      <c r="Y15" s="114" t="n">
        <f aca="false">+Actuals!V168</f>
        <v>0</v>
      </c>
      <c r="Z15" s="113" t="n">
        <f aca="false">+Actuals!W168</f>
        <v>0</v>
      </c>
      <c r="AA15" s="114" t="n">
        <f aca="false">+Actuals!X168</f>
        <v>0</v>
      </c>
      <c r="AB15" s="113" t="n">
        <f aca="false">+Actuals!Y168</f>
        <v>0</v>
      </c>
      <c r="AC15" s="114" t="n">
        <f aca="false">+Actuals!Z168</f>
        <v>0</v>
      </c>
      <c r="AD15" s="113" t="n">
        <f aca="false">+Actuals!AA168</f>
        <v>0</v>
      </c>
      <c r="AE15" s="114" t="n">
        <f aca="false">+Actuals!AB168</f>
        <v>0</v>
      </c>
      <c r="AF15" s="113" t="n">
        <f aca="false">+Actuals!AC168</f>
        <v>0</v>
      </c>
      <c r="AG15" s="114" t="n">
        <f aca="false">+Actuals!AD168</f>
        <v>0</v>
      </c>
      <c r="AH15" s="113" t="n">
        <f aca="false">+Actuals!AE168</f>
        <v>0</v>
      </c>
      <c r="AI15" s="114" t="n">
        <f aca="false">+Actuals!AF168</f>
        <v>0</v>
      </c>
      <c r="AJ15" s="113" t="n">
        <f aca="false">+Actuals!AG168</f>
        <v>0</v>
      </c>
      <c r="AK15" s="114" t="n">
        <f aca="false">+Actuals!AH168</f>
        <v>0</v>
      </c>
      <c r="AL15" s="113" t="n">
        <f aca="false">+Actuals!AI168</f>
        <v>0</v>
      </c>
      <c r="AM15" s="114" t="n">
        <f aca="false">+Actuals!AJ168</f>
        <v>0</v>
      </c>
      <c r="AN15" s="113" t="n">
        <f aca="false">+Actuals!AK168</f>
        <v>0</v>
      </c>
      <c r="AO15" s="114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153094168</v>
      </c>
      <c r="E16" s="31" t="n">
        <f aca="false">SUM(E11:E15)</f>
        <v>500520470.79</v>
      </c>
      <c r="F16" s="30" t="n">
        <f aca="false">SUM(F11:F15)</f>
        <v>0</v>
      </c>
      <c r="G16" s="31" t="n">
        <f aca="false">SUM(G11:G15)</f>
        <v>7127008.38</v>
      </c>
      <c r="H16" s="30" t="n">
        <f aca="false">SUM(H11:H15)</f>
        <v>153350160</v>
      </c>
      <c r="I16" s="31" t="n">
        <f aca="false">SUM(I11:I15)</f>
        <v>496944265.35</v>
      </c>
      <c r="J16" s="30" t="n">
        <f aca="false">SUM(J11:J15)</f>
        <v>-179384</v>
      </c>
      <c r="K16" s="31" t="n">
        <f aca="false">SUM(K11:K15)</f>
        <v>-1368992.56</v>
      </c>
      <c r="L16" s="30" t="n">
        <f aca="false">SUM(L11:L15)</f>
        <v>-32211</v>
      </c>
      <c r="M16" s="31" t="n">
        <f aca="false">SUM(M11:M15)</f>
        <v>-2191082.63</v>
      </c>
      <c r="N16" s="30" t="n">
        <f aca="false">SUM(N11:N15)</f>
        <v>6883</v>
      </c>
      <c r="O16" s="31" t="n">
        <f aca="false">SUM(O11:O15)</f>
        <v>19240.85</v>
      </c>
      <c r="P16" s="30" t="n">
        <f aca="false">SUM(P11:P15)</f>
        <v>-51280</v>
      </c>
      <c r="Q16" s="31" t="n">
        <f aca="false">SUM(Q11:Q15)</f>
        <v>-9968.6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-110430183</v>
      </c>
      <c r="E19" s="29" t="n">
        <f aca="false">SUM(G19,I19,K19,M19,O19,Q19,S19,U19,W19,Y19,AA19,AC19,AE19)</f>
        <v>-344147232.8</v>
      </c>
      <c r="F19" s="25" t="n">
        <f aca="false">'TIE-OUT'!F19+RECLASS!F19</f>
        <v>0</v>
      </c>
      <c r="G19" s="26" t="n">
        <f aca="false">'TIE-OUT'!G19+RECLASS!G19</f>
        <v>0</v>
      </c>
      <c r="H19" s="113" t="n">
        <f aca="false">+Actuals!E169</f>
        <v>-110401773</v>
      </c>
      <c r="I19" s="114" t="n">
        <f aca="false">+Actuals!F169</f>
        <v>-344623164.89</v>
      </c>
      <c r="J19" s="113" t="n">
        <f aca="false">+Actuals!G169</f>
        <v>-250910</v>
      </c>
      <c r="K19" s="114" t="n">
        <f aca="false">+Actuals!H169</f>
        <v>-3371100.06</v>
      </c>
      <c r="L19" s="113" t="n">
        <f aca="false">-139910+293650</f>
        <v>153740</v>
      </c>
      <c r="M19" s="114" t="n">
        <f aca="false">2291545.45+875664</f>
        <v>3167209.45</v>
      </c>
      <c r="N19" s="113" t="n">
        <v>18588</v>
      </c>
      <c r="O19" s="114" t="n">
        <v>382894.7</v>
      </c>
      <c r="P19" s="113" t="n">
        <v>50172</v>
      </c>
      <c r="Q19" s="114" t="n">
        <v>296928</v>
      </c>
      <c r="R19" s="113" t="n">
        <f aca="false">+Actuals!O169</f>
        <v>0</v>
      </c>
      <c r="S19" s="114" t="n">
        <f aca="false">+Actuals!P169</f>
        <v>0</v>
      </c>
      <c r="T19" s="113" t="n">
        <f aca="false">+Actuals!Q169</f>
        <v>0</v>
      </c>
      <c r="U19" s="114" t="n">
        <f aca="false">+Actuals!R169</f>
        <v>0</v>
      </c>
      <c r="V19" s="113" t="n">
        <f aca="false">+Actuals!S169</f>
        <v>0</v>
      </c>
      <c r="W19" s="114" t="n">
        <f aca="false">+Actuals!T169</f>
        <v>0</v>
      </c>
      <c r="X19" s="113" t="n">
        <f aca="false">+Actuals!U169</f>
        <v>0</v>
      </c>
      <c r="Y19" s="114" t="n">
        <f aca="false">+Actuals!V169</f>
        <v>0</v>
      </c>
      <c r="Z19" s="113" t="n">
        <f aca="false">+Actuals!W169</f>
        <v>0</v>
      </c>
      <c r="AA19" s="114" t="n">
        <f aca="false">+Actuals!X169</f>
        <v>0</v>
      </c>
      <c r="AB19" s="113" t="n">
        <f aca="false">+Actuals!Y169</f>
        <v>0</v>
      </c>
      <c r="AC19" s="114" t="n">
        <f aca="false">+Actuals!Z169</f>
        <v>0</v>
      </c>
      <c r="AD19" s="113" t="n">
        <f aca="false">+Actuals!AA169</f>
        <v>0</v>
      </c>
      <c r="AE19" s="114" t="n">
        <f aca="false">+Actuals!AB169</f>
        <v>0</v>
      </c>
      <c r="AF19" s="113" t="n">
        <f aca="false">+Actuals!AC169</f>
        <v>0</v>
      </c>
      <c r="AG19" s="114" t="n">
        <f aca="false">+Actuals!AD169</f>
        <v>0</v>
      </c>
      <c r="AH19" s="113" t="n">
        <f aca="false">+Actuals!AE169</f>
        <v>0</v>
      </c>
      <c r="AI19" s="114" t="n">
        <f aca="false">+Actuals!AF169</f>
        <v>0</v>
      </c>
      <c r="AJ19" s="113" t="n">
        <f aca="false">+Actuals!AG169</f>
        <v>0</v>
      </c>
      <c r="AK19" s="114" t="n">
        <f aca="false">+Actuals!AH169</f>
        <v>0</v>
      </c>
      <c r="AL19" s="113" t="n">
        <f aca="false">+Actuals!AI169</f>
        <v>0</v>
      </c>
      <c r="AM19" s="114" t="n">
        <f aca="false">+Actuals!AJ169</f>
        <v>0</v>
      </c>
      <c r="AN19" s="113" t="n">
        <f aca="false">+Actuals!AK169</f>
        <v>0</v>
      </c>
      <c r="AO19" s="114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-6375635.38</v>
      </c>
      <c r="F20" s="28" t="n">
        <f aca="false">'TIE-OUT'!F20+RECLASS!F20</f>
        <v>0</v>
      </c>
      <c r="G20" s="29" t="n">
        <f aca="false">'TIE-OUT'!G20+RECLASS!G20</f>
        <v>-7076268.39</v>
      </c>
      <c r="H20" s="113" t="n">
        <f aca="false">+Actuals!E170</f>
        <v>0</v>
      </c>
      <c r="I20" s="114" t="n">
        <f aca="false">+Actuals!F170</f>
        <v>0</v>
      </c>
      <c r="J20" s="113" t="n">
        <f aca="false">+Actuals!G170</f>
        <v>0</v>
      </c>
      <c r="K20" s="115" t="n">
        <f aca="false">516141.03-539701+14880+5386.88+10076.1+588900</f>
        <v>595683.01</v>
      </c>
      <c r="L20" s="113" t="n">
        <f aca="false">+Actuals!I170</f>
        <v>0</v>
      </c>
      <c r="M20" s="114" t="n">
        <f aca="false">+Actuals!J170</f>
        <v>0</v>
      </c>
      <c r="N20" s="113" t="n">
        <f aca="false">+Actuals!K170</f>
        <v>0</v>
      </c>
      <c r="O20" s="114" t="n">
        <f aca="false">+Actuals!L170</f>
        <v>0</v>
      </c>
      <c r="P20" s="113" t="n">
        <f aca="false">+Actuals!M170</f>
        <v>0</v>
      </c>
      <c r="Q20" s="114" t="n">
        <v>104950</v>
      </c>
      <c r="R20" s="113" t="n">
        <f aca="false">+Actuals!O170</f>
        <v>0</v>
      </c>
      <c r="S20" s="114" t="n">
        <f aca="false">+Actuals!P170</f>
        <v>0</v>
      </c>
      <c r="T20" s="113" t="n">
        <f aca="false">+Actuals!Q170</f>
        <v>0</v>
      </c>
      <c r="U20" s="114" t="n">
        <f aca="false">+Actuals!R170</f>
        <v>0</v>
      </c>
      <c r="V20" s="113" t="n">
        <f aca="false">+Actuals!S170</f>
        <v>0</v>
      </c>
      <c r="W20" s="114" t="n">
        <f aca="false">+Actuals!T170</f>
        <v>0</v>
      </c>
      <c r="X20" s="113" t="n">
        <f aca="false">+Actuals!U170</f>
        <v>0</v>
      </c>
      <c r="Y20" s="114" t="n">
        <f aca="false">+Actuals!V170</f>
        <v>0</v>
      </c>
      <c r="Z20" s="113" t="n">
        <f aca="false">+Actuals!W170</f>
        <v>0</v>
      </c>
      <c r="AA20" s="114" t="n">
        <f aca="false">+Actuals!X170</f>
        <v>0</v>
      </c>
      <c r="AB20" s="113" t="n">
        <f aca="false">+Actuals!Y170</f>
        <v>0</v>
      </c>
      <c r="AC20" s="114" t="n">
        <f aca="false">+Actuals!Z170</f>
        <v>0</v>
      </c>
      <c r="AD20" s="113" t="n">
        <f aca="false">+Actuals!AA170</f>
        <v>0</v>
      </c>
      <c r="AE20" s="114" t="n">
        <f aca="false">+Actuals!AB170</f>
        <v>0</v>
      </c>
      <c r="AF20" s="113" t="n">
        <f aca="false">+Actuals!AC170</f>
        <v>0</v>
      </c>
      <c r="AG20" s="114" t="n">
        <f aca="false">+Actuals!AD170</f>
        <v>0</v>
      </c>
      <c r="AH20" s="113" t="n">
        <f aca="false">+Actuals!AE170</f>
        <v>0</v>
      </c>
      <c r="AI20" s="114" t="n">
        <f aca="false">+Actuals!AF170</f>
        <v>0</v>
      </c>
      <c r="AJ20" s="113" t="n">
        <f aca="false">+Actuals!AG170</f>
        <v>0</v>
      </c>
      <c r="AK20" s="114" t="n">
        <f aca="false">+Actuals!AH170</f>
        <v>0</v>
      </c>
      <c r="AL20" s="113" t="n">
        <f aca="false">+Actuals!AI170</f>
        <v>0</v>
      </c>
      <c r="AM20" s="114" t="n">
        <f aca="false">+Actuals!AJ170</f>
        <v>0</v>
      </c>
      <c r="AN20" s="113" t="n">
        <f aca="false">+Actuals!AK170</f>
        <v>0</v>
      </c>
      <c r="AO20" s="114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-43928027</v>
      </c>
      <c r="E21" s="29" t="n">
        <f aca="false">SUM(G21,I21,K21,M21,O21,Q21,S21,U21,W21,Y21,AA21,AC21,AE21)</f>
        <v>-150081406</v>
      </c>
      <c r="F21" s="28" t="n">
        <f aca="false">'TIE-OUT'!F21+RECLASS!F21</f>
        <v>0</v>
      </c>
      <c r="G21" s="29" t="n">
        <f aca="false">'TIE-OUT'!G21+RECLASS!G21</f>
        <v>0</v>
      </c>
      <c r="H21" s="113" t="n">
        <f aca="false">+Actuals!E171</f>
        <v>-37386314</v>
      </c>
      <c r="I21" s="114" t="n">
        <f aca="false">+Actuals!F171</f>
        <v>-126576118</v>
      </c>
      <c r="J21" s="113" t="n">
        <f aca="false">+Actuals!G171</f>
        <v>-0</v>
      </c>
      <c r="K21" s="114" t="n">
        <f aca="false">+Actuals!H171</f>
        <v>-0</v>
      </c>
      <c r="L21" s="113" t="n">
        <v>-6541713</v>
      </c>
      <c r="M21" s="114" t="n">
        <v>-23505288</v>
      </c>
      <c r="N21" s="113" t="n">
        <f aca="false">+Actuals!K171</f>
        <v>0</v>
      </c>
      <c r="O21" s="114" t="n">
        <f aca="false">+Actuals!L171</f>
        <v>0</v>
      </c>
      <c r="P21" s="113" t="n">
        <f aca="false">+Actuals!M171</f>
        <v>0</v>
      </c>
      <c r="Q21" s="114" t="n">
        <f aca="false">+Actuals!N171</f>
        <v>0</v>
      </c>
      <c r="R21" s="113" t="n">
        <f aca="false">+Actuals!O171</f>
        <v>0</v>
      </c>
      <c r="S21" s="114" t="n">
        <f aca="false">+Actuals!P171</f>
        <v>0</v>
      </c>
      <c r="T21" s="113" t="n">
        <f aca="false">+Actuals!Q171</f>
        <v>0</v>
      </c>
      <c r="U21" s="114" t="n">
        <f aca="false">+Actuals!R171</f>
        <v>0</v>
      </c>
      <c r="V21" s="113" t="n">
        <f aca="false">+Actuals!S171</f>
        <v>0</v>
      </c>
      <c r="W21" s="114" t="n">
        <f aca="false">+Actuals!T171</f>
        <v>0</v>
      </c>
      <c r="X21" s="113" t="n">
        <f aca="false">+Actuals!U171</f>
        <v>0</v>
      </c>
      <c r="Y21" s="114" t="n">
        <f aca="false">+Actuals!V171</f>
        <v>0</v>
      </c>
      <c r="Z21" s="113" t="n">
        <f aca="false">+Actuals!W171</f>
        <v>0</v>
      </c>
      <c r="AA21" s="114" t="n">
        <f aca="false">+Actuals!X171</f>
        <v>0</v>
      </c>
      <c r="AB21" s="113" t="n">
        <f aca="false">+Actuals!Y171</f>
        <v>0</v>
      </c>
      <c r="AC21" s="114" t="n">
        <f aca="false">+Actuals!Z171</f>
        <v>0</v>
      </c>
      <c r="AD21" s="113" t="n">
        <f aca="false">+Actuals!AA171</f>
        <v>0</v>
      </c>
      <c r="AE21" s="114" t="n">
        <f aca="false">+Actuals!AB171</f>
        <v>0</v>
      </c>
      <c r="AF21" s="113" t="n">
        <f aca="false">+Actuals!AC171</f>
        <v>0</v>
      </c>
      <c r="AG21" s="114" t="n">
        <f aca="false">+Actuals!AD171</f>
        <v>0</v>
      </c>
      <c r="AH21" s="113" t="n">
        <f aca="false">+Actuals!AE171</f>
        <v>0</v>
      </c>
      <c r="AI21" s="114" t="n">
        <f aca="false">+Actuals!AF171</f>
        <v>0</v>
      </c>
      <c r="AJ21" s="113" t="n">
        <f aca="false">+Actuals!AG171</f>
        <v>0</v>
      </c>
      <c r="AK21" s="114" t="n">
        <f aca="false">+Actuals!AH171</f>
        <v>0</v>
      </c>
      <c r="AL21" s="113" t="n">
        <f aca="false">+Actuals!AI171</f>
        <v>0</v>
      </c>
      <c r="AM21" s="114" t="n">
        <f aca="false">+Actuals!AJ171</f>
        <v>0</v>
      </c>
      <c r="AN21" s="113" t="n">
        <f aca="false">+Actuals!AK171</f>
        <v>0</v>
      </c>
      <c r="AO21" s="114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3" t="n">
        <f aca="false">+Actuals!E172</f>
        <v>0</v>
      </c>
      <c r="I22" s="114" t="n">
        <f aca="false">+Actuals!F172</f>
        <v>0</v>
      </c>
      <c r="J22" s="113" t="n">
        <f aca="false">+Actuals!G172</f>
        <v>0</v>
      </c>
      <c r="K22" s="114" t="n">
        <f aca="false">+Actuals!H172</f>
        <v>0</v>
      </c>
      <c r="L22" s="113" t="n">
        <f aca="false">+Actuals!I172</f>
        <v>0</v>
      </c>
      <c r="M22" s="114" t="n">
        <f aca="false">+Actuals!J172</f>
        <v>0</v>
      </c>
      <c r="N22" s="113" t="n">
        <f aca="false">+Actuals!K172</f>
        <v>0</v>
      </c>
      <c r="O22" s="114" t="n">
        <f aca="false">+Actuals!L172</f>
        <v>0</v>
      </c>
      <c r="P22" s="113" t="n">
        <f aca="false">+Actuals!M172</f>
        <v>0</v>
      </c>
      <c r="Q22" s="114" t="n">
        <f aca="false">+Actuals!N172</f>
        <v>0</v>
      </c>
      <c r="R22" s="113" t="n">
        <f aca="false">+Actuals!O172</f>
        <v>0</v>
      </c>
      <c r="S22" s="114" t="n">
        <f aca="false">+Actuals!P172</f>
        <v>0</v>
      </c>
      <c r="T22" s="113" t="n">
        <f aca="false">+Actuals!Q172</f>
        <v>0</v>
      </c>
      <c r="U22" s="114" t="n">
        <f aca="false">+Actuals!R172</f>
        <v>0</v>
      </c>
      <c r="V22" s="113" t="n">
        <f aca="false">+Actuals!S172</f>
        <v>0</v>
      </c>
      <c r="W22" s="114" t="n">
        <f aca="false">+Actuals!T172</f>
        <v>0</v>
      </c>
      <c r="X22" s="113" t="n">
        <f aca="false">+Actuals!U172</f>
        <v>0</v>
      </c>
      <c r="Y22" s="114" t="n">
        <f aca="false">+Actuals!V172</f>
        <v>0</v>
      </c>
      <c r="Z22" s="113" t="n">
        <f aca="false">+Actuals!W172</f>
        <v>0</v>
      </c>
      <c r="AA22" s="114" t="n">
        <f aca="false">+Actuals!X172</f>
        <v>0</v>
      </c>
      <c r="AB22" s="113" t="n">
        <f aca="false">+Actuals!Y172</f>
        <v>0</v>
      </c>
      <c r="AC22" s="114" t="n">
        <f aca="false">+Actuals!Z172</f>
        <v>0</v>
      </c>
      <c r="AD22" s="113" t="n">
        <f aca="false">+Actuals!AA172</f>
        <v>0</v>
      </c>
      <c r="AE22" s="114" t="n">
        <f aca="false">+Actuals!AB172</f>
        <v>0</v>
      </c>
      <c r="AF22" s="113" t="n">
        <f aca="false">+Actuals!AC172</f>
        <v>0</v>
      </c>
      <c r="AG22" s="114" t="n">
        <f aca="false">+Actuals!AD172</f>
        <v>0</v>
      </c>
      <c r="AH22" s="113" t="n">
        <f aca="false">+Actuals!AE172</f>
        <v>0</v>
      </c>
      <c r="AI22" s="114" t="n">
        <f aca="false">+Actuals!AF172</f>
        <v>0</v>
      </c>
      <c r="AJ22" s="113" t="n">
        <f aca="false">+Actuals!AG172</f>
        <v>0</v>
      </c>
      <c r="AK22" s="114" t="n">
        <f aca="false">+Actuals!AH172</f>
        <v>0</v>
      </c>
      <c r="AL22" s="113" t="n">
        <f aca="false">+Actuals!AI172</f>
        <v>0</v>
      </c>
      <c r="AM22" s="114" t="n">
        <f aca="false">+Actuals!AJ172</f>
        <v>0</v>
      </c>
      <c r="AN22" s="113" t="n">
        <f aca="false">+Actuals!AK172</f>
        <v>0</v>
      </c>
      <c r="AO22" s="114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205008</v>
      </c>
      <c r="E23" s="29" t="n">
        <f aca="false">SUM(G23,I23,K23,M23,O23,Q23,S23,U23,W23,Y23,AA23,AC23,AE23)</f>
        <v>611334.156</v>
      </c>
      <c r="F23" s="107" t="n">
        <f aca="false">'TIE-OUT'!F23+RECLASS!F23</f>
        <v>0</v>
      </c>
      <c r="G23" s="108" t="n">
        <f aca="false">'TIE-OUT'!G23+RECLASS!G23</f>
        <v>0</v>
      </c>
      <c r="H23" s="113" t="n">
        <f aca="false">+Actuals!E173</f>
        <v>496512</v>
      </c>
      <c r="I23" s="114" t="n">
        <f aca="false">+Actuals!F173</f>
        <v>1480598.784</v>
      </c>
      <c r="J23" s="113" t="n">
        <f aca="false">+Actuals!G173</f>
        <v>2171</v>
      </c>
      <c r="K23" s="114" t="n">
        <f aca="false">+Actuals!H173</f>
        <v>6473.922</v>
      </c>
      <c r="L23" s="113" t="n">
        <v>-293650</v>
      </c>
      <c r="M23" s="114" t="n">
        <v>-875664</v>
      </c>
      <c r="N23" s="113" t="n">
        <v>-25</v>
      </c>
      <c r="O23" s="114" t="n">
        <v>-74.55</v>
      </c>
      <c r="P23" s="113" t="n">
        <f aca="false">+Actuals!M173</f>
        <v>0</v>
      </c>
      <c r="Q23" s="114" t="n">
        <f aca="false">+Actuals!N173</f>
        <v>0</v>
      </c>
      <c r="R23" s="113" t="n">
        <f aca="false">+Actuals!O173</f>
        <v>0</v>
      </c>
      <c r="S23" s="114" t="n">
        <f aca="false">+Actuals!P173</f>
        <v>0</v>
      </c>
      <c r="T23" s="113" t="n">
        <f aca="false">+Actuals!Q173</f>
        <v>0</v>
      </c>
      <c r="U23" s="114" t="n">
        <f aca="false">+Actuals!R173</f>
        <v>0</v>
      </c>
      <c r="V23" s="113" t="n">
        <f aca="false">+Actuals!S173</f>
        <v>0</v>
      </c>
      <c r="W23" s="114" t="n">
        <f aca="false">+Actuals!T173</f>
        <v>0</v>
      </c>
      <c r="X23" s="113" t="n">
        <f aca="false">+Actuals!U173</f>
        <v>0</v>
      </c>
      <c r="Y23" s="114" t="n">
        <f aca="false">+Actuals!V173</f>
        <v>0</v>
      </c>
      <c r="Z23" s="113" t="n">
        <f aca="false">+Actuals!W173</f>
        <v>0</v>
      </c>
      <c r="AA23" s="114" t="n">
        <f aca="false">+Actuals!X173</f>
        <v>0</v>
      </c>
      <c r="AB23" s="113" t="n">
        <f aca="false">+Actuals!Y173</f>
        <v>0</v>
      </c>
      <c r="AC23" s="114" t="n">
        <f aca="false">+Actuals!Z173</f>
        <v>0</v>
      </c>
      <c r="AD23" s="113" t="n">
        <f aca="false">+Actuals!AA173</f>
        <v>0</v>
      </c>
      <c r="AE23" s="114" t="n">
        <f aca="false">+Actuals!AB173</f>
        <v>0</v>
      </c>
      <c r="AF23" s="113" t="n">
        <f aca="false">+Actuals!AC173</f>
        <v>0</v>
      </c>
      <c r="AG23" s="114" t="n">
        <f aca="false">+Actuals!AD173</f>
        <v>0</v>
      </c>
      <c r="AH23" s="113" t="n">
        <f aca="false">+Actuals!AE173</f>
        <v>0</v>
      </c>
      <c r="AI23" s="114" t="n">
        <f aca="false">+Actuals!AF173</f>
        <v>0</v>
      </c>
      <c r="AJ23" s="113" t="n">
        <f aca="false">+Actuals!AG173</f>
        <v>0</v>
      </c>
      <c r="AK23" s="114" t="n">
        <f aca="false">+Actuals!AH173</f>
        <v>0</v>
      </c>
      <c r="AL23" s="113" t="n">
        <f aca="false">+Actuals!AI173</f>
        <v>0</v>
      </c>
      <c r="AM23" s="114" t="n">
        <f aca="false">+Actuals!AJ173</f>
        <v>0</v>
      </c>
      <c r="AN23" s="113" t="n">
        <f aca="false">+Actuals!AK173</f>
        <v>0</v>
      </c>
      <c r="AO23" s="114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-154153202</v>
      </c>
      <c r="E24" s="31" t="n">
        <f aca="false">SUM(E19:E23)</f>
        <v>-499992940.024</v>
      </c>
      <c r="F24" s="30" t="n">
        <f aca="false">SUM(F19:F23)</f>
        <v>0</v>
      </c>
      <c r="G24" s="31" t="n">
        <f aca="false">SUM(G19:G23)</f>
        <v>-7076268.39</v>
      </c>
      <c r="H24" s="30" t="n">
        <f aca="false">SUM(H19:H23)</f>
        <v>-147291575</v>
      </c>
      <c r="I24" s="31" t="n">
        <f aca="false">SUM(I19:I23)</f>
        <v>-469718684.106</v>
      </c>
      <c r="J24" s="30" t="n">
        <f aca="false">SUM(J19:J23)</f>
        <v>-248739</v>
      </c>
      <c r="K24" s="31" t="n">
        <f aca="false">SUM(K19:K23)</f>
        <v>-2768943.128</v>
      </c>
      <c r="L24" s="30" t="n">
        <f aca="false">SUM(L19:L23)</f>
        <v>-6681623</v>
      </c>
      <c r="M24" s="31" t="n">
        <f aca="false">SUM(M19:M23)</f>
        <v>-21213742.55</v>
      </c>
      <c r="N24" s="30" t="n">
        <f aca="false">SUM(N19:N23)</f>
        <v>18563</v>
      </c>
      <c r="O24" s="31" t="n">
        <f aca="false">SUM(O19:O23)</f>
        <v>382820.15</v>
      </c>
      <c r="P24" s="30" t="n">
        <f aca="false">SUM(P19:P23)</f>
        <v>50172</v>
      </c>
      <c r="Q24" s="31" t="n">
        <f aca="false">SUM(Q19:Q23)</f>
        <v>401878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603561</v>
      </c>
      <c r="E27" s="29" t="n">
        <f aca="false">SUM(G27,I27,K27,M27,O27,Q27,S27,U27,W27,Y27,AA27,AC27,AE27)</f>
        <v>2079284.92</v>
      </c>
      <c r="F27" s="25" t="n">
        <f aca="false">'TIE-OUT'!F27+RECLASS!F27</f>
        <v>0</v>
      </c>
      <c r="G27" s="26" t="n">
        <f aca="false">'TIE-OUT'!G27+RECLASS!G27</f>
        <v>0</v>
      </c>
      <c r="H27" s="113" t="n">
        <f aca="false">+Actuals!E174</f>
        <v>603561</v>
      </c>
      <c r="I27" s="114" t="n">
        <f aca="false">+Actuals!F174</f>
        <v>2079284.92</v>
      </c>
      <c r="J27" s="113" t="n">
        <f aca="false">+Actuals!G174</f>
        <v>-0</v>
      </c>
      <c r="K27" s="114" t="n">
        <f aca="false">+Actuals!H174</f>
        <v>-0</v>
      </c>
      <c r="L27" s="113" t="n">
        <f aca="false">+Actuals!I174</f>
        <v>0</v>
      </c>
      <c r="M27" s="114" t="n">
        <f aca="false">+Actuals!J174</f>
        <v>0</v>
      </c>
      <c r="N27" s="113" t="n">
        <f aca="false">+Actuals!K174</f>
        <v>0</v>
      </c>
      <c r="O27" s="114" t="n">
        <f aca="false">+Actuals!L174</f>
        <v>0</v>
      </c>
      <c r="P27" s="113" t="n">
        <f aca="false">+Actuals!M174</f>
        <v>0</v>
      </c>
      <c r="Q27" s="114" t="n">
        <f aca="false">+Actuals!N174</f>
        <v>0</v>
      </c>
      <c r="R27" s="113" t="n">
        <f aca="false">+Actuals!O174</f>
        <v>0</v>
      </c>
      <c r="S27" s="114" t="n">
        <f aca="false">+Actuals!P174</f>
        <v>0</v>
      </c>
      <c r="T27" s="113" t="n">
        <f aca="false">+Actuals!Q174</f>
        <v>0</v>
      </c>
      <c r="U27" s="114" t="n">
        <f aca="false">+Actuals!R174</f>
        <v>0</v>
      </c>
      <c r="V27" s="113" t="n">
        <f aca="false">+Actuals!S174</f>
        <v>0</v>
      </c>
      <c r="W27" s="114" t="n">
        <f aca="false">+Actuals!T174</f>
        <v>0</v>
      </c>
      <c r="X27" s="113" t="n">
        <f aca="false">+Actuals!U174</f>
        <v>0</v>
      </c>
      <c r="Y27" s="114" t="n">
        <f aca="false">+Actuals!V174</f>
        <v>0</v>
      </c>
      <c r="Z27" s="113" t="n">
        <f aca="false">+Actuals!W174</f>
        <v>0</v>
      </c>
      <c r="AA27" s="114" t="n">
        <f aca="false">+Actuals!X174</f>
        <v>0</v>
      </c>
      <c r="AB27" s="113" t="n">
        <f aca="false">+Actuals!Y174</f>
        <v>0</v>
      </c>
      <c r="AC27" s="114" t="n">
        <f aca="false">+Actuals!Z174</f>
        <v>0</v>
      </c>
      <c r="AD27" s="113" t="n">
        <f aca="false">+Actuals!AA174</f>
        <v>0</v>
      </c>
      <c r="AE27" s="114" t="n">
        <f aca="false">+Actuals!AB174</f>
        <v>0</v>
      </c>
      <c r="AF27" s="113" t="n">
        <f aca="false">+Actuals!AC174</f>
        <v>0</v>
      </c>
      <c r="AG27" s="114" t="n">
        <f aca="false">+Actuals!AD174</f>
        <v>0</v>
      </c>
      <c r="AH27" s="113" t="n">
        <f aca="false">+Actuals!AE174</f>
        <v>0</v>
      </c>
      <c r="AI27" s="114" t="n">
        <f aca="false">+Actuals!AF174</f>
        <v>0</v>
      </c>
      <c r="AJ27" s="113" t="n">
        <f aca="false">+Actuals!AG174</f>
        <v>0</v>
      </c>
      <c r="AK27" s="114" t="n">
        <f aca="false">+Actuals!AH174</f>
        <v>0</v>
      </c>
      <c r="AL27" s="113" t="n">
        <f aca="false">+Actuals!AI174</f>
        <v>0</v>
      </c>
      <c r="AM27" s="114" t="n">
        <f aca="false">+Actuals!AJ174</f>
        <v>0</v>
      </c>
      <c r="AN27" s="113" t="n">
        <f aca="false">+Actuals!AK174</f>
        <v>0</v>
      </c>
      <c r="AO27" s="114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-217380</v>
      </c>
      <c r="E28" s="29" t="n">
        <f aca="false">SUM(G28,I28,K28,M28,O28,Q28,S28,U28,W28,Y28,AA28,AC28,AE28)</f>
        <v>-731988.04</v>
      </c>
      <c r="F28" s="107" t="n">
        <f aca="false">'TIE-OUT'!F28+RECLASS!F28</f>
        <v>0</v>
      </c>
      <c r="G28" s="108" t="n">
        <f aca="false">'TIE-OUT'!G28+RECLASS!G28</f>
        <v>0</v>
      </c>
      <c r="H28" s="113" t="n">
        <f aca="false">+Actuals!E175</f>
        <v>-217380</v>
      </c>
      <c r="I28" s="114" t="n">
        <f aca="false">+Actuals!F175</f>
        <v>-731988.04</v>
      </c>
      <c r="J28" s="113" t="n">
        <f aca="false">+Actuals!G175</f>
        <v>-0</v>
      </c>
      <c r="K28" s="114" t="n">
        <f aca="false">+Actuals!H175</f>
        <v>-0</v>
      </c>
      <c r="L28" s="113" t="n">
        <f aca="false">+Actuals!I175</f>
        <v>0</v>
      </c>
      <c r="M28" s="114" t="n">
        <f aca="false">+Actuals!J175</f>
        <v>0</v>
      </c>
      <c r="N28" s="113" t="n">
        <f aca="false">+Actuals!K175</f>
        <v>0</v>
      </c>
      <c r="O28" s="114" t="n">
        <f aca="false">+Actuals!L175</f>
        <v>0</v>
      </c>
      <c r="P28" s="113" t="n">
        <f aca="false">+Actuals!M175</f>
        <v>0</v>
      </c>
      <c r="Q28" s="114" t="n">
        <f aca="false">+Actuals!N175</f>
        <v>0</v>
      </c>
      <c r="R28" s="113" t="n">
        <f aca="false">+Actuals!O175</f>
        <v>0</v>
      </c>
      <c r="S28" s="114" t="n">
        <f aca="false">+Actuals!P175</f>
        <v>0</v>
      </c>
      <c r="T28" s="113" t="n">
        <f aca="false">+Actuals!Q175</f>
        <v>0</v>
      </c>
      <c r="U28" s="114" t="n">
        <f aca="false">+Actuals!R175</f>
        <v>0</v>
      </c>
      <c r="V28" s="113" t="n">
        <f aca="false">+Actuals!S175</f>
        <v>0</v>
      </c>
      <c r="W28" s="114" t="n">
        <f aca="false">+Actuals!T175</f>
        <v>0</v>
      </c>
      <c r="X28" s="113" t="n">
        <f aca="false">+Actuals!U175</f>
        <v>0</v>
      </c>
      <c r="Y28" s="114" t="n">
        <f aca="false">+Actuals!V175</f>
        <v>0</v>
      </c>
      <c r="Z28" s="113" t="n">
        <f aca="false">+Actuals!W175</f>
        <v>0</v>
      </c>
      <c r="AA28" s="114" t="n">
        <f aca="false">+Actuals!X175</f>
        <v>0</v>
      </c>
      <c r="AB28" s="113" t="n">
        <f aca="false">+Actuals!Y175</f>
        <v>0</v>
      </c>
      <c r="AC28" s="114" t="n">
        <f aca="false">+Actuals!Z175</f>
        <v>0</v>
      </c>
      <c r="AD28" s="113" t="n">
        <f aca="false">+Actuals!AA175</f>
        <v>0</v>
      </c>
      <c r="AE28" s="114" t="n">
        <f aca="false">+Actuals!AB175</f>
        <v>0</v>
      </c>
      <c r="AF28" s="113" t="n">
        <f aca="false">+Actuals!AC175</f>
        <v>0</v>
      </c>
      <c r="AG28" s="114" t="n">
        <f aca="false">+Actuals!AD175</f>
        <v>0</v>
      </c>
      <c r="AH28" s="113" t="n">
        <f aca="false">+Actuals!AE175</f>
        <v>0</v>
      </c>
      <c r="AI28" s="114" t="n">
        <f aca="false">+Actuals!AF175</f>
        <v>0</v>
      </c>
      <c r="AJ28" s="113" t="n">
        <f aca="false">+Actuals!AG175</f>
        <v>0</v>
      </c>
      <c r="AK28" s="114" t="n">
        <f aca="false">+Actuals!AH175</f>
        <v>0</v>
      </c>
      <c r="AL28" s="113" t="n">
        <f aca="false">+Actuals!AI175</f>
        <v>0</v>
      </c>
      <c r="AM28" s="114" t="n">
        <f aca="false">+Actuals!AJ175</f>
        <v>0</v>
      </c>
      <c r="AN28" s="113" t="n">
        <f aca="false">+Actuals!AK175</f>
        <v>0</v>
      </c>
      <c r="AO28" s="114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386181</v>
      </c>
      <c r="E29" s="31" t="n">
        <f aca="false">SUM(E27:E28)</f>
        <v>1347296.88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386181</v>
      </c>
      <c r="I29" s="31" t="n">
        <f aca="false">SUM(I27:I28)</f>
        <v>1347296.88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340952</v>
      </c>
      <c r="E32" s="29" t="n">
        <f aca="false">SUM(G32,I32,K32,M32,O32,Q32,S32,U32,W32,Y32,AA32,AC32,AE32)</f>
        <v>1016718.532</v>
      </c>
      <c r="F32" s="25" t="n">
        <f aca="false">'TIE-OUT'!F32+RECLASS!F32</f>
        <v>0</v>
      </c>
      <c r="G32" s="26" t="n">
        <f aca="false">'TIE-OUT'!G32+RECLASS!G32</f>
        <v>0</v>
      </c>
      <c r="H32" s="113" t="n">
        <f aca="false">+Actuals!E176</f>
        <v>195763</v>
      </c>
      <c r="I32" s="114" t="n">
        <f aca="false">+Actuals!F176</f>
        <v>583765.266</v>
      </c>
      <c r="J32" s="113" t="n">
        <f aca="false">+Actuals!G176</f>
        <v>46808</v>
      </c>
      <c r="K32" s="114" t="n">
        <f aca="false">+Actuals!H176</f>
        <v>139581.456</v>
      </c>
      <c r="L32" s="113" t="n">
        <v>97341</v>
      </c>
      <c r="M32" s="114" t="n">
        <v>290270.86</v>
      </c>
      <c r="N32" s="113" t="n">
        <v>254</v>
      </c>
      <c r="O32" s="114" t="n">
        <v>757.1</v>
      </c>
      <c r="P32" s="113" t="n">
        <v>786</v>
      </c>
      <c r="Q32" s="114" t="n">
        <v>2343.85</v>
      </c>
      <c r="R32" s="113" t="n">
        <f aca="false">+Actuals!O176</f>
        <v>0</v>
      </c>
      <c r="S32" s="114" t="n">
        <f aca="false">+Actuals!P176</f>
        <v>0</v>
      </c>
      <c r="T32" s="113" t="n">
        <f aca="false">+Actuals!Q176</f>
        <v>0</v>
      </c>
      <c r="U32" s="114" t="n">
        <f aca="false">+Actuals!R176</f>
        <v>0</v>
      </c>
      <c r="V32" s="113" t="n">
        <f aca="false">+Actuals!S176</f>
        <v>0</v>
      </c>
      <c r="W32" s="114" t="n">
        <f aca="false">+Actuals!T176</f>
        <v>0</v>
      </c>
      <c r="X32" s="113" t="n">
        <f aca="false">+Actuals!U176</f>
        <v>0</v>
      </c>
      <c r="Y32" s="114" t="n">
        <f aca="false">+Actuals!V176</f>
        <v>0</v>
      </c>
      <c r="Z32" s="113" t="n">
        <f aca="false">+Actuals!W176</f>
        <v>0</v>
      </c>
      <c r="AA32" s="114" t="n">
        <f aca="false">+Actuals!X176</f>
        <v>0</v>
      </c>
      <c r="AB32" s="113" t="n">
        <f aca="false">+Actuals!Y176</f>
        <v>0</v>
      </c>
      <c r="AC32" s="114" t="n">
        <f aca="false">+Actuals!Z176</f>
        <v>0</v>
      </c>
      <c r="AD32" s="113" t="n">
        <f aca="false">+Actuals!AA176</f>
        <v>0</v>
      </c>
      <c r="AE32" s="114" t="n">
        <f aca="false">+Actuals!AB176</f>
        <v>0</v>
      </c>
      <c r="AF32" s="113" t="n">
        <f aca="false">+Actuals!AC176</f>
        <v>0</v>
      </c>
      <c r="AG32" s="114" t="n">
        <f aca="false">+Actuals!AD176</f>
        <v>0</v>
      </c>
      <c r="AH32" s="113" t="n">
        <f aca="false">+Actuals!AE176</f>
        <v>0</v>
      </c>
      <c r="AI32" s="114" t="n">
        <f aca="false">+Actuals!AF176</f>
        <v>0</v>
      </c>
      <c r="AJ32" s="113" t="n">
        <f aca="false">+Actuals!AG176</f>
        <v>0</v>
      </c>
      <c r="AK32" s="114" t="n">
        <f aca="false">+Actuals!AH176</f>
        <v>0</v>
      </c>
      <c r="AL32" s="113" t="n">
        <f aca="false">+Actuals!AI176</f>
        <v>0</v>
      </c>
      <c r="AM32" s="114" t="n">
        <f aca="false">+Actuals!AJ176</f>
        <v>0</v>
      </c>
      <c r="AN32" s="113" t="n">
        <f aca="false">+Actuals!AK176</f>
        <v>0</v>
      </c>
      <c r="AO32" s="114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-54354</v>
      </c>
      <c r="E33" s="29" t="n">
        <f aca="false">SUM(G33,I33,K33,M33,O33,Q33,S33,U33,W33,Y33,AA33,AC33,AE33)</f>
        <v>-165826.59</v>
      </c>
      <c r="F33" s="28" t="n">
        <f aca="false">'TIE-OUT'!F33+RECLASS!F33</f>
        <v>0</v>
      </c>
      <c r="G33" s="29" t="n">
        <f aca="false">'TIE-OUT'!G33+RECLASS!G33</f>
        <v>0</v>
      </c>
      <c r="H33" s="113" t="n">
        <f aca="false">+Actuals!E177</f>
        <v>-0</v>
      </c>
      <c r="I33" s="114" t="n">
        <f aca="false">+Actuals!F177</f>
        <v>-0</v>
      </c>
      <c r="J33" s="113" t="n">
        <f aca="false">+Actuals!G177</f>
        <v>-11853</v>
      </c>
      <c r="K33" s="114" t="n">
        <f aca="false">+Actuals!H177</f>
        <v>-17929.82</v>
      </c>
      <c r="L33" s="113" t="n">
        <v>-41613</v>
      </c>
      <c r="M33" s="114" t="n">
        <v>-144478.38</v>
      </c>
      <c r="N33" s="113" t="n">
        <v>-869</v>
      </c>
      <c r="O33" s="114" t="n">
        <v>-3355.21</v>
      </c>
      <c r="P33" s="113" t="n">
        <v>-19</v>
      </c>
      <c r="Q33" s="114" t="n">
        <v>-63.18</v>
      </c>
      <c r="R33" s="113" t="n">
        <f aca="false">+Actuals!O177</f>
        <v>0</v>
      </c>
      <c r="S33" s="114" t="n">
        <f aca="false">+Actuals!P177</f>
        <v>0</v>
      </c>
      <c r="T33" s="113" t="n">
        <f aca="false">+Actuals!Q177</f>
        <v>0</v>
      </c>
      <c r="U33" s="114" t="n">
        <f aca="false">+Actuals!R177</f>
        <v>0</v>
      </c>
      <c r="V33" s="113" t="n">
        <f aca="false">+Actuals!S177</f>
        <v>0</v>
      </c>
      <c r="W33" s="114" t="n">
        <f aca="false">+Actuals!T177</f>
        <v>0</v>
      </c>
      <c r="X33" s="113" t="n">
        <f aca="false">+Actuals!U177</f>
        <v>0</v>
      </c>
      <c r="Y33" s="114" t="n">
        <f aca="false">+Actuals!V177</f>
        <v>0</v>
      </c>
      <c r="Z33" s="113" t="n">
        <f aca="false">+Actuals!W177</f>
        <v>0</v>
      </c>
      <c r="AA33" s="114" t="n">
        <f aca="false">+Actuals!X177</f>
        <v>0</v>
      </c>
      <c r="AB33" s="113" t="n">
        <f aca="false">+Actuals!Y177</f>
        <v>0</v>
      </c>
      <c r="AC33" s="114" t="n">
        <f aca="false">+Actuals!Z177</f>
        <v>0</v>
      </c>
      <c r="AD33" s="113" t="n">
        <f aca="false">+Actuals!AA177</f>
        <v>0</v>
      </c>
      <c r="AE33" s="114" t="n">
        <f aca="false">+Actuals!AB177</f>
        <v>0</v>
      </c>
      <c r="AF33" s="113" t="n">
        <f aca="false">+Actuals!AC177</f>
        <v>0</v>
      </c>
      <c r="AG33" s="114" t="n">
        <f aca="false">+Actuals!AD177</f>
        <v>0</v>
      </c>
      <c r="AH33" s="113" t="n">
        <f aca="false">+Actuals!AE177</f>
        <v>0</v>
      </c>
      <c r="AI33" s="114" t="n">
        <f aca="false">+Actuals!AF177</f>
        <v>0</v>
      </c>
      <c r="AJ33" s="113" t="n">
        <f aca="false">+Actuals!AG177</f>
        <v>0</v>
      </c>
      <c r="AK33" s="114" t="n">
        <f aca="false">+Actuals!AH177</f>
        <v>0</v>
      </c>
      <c r="AL33" s="113" t="n">
        <f aca="false">+Actuals!AI177</f>
        <v>0</v>
      </c>
      <c r="AM33" s="114" t="n">
        <f aca="false">+Actuals!AJ177</f>
        <v>0</v>
      </c>
      <c r="AN33" s="113" t="n">
        <f aca="false">+Actuals!AK177</f>
        <v>0</v>
      </c>
      <c r="AO33" s="114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44875</v>
      </c>
      <c r="E34" s="29" t="n">
        <f aca="false">SUM(G34,I34,K34,M34,O34,Q34,S34,U34,W34,Y34,AA34,AC34,AE34)</f>
        <v>136792.38</v>
      </c>
      <c r="F34" s="28" t="n">
        <f aca="false">'TIE-OUT'!F34+RECLASS!F34</f>
        <v>0</v>
      </c>
      <c r="G34" s="29" t="n">
        <f aca="false">'TIE-OUT'!G34+RECLASS!G34</f>
        <v>0</v>
      </c>
      <c r="H34" s="113" t="n">
        <f aca="false">+Actuals!E178</f>
        <v>-0</v>
      </c>
      <c r="I34" s="114" t="n">
        <f aca="false">+Actuals!F178</f>
        <v>-0</v>
      </c>
      <c r="J34" s="113" t="n">
        <f aca="false">+Actuals!G178</f>
        <v>11153</v>
      </c>
      <c r="K34" s="114" t="n">
        <f aca="false">+Actuals!H178</f>
        <v>16257.5</v>
      </c>
      <c r="L34" s="113" t="n">
        <v>33722</v>
      </c>
      <c r="M34" s="114" t="n">
        <v>120534.88</v>
      </c>
      <c r="N34" s="113" t="n">
        <f aca="false">+Actuals!K178</f>
        <v>0</v>
      </c>
      <c r="O34" s="114" t="n">
        <f aca="false">+Actuals!L178</f>
        <v>0</v>
      </c>
      <c r="P34" s="113" t="n">
        <f aca="false">+Actuals!M178</f>
        <v>0</v>
      </c>
      <c r="Q34" s="114" t="n">
        <f aca="false">+Actuals!N178</f>
        <v>0</v>
      </c>
      <c r="R34" s="113" t="n">
        <f aca="false">+Actuals!O178</f>
        <v>0</v>
      </c>
      <c r="S34" s="114" t="n">
        <f aca="false">+Actuals!P178</f>
        <v>0</v>
      </c>
      <c r="T34" s="113" t="n">
        <f aca="false">+Actuals!Q178</f>
        <v>0</v>
      </c>
      <c r="U34" s="114" t="n">
        <f aca="false">+Actuals!R178</f>
        <v>0</v>
      </c>
      <c r="V34" s="113" t="n">
        <f aca="false">+Actuals!S178</f>
        <v>0</v>
      </c>
      <c r="W34" s="114" t="n">
        <f aca="false">+Actuals!T178</f>
        <v>0</v>
      </c>
      <c r="X34" s="113" t="n">
        <f aca="false">+Actuals!U178</f>
        <v>0</v>
      </c>
      <c r="Y34" s="114" t="n">
        <f aca="false">+Actuals!V178</f>
        <v>0</v>
      </c>
      <c r="Z34" s="113" t="n">
        <f aca="false">+Actuals!W178</f>
        <v>0</v>
      </c>
      <c r="AA34" s="114" t="n">
        <f aca="false">+Actuals!X178</f>
        <v>0</v>
      </c>
      <c r="AB34" s="113" t="n">
        <f aca="false">+Actuals!Y178</f>
        <v>0</v>
      </c>
      <c r="AC34" s="114" t="n">
        <f aca="false">+Actuals!Z178</f>
        <v>0</v>
      </c>
      <c r="AD34" s="113" t="n">
        <f aca="false">+Actuals!AA178</f>
        <v>0</v>
      </c>
      <c r="AE34" s="114" t="n">
        <f aca="false">+Actuals!AB178</f>
        <v>0</v>
      </c>
      <c r="AF34" s="113" t="n">
        <f aca="false">+Actuals!AC178</f>
        <v>0</v>
      </c>
      <c r="AG34" s="114" t="n">
        <f aca="false">+Actuals!AD178</f>
        <v>0</v>
      </c>
      <c r="AH34" s="113" t="n">
        <f aca="false">+Actuals!AE178</f>
        <v>0</v>
      </c>
      <c r="AI34" s="114" t="n">
        <f aca="false">+Actuals!AF178</f>
        <v>0</v>
      </c>
      <c r="AJ34" s="113" t="n">
        <f aca="false">+Actuals!AG178</f>
        <v>0</v>
      </c>
      <c r="AK34" s="114" t="n">
        <f aca="false">+Actuals!AH178</f>
        <v>0</v>
      </c>
      <c r="AL34" s="113" t="n">
        <f aca="false">+Actuals!AI178</f>
        <v>0</v>
      </c>
      <c r="AM34" s="114" t="n">
        <f aca="false">+Actuals!AJ178</f>
        <v>0</v>
      </c>
      <c r="AN34" s="113" t="n">
        <f aca="false">+Actuals!AK178</f>
        <v>0</v>
      </c>
      <c r="AO34" s="114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-2</v>
      </c>
      <c r="E35" s="29" t="n">
        <f aca="false">SUM(G35,I35,K35,M35,O35,Q35,S35,U35,W35,Y35,AA35,AC35,AE35)</f>
        <v>1977318.9</v>
      </c>
      <c r="F35" s="107" t="n">
        <f aca="false">'TIE-OUT'!F35+RECLASS!F35</f>
        <v>0</v>
      </c>
      <c r="G35" s="108" t="n">
        <f aca="false">'TIE-OUT'!G35+RECLASS!G35</f>
        <v>0</v>
      </c>
      <c r="H35" s="113" t="n">
        <f aca="false">+Actuals!E179</f>
        <v>0</v>
      </c>
      <c r="I35" s="114" t="n">
        <f aca="false">+Actuals!F179</f>
        <v>0</v>
      </c>
      <c r="J35" s="113" t="n">
        <f aca="false">+Actuals!G179</f>
        <v>-0</v>
      </c>
      <c r="K35" s="114" t="n">
        <f aca="false">+Actuals!H179</f>
        <v>-0</v>
      </c>
      <c r="L35" s="113" t="n">
        <v>-2</v>
      </c>
      <c r="M35" s="114" t="n">
        <v>1977318.9</v>
      </c>
      <c r="N35" s="113" t="n">
        <f aca="false">+Actuals!K179</f>
        <v>0</v>
      </c>
      <c r="O35" s="114" t="n">
        <f aca="false">+Actuals!L179</f>
        <v>0</v>
      </c>
      <c r="P35" s="113" t="n">
        <f aca="false">+Actuals!M179</f>
        <v>0</v>
      </c>
      <c r="Q35" s="114" t="n">
        <f aca="false">+Actuals!N179</f>
        <v>0</v>
      </c>
      <c r="R35" s="113" t="n">
        <f aca="false">+Actuals!O179</f>
        <v>0</v>
      </c>
      <c r="S35" s="114" t="n">
        <f aca="false">+Actuals!P179</f>
        <v>0</v>
      </c>
      <c r="T35" s="113" t="n">
        <f aca="false">+Actuals!Q179</f>
        <v>0</v>
      </c>
      <c r="U35" s="114" t="n">
        <f aca="false">+Actuals!R179</f>
        <v>0</v>
      </c>
      <c r="V35" s="113" t="n">
        <f aca="false">+Actuals!S179</f>
        <v>0</v>
      </c>
      <c r="W35" s="114" t="n">
        <f aca="false">+Actuals!T179</f>
        <v>0</v>
      </c>
      <c r="X35" s="113" t="n">
        <f aca="false">+Actuals!U179</f>
        <v>0</v>
      </c>
      <c r="Y35" s="114" t="n">
        <f aca="false">+Actuals!V179</f>
        <v>0</v>
      </c>
      <c r="Z35" s="113" t="n">
        <f aca="false">+Actuals!W179</f>
        <v>0</v>
      </c>
      <c r="AA35" s="114" t="n">
        <f aca="false">+Actuals!X179</f>
        <v>0</v>
      </c>
      <c r="AB35" s="113" t="n">
        <f aca="false">+Actuals!Y179</f>
        <v>0</v>
      </c>
      <c r="AC35" s="114" t="n">
        <f aca="false">+Actuals!Z179</f>
        <v>0</v>
      </c>
      <c r="AD35" s="113" t="n">
        <f aca="false">+Actuals!AA179</f>
        <v>0</v>
      </c>
      <c r="AE35" s="114" t="n">
        <f aca="false">+Actuals!AB179</f>
        <v>0</v>
      </c>
      <c r="AF35" s="113" t="n">
        <f aca="false">+Actuals!AC179</f>
        <v>0</v>
      </c>
      <c r="AG35" s="114" t="n">
        <f aca="false">+Actuals!AD179</f>
        <v>0</v>
      </c>
      <c r="AH35" s="113" t="n">
        <f aca="false">+Actuals!AE179</f>
        <v>0</v>
      </c>
      <c r="AI35" s="114" t="n">
        <f aca="false">+Actuals!AF179</f>
        <v>0</v>
      </c>
      <c r="AJ35" s="113" t="n">
        <f aca="false">+Actuals!AG179</f>
        <v>0</v>
      </c>
      <c r="AK35" s="114" t="n">
        <f aca="false">+Actuals!AH179</f>
        <v>0</v>
      </c>
      <c r="AL35" s="113" t="n">
        <f aca="false">+Actuals!AI179</f>
        <v>0</v>
      </c>
      <c r="AM35" s="114" t="n">
        <f aca="false">+Actuals!AJ179</f>
        <v>0</v>
      </c>
      <c r="AN35" s="113" t="n">
        <f aca="false">+Actuals!AK179</f>
        <v>0</v>
      </c>
      <c r="AO35" s="114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331471</v>
      </c>
      <c r="E36" s="31" t="n">
        <f aca="false">SUM(E32:E35)</f>
        <v>2965003.222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195763</v>
      </c>
      <c r="I36" s="31" t="n">
        <f aca="false">SUM(I32:I35)</f>
        <v>583765.266</v>
      </c>
      <c r="J36" s="30" t="n">
        <f aca="false">SUM(J32:J35)</f>
        <v>46108</v>
      </c>
      <c r="K36" s="31" t="n">
        <f aca="false">SUM(K32:K35)</f>
        <v>137909.136</v>
      </c>
      <c r="L36" s="30" t="n">
        <f aca="false">SUM(L32:L35)</f>
        <v>89448</v>
      </c>
      <c r="M36" s="31" t="n">
        <f aca="false">SUM(M32:M35)</f>
        <v>2243646.26</v>
      </c>
      <c r="N36" s="30" t="n">
        <f aca="false">SUM(N32:N35)</f>
        <v>-615</v>
      </c>
      <c r="O36" s="31" t="n">
        <f aca="false">SUM(O32:O35)</f>
        <v>-2598.11</v>
      </c>
      <c r="P36" s="30" t="n">
        <f aca="false">SUM(P32:P35)</f>
        <v>767</v>
      </c>
      <c r="Q36" s="31" t="n">
        <f aca="false">SUM(Q32:Q35)</f>
        <v>2280.67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746336</v>
      </c>
      <c r="E39" s="29" t="n">
        <f aca="false">SUM(G39,I39,K39,M39,O39,Q39,S39,U39,W39,Y39,AA39,AC39,AE39)</f>
        <v>713443.52</v>
      </c>
      <c r="F39" s="25" t="n">
        <f aca="false">'TIE-OUT'!F39+RECLASS!F39</f>
        <v>0</v>
      </c>
      <c r="G39" s="26" t="n">
        <f aca="false">'TIE-OUT'!G39+RECLASS!G39</f>
        <v>0</v>
      </c>
      <c r="H39" s="113" t="n">
        <f aca="false">+Actuals!E180</f>
        <v>758557</v>
      </c>
      <c r="I39" s="114" t="n">
        <f aca="false">+Actuals!F180</f>
        <v>749886.54</v>
      </c>
      <c r="J39" s="113" t="n">
        <f aca="false">+Actuals!G180</f>
        <v>-11164</v>
      </c>
      <c r="K39" s="114" t="n">
        <f aca="false">+Actuals!H180</f>
        <v>-33291.05</v>
      </c>
      <c r="L39" s="113" t="n">
        <v>-1057</v>
      </c>
      <c r="M39" s="114" t="n">
        <v>-3151.97</v>
      </c>
      <c r="N39" s="113" t="n">
        <f aca="false">+Actuals!K180</f>
        <v>0</v>
      </c>
      <c r="O39" s="114" t="n">
        <f aca="false">+Actuals!L180</f>
        <v>0</v>
      </c>
      <c r="P39" s="113" t="n">
        <f aca="false">+Actuals!M180</f>
        <v>0</v>
      </c>
      <c r="Q39" s="114" t="n">
        <f aca="false">+Actuals!N180</f>
        <v>0</v>
      </c>
      <c r="R39" s="113" t="n">
        <f aca="false">+Actuals!O180</f>
        <v>0</v>
      </c>
      <c r="S39" s="114" t="n">
        <f aca="false">+Actuals!P180</f>
        <v>0</v>
      </c>
      <c r="T39" s="113" t="n">
        <f aca="false">+Actuals!Q180</f>
        <v>0</v>
      </c>
      <c r="U39" s="114" t="n">
        <f aca="false">+Actuals!R180</f>
        <v>0</v>
      </c>
      <c r="V39" s="113" t="n">
        <f aca="false">+Actuals!S180</f>
        <v>0</v>
      </c>
      <c r="W39" s="114" t="n">
        <f aca="false">+Actuals!T180</f>
        <v>0</v>
      </c>
      <c r="X39" s="113" t="n">
        <f aca="false">+Actuals!U180</f>
        <v>0</v>
      </c>
      <c r="Y39" s="114" t="n">
        <f aca="false">+Actuals!V180</f>
        <v>0</v>
      </c>
      <c r="Z39" s="113" t="n">
        <f aca="false">+Actuals!W180</f>
        <v>0</v>
      </c>
      <c r="AA39" s="114" t="n">
        <f aca="false">+Actuals!X180</f>
        <v>0</v>
      </c>
      <c r="AB39" s="113" t="n">
        <f aca="false">+Actuals!Y180</f>
        <v>0</v>
      </c>
      <c r="AC39" s="114" t="n">
        <f aca="false">+Actuals!Z180</f>
        <v>0</v>
      </c>
      <c r="AD39" s="113" t="n">
        <f aca="false">+Actuals!AA180</f>
        <v>0</v>
      </c>
      <c r="AE39" s="114" t="n">
        <f aca="false">+Actuals!AB180</f>
        <v>0</v>
      </c>
      <c r="AF39" s="113" t="n">
        <f aca="false">+Actuals!AC180</f>
        <v>0</v>
      </c>
      <c r="AG39" s="114" t="n">
        <f aca="false">+Actuals!AD180</f>
        <v>0</v>
      </c>
      <c r="AH39" s="113" t="n">
        <f aca="false">+Actuals!AE180</f>
        <v>0</v>
      </c>
      <c r="AI39" s="114" t="n">
        <f aca="false">+Actuals!AF180</f>
        <v>0</v>
      </c>
      <c r="AJ39" s="113" t="n">
        <f aca="false">+Actuals!AG180</f>
        <v>0</v>
      </c>
      <c r="AK39" s="114" t="n">
        <f aca="false">+Actuals!AH180</f>
        <v>0</v>
      </c>
      <c r="AL39" s="113" t="n">
        <f aca="false">+Actuals!AI180</f>
        <v>0</v>
      </c>
      <c r="AM39" s="114" t="n">
        <f aca="false">+Actuals!AJ180</f>
        <v>0</v>
      </c>
      <c r="AN39" s="113" t="n">
        <f aca="false">+Actuals!AK180</f>
        <v>0</v>
      </c>
      <c r="AO39" s="114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-956</v>
      </c>
      <c r="E40" s="29" t="n">
        <f aca="false">SUM(G40,I40,K40,M40,O40,Q40,S40,U40,W40,Y40,AA40,AC40,AE40)</f>
        <v>-0.01</v>
      </c>
      <c r="F40" s="28" t="n">
        <f aca="false">'TIE-OUT'!F40+RECLASS!F40</f>
        <v>0</v>
      </c>
      <c r="G40" s="29" t="n">
        <f aca="false">'TIE-OUT'!G40+RECLASS!G40</f>
        <v>0</v>
      </c>
      <c r="H40" s="113" t="n">
        <f aca="false">+Actuals!E181</f>
        <v>-956</v>
      </c>
      <c r="I40" s="114" t="n">
        <f aca="false">+Actuals!F181</f>
        <v>-0.01</v>
      </c>
      <c r="J40" s="113" t="n">
        <f aca="false">+Actuals!G181</f>
        <v>-0</v>
      </c>
      <c r="K40" s="114" t="n">
        <f aca="false">+Actuals!H181</f>
        <v>-0</v>
      </c>
      <c r="L40" s="113" t="n">
        <f aca="false">+Actuals!I181</f>
        <v>0</v>
      </c>
      <c r="M40" s="114" t="n">
        <f aca="false">+Actuals!J181</f>
        <v>0</v>
      </c>
      <c r="N40" s="113" t="n">
        <f aca="false">+Actuals!K181</f>
        <v>0</v>
      </c>
      <c r="O40" s="114" t="n">
        <f aca="false">+Actuals!L181</f>
        <v>0</v>
      </c>
      <c r="P40" s="113" t="n">
        <f aca="false">+Actuals!M181</f>
        <v>0</v>
      </c>
      <c r="Q40" s="114" t="n">
        <f aca="false">+Actuals!N181</f>
        <v>0</v>
      </c>
      <c r="R40" s="113" t="n">
        <f aca="false">+Actuals!O181</f>
        <v>0</v>
      </c>
      <c r="S40" s="114" t="n">
        <f aca="false">+Actuals!P181</f>
        <v>0</v>
      </c>
      <c r="T40" s="113" t="n">
        <f aca="false">+Actuals!Q181</f>
        <v>0</v>
      </c>
      <c r="U40" s="114" t="n">
        <f aca="false">+Actuals!R181</f>
        <v>0</v>
      </c>
      <c r="V40" s="113" t="n">
        <f aca="false">+Actuals!S181</f>
        <v>0</v>
      </c>
      <c r="W40" s="114" t="n">
        <f aca="false">+Actuals!T181</f>
        <v>0</v>
      </c>
      <c r="X40" s="113" t="n">
        <f aca="false">+Actuals!U181</f>
        <v>0</v>
      </c>
      <c r="Y40" s="114" t="n">
        <f aca="false">+Actuals!V181</f>
        <v>0</v>
      </c>
      <c r="Z40" s="113" t="n">
        <f aca="false">+Actuals!W181</f>
        <v>0</v>
      </c>
      <c r="AA40" s="114" t="n">
        <f aca="false">+Actuals!X181</f>
        <v>0</v>
      </c>
      <c r="AB40" s="113" t="n">
        <f aca="false">+Actuals!Y181</f>
        <v>0</v>
      </c>
      <c r="AC40" s="114" t="n">
        <f aca="false">+Actuals!Z181</f>
        <v>0</v>
      </c>
      <c r="AD40" s="113" t="n">
        <f aca="false">+Actuals!AA181</f>
        <v>0</v>
      </c>
      <c r="AE40" s="114" t="n">
        <f aca="false">+Actuals!AB181</f>
        <v>0</v>
      </c>
      <c r="AF40" s="113" t="n">
        <f aca="false">+Actuals!AC181</f>
        <v>0</v>
      </c>
      <c r="AG40" s="114" t="n">
        <f aca="false">+Actuals!AD181</f>
        <v>0</v>
      </c>
      <c r="AH40" s="113" t="n">
        <f aca="false">+Actuals!AE181</f>
        <v>0</v>
      </c>
      <c r="AI40" s="114" t="n">
        <f aca="false">+Actuals!AF181</f>
        <v>0</v>
      </c>
      <c r="AJ40" s="113" t="n">
        <f aca="false">+Actuals!AG181</f>
        <v>0</v>
      </c>
      <c r="AK40" s="114" t="n">
        <f aca="false">+Actuals!AH181</f>
        <v>0</v>
      </c>
      <c r="AL40" s="113" t="n">
        <f aca="false">+Actuals!AI181</f>
        <v>0</v>
      </c>
      <c r="AM40" s="114" t="n">
        <f aca="false">+Actuals!AJ181</f>
        <v>0</v>
      </c>
      <c r="AN40" s="113" t="n">
        <f aca="false">+Actuals!AK181</f>
        <v>0</v>
      </c>
      <c r="AO40" s="114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'TIE-OUT'!F41+RECLASS!F41</f>
        <v>0</v>
      </c>
      <c r="G41" s="108" t="n">
        <f aca="false">'TIE-OUT'!G41+RECLASS!G41</f>
        <v>0</v>
      </c>
      <c r="H41" s="113" t="n">
        <f aca="false">+Actuals!E182</f>
        <v>0</v>
      </c>
      <c r="I41" s="114" t="n">
        <f aca="false">+Actuals!F182</f>
        <v>0</v>
      </c>
      <c r="J41" s="113" t="n">
        <f aca="false">+Actuals!G182</f>
        <v>0</v>
      </c>
      <c r="K41" s="114" t="n">
        <f aca="false">+Actuals!H182</f>
        <v>0</v>
      </c>
      <c r="L41" s="113" t="n">
        <f aca="false">+Actuals!I182</f>
        <v>0</v>
      </c>
      <c r="M41" s="114" t="n">
        <f aca="false">+Actuals!J182</f>
        <v>0</v>
      </c>
      <c r="N41" s="113" t="n">
        <f aca="false">+Actuals!K182</f>
        <v>0</v>
      </c>
      <c r="O41" s="114" t="n">
        <f aca="false">+Actuals!L182</f>
        <v>0</v>
      </c>
      <c r="P41" s="113" t="n">
        <f aca="false">+Actuals!M182</f>
        <v>0</v>
      </c>
      <c r="Q41" s="114" t="n">
        <f aca="false">+Actuals!N182</f>
        <v>0</v>
      </c>
      <c r="R41" s="113" t="n">
        <f aca="false">+Actuals!O182</f>
        <v>0</v>
      </c>
      <c r="S41" s="114" t="n">
        <f aca="false">+Actuals!P182</f>
        <v>0</v>
      </c>
      <c r="T41" s="113" t="n">
        <f aca="false">+Actuals!Q182</f>
        <v>0</v>
      </c>
      <c r="U41" s="114" t="n">
        <f aca="false">+Actuals!R182</f>
        <v>0</v>
      </c>
      <c r="V41" s="113" t="n">
        <f aca="false">+Actuals!S182</f>
        <v>0</v>
      </c>
      <c r="W41" s="114" t="n">
        <f aca="false">+Actuals!T182</f>
        <v>0</v>
      </c>
      <c r="X41" s="113" t="n">
        <f aca="false">+Actuals!U182</f>
        <v>0</v>
      </c>
      <c r="Y41" s="114" t="n">
        <f aca="false">+Actuals!V182</f>
        <v>0</v>
      </c>
      <c r="Z41" s="113" t="n">
        <f aca="false">+Actuals!W182</f>
        <v>0</v>
      </c>
      <c r="AA41" s="114" t="n">
        <f aca="false">+Actuals!X182</f>
        <v>0</v>
      </c>
      <c r="AB41" s="113" t="n">
        <f aca="false">+Actuals!Y182</f>
        <v>0</v>
      </c>
      <c r="AC41" s="114" t="n">
        <f aca="false">+Actuals!Z182</f>
        <v>0</v>
      </c>
      <c r="AD41" s="113" t="n">
        <f aca="false">+Actuals!AA182</f>
        <v>0</v>
      </c>
      <c r="AE41" s="114" t="n">
        <f aca="false">+Actuals!AB182</f>
        <v>0</v>
      </c>
      <c r="AF41" s="113" t="n">
        <f aca="false">+Actuals!AC182</f>
        <v>0</v>
      </c>
      <c r="AG41" s="114" t="n">
        <f aca="false">+Actuals!AD182</f>
        <v>0</v>
      </c>
      <c r="AH41" s="113" t="n">
        <f aca="false">+Actuals!AE182</f>
        <v>0</v>
      </c>
      <c r="AI41" s="114" t="n">
        <f aca="false">+Actuals!AF182</f>
        <v>0</v>
      </c>
      <c r="AJ41" s="113" t="n">
        <f aca="false">+Actuals!AG182</f>
        <v>0</v>
      </c>
      <c r="AK41" s="114" t="n">
        <f aca="false">+Actuals!AH182</f>
        <v>0</v>
      </c>
      <c r="AL41" s="113" t="n">
        <f aca="false">+Actuals!AI182</f>
        <v>0</v>
      </c>
      <c r="AM41" s="114" t="n">
        <f aca="false">+Actuals!AJ182</f>
        <v>0</v>
      </c>
      <c r="AN41" s="113" t="n">
        <f aca="false">+Actuals!AK182</f>
        <v>0</v>
      </c>
      <c r="AO41" s="114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-956</v>
      </c>
      <c r="E42" s="31" t="n">
        <f aca="false">SUM(E40:E41)</f>
        <v>-0.01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-956</v>
      </c>
      <c r="I42" s="31" t="n">
        <f aca="false">SUM(I40:I41)</f>
        <v>-0.01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745380</v>
      </c>
      <c r="E43" s="31" t="n">
        <f aca="false">E42+E39</f>
        <v>713443.51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757601</v>
      </c>
      <c r="I43" s="31" t="n">
        <f aca="false">I42+I39</f>
        <v>749886.53</v>
      </c>
      <c r="J43" s="30" t="n">
        <f aca="false">J42+J39</f>
        <v>-11164</v>
      </c>
      <c r="K43" s="31" t="n">
        <f aca="false">K42+K39</f>
        <v>-33291.05</v>
      </c>
      <c r="L43" s="30" t="n">
        <f aca="false">L42+L39</f>
        <v>-1057</v>
      </c>
      <c r="M43" s="31" t="n">
        <f aca="false">M42+M39</f>
        <v>-3151.97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3" t="n">
        <f aca="false">+Actuals!E183</f>
        <v>0</v>
      </c>
      <c r="I45" s="114" t="n">
        <f aca="false">+Actuals!F183</f>
        <v>0</v>
      </c>
      <c r="J45" s="113" t="n">
        <f aca="false">+Actuals!G183</f>
        <v>0</v>
      </c>
      <c r="K45" s="114" t="n">
        <f aca="false">+Actuals!H183</f>
        <v>0</v>
      </c>
      <c r="L45" s="113" t="n">
        <f aca="false">+Actuals!I183</f>
        <v>0</v>
      </c>
      <c r="M45" s="114" t="n">
        <f aca="false">+Actuals!J183</f>
        <v>0</v>
      </c>
      <c r="N45" s="113" t="n">
        <f aca="false">+Actuals!K183</f>
        <v>0</v>
      </c>
      <c r="O45" s="114" t="n">
        <f aca="false">+Actuals!L183</f>
        <v>0</v>
      </c>
      <c r="P45" s="113" t="n">
        <f aca="false">+Actuals!M183</f>
        <v>0</v>
      </c>
      <c r="Q45" s="114" t="n">
        <f aca="false">+Actuals!N183</f>
        <v>0</v>
      </c>
      <c r="R45" s="113" t="n">
        <f aca="false">+Actuals!O183</f>
        <v>0</v>
      </c>
      <c r="S45" s="114" t="n">
        <f aca="false">+Actuals!P183</f>
        <v>0</v>
      </c>
      <c r="T45" s="113" t="n">
        <f aca="false">+Actuals!Q183</f>
        <v>0</v>
      </c>
      <c r="U45" s="114" t="n">
        <f aca="false">+Actuals!R183</f>
        <v>0</v>
      </c>
      <c r="V45" s="113" t="n">
        <f aca="false">+Actuals!S183</f>
        <v>0</v>
      </c>
      <c r="W45" s="114" t="n">
        <f aca="false">+Actuals!T183</f>
        <v>0</v>
      </c>
      <c r="X45" s="113" t="n">
        <f aca="false">+Actuals!U183</f>
        <v>0</v>
      </c>
      <c r="Y45" s="114" t="n">
        <f aca="false">+Actuals!V183</f>
        <v>0</v>
      </c>
      <c r="Z45" s="113" t="n">
        <f aca="false">+Actuals!W183</f>
        <v>0</v>
      </c>
      <c r="AA45" s="114" t="n">
        <f aca="false">+Actuals!X183</f>
        <v>0</v>
      </c>
      <c r="AB45" s="113" t="n">
        <f aca="false">+Actuals!Y183</f>
        <v>0</v>
      </c>
      <c r="AC45" s="114" t="n">
        <f aca="false">+Actuals!Z183</f>
        <v>0</v>
      </c>
      <c r="AD45" s="113" t="n">
        <f aca="false">+Actuals!AA183</f>
        <v>0</v>
      </c>
      <c r="AE45" s="114" t="n">
        <f aca="false">+Actuals!AB183</f>
        <v>0</v>
      </c>
      <c r="AF45" s="113" t="n">
        <f aca="false">+Actuals!AC183</f>
        <v>0</v>
      </c>
      <c r="AG45" s="114" t="n">
        <f aca="false">+Actuals!AD183</f>
        <v>0</v>
      </c>
      <c r="AH45" s="113" t="n">
        <f aca="false">+Actuals!AE183</f>
        <v>0</v>
      </c>
      <c r="AI45" s="114" t="n">
        <f aca="false">+Actuals!AF183</f>
        <v>0</v>
      </c>
      <c r="AJ45" s="113" t="n">
        <f aca="false">+Actuals!AG183</f>
        <v>0</v>
      </c>
      <c r="AK45" s="114" t="n">
        <f aca="false">+Actuals!AH183</f>
        <v>0</v>
      </c>
      <c r="AL45" s="113" t="n">
        <f aca="false">+Actuals!AI183</f>
        <v>0</v>
      </c>
      <c r="AM45" s="114" t="n">
        <f aca="false">+Actuals!AJ183</f>
        <v>0</v>
      </c>
      <c r="AN45" s="113" t="n">
        <f aca="false">+Actuals!AK183</f>
        <v>0</v>
      </c>
      <c r="AO45" s="114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3" t="n">
        <f aca="false">+Actuals!E184</f>
        <v>0</v>
      </c>
      <c r="I47" s="114" t="n">
        <f aca="false">+Actuals!F184</f>
        <v>0</v>
      </c>
      <c r="J47" s="113" t="n">
        <f aca="false">+Actuals!G184</f>
        <v>0</v>
      </c>
      <c r="K47" s="114" t="n">
        <f aca="false">+Actuals!H184</f>
        <v>0</v>
      </c>
      <c r="L47" s="113" t="n">
        <f aca="false">+Actuals!I184</f>
        <v>0</v>
      </c>
      <c r="M47" s="114" t="n">
        <f aca="false">+Actuals!J184</f>
        <v>0</v>
      </c>
      <c r="N47" s="113" t="n">
        <f aca="false">+Actuals!K184</f>
        <v>0</v>
      </c>
      <c r="O47" s="114" t="n">
        <f aca="false">+Actuals!L184</f>
        <v>0</v>
      </c>
      <c r="P47" s="113" t="n">
        <f aca="false">+Actuals!M184</f>
        <v>0</v>
      </c>
      <c r="Q47" s="114" t="n">
        <f aca="false">+Actuals!N184</f>
        <v>0</v>
      </c>
      <c r="R47" s="113" t="n">
        <f aca="false">+Actuals!O184</f>
        <v>0</v>
      </c>
      <c r="S47" s="114" t="n">
        <f aca="false">+Actuals!P184</f>
        <v>0</v>
      </c>
      <c r="T47" s="113" t="n">
        <f aca="false">+Actuals!Q184</f>
        <v>0</v>
      </c>
      <c r="U47" s="114" t="n">
        <f aca="false">+Actuals!R184</f>
        <v>0</v>
      </c>
      <c r="V47" s="113" t="n">
        <f aca="false">+Actuals!S184</f>
        <v>0</v>
      </c>
      <c r="W47" s="114" t="n">
        <f aca="false">+Actuals!T184</f>
        <v>0</v>
      </c>
      <c r="X47" s="113" t="n">
        <f aca="false">+Actuals!U184</f>
        <v>0</v>
      </c>
      <c r="Y47" s="114" t="n">
        <f aca="false">+Actuals!V184</f>
        <v>0</v>
      </c>
      <c r="Z47" s="113" t="n">
        <f aca="false">+Actuals!W184</f>
        <v>0</v>
      </c>
      <c r="AA47" s="114" t="n">
        <f aca="false">+Actuals!X184</f>
        <v>0</v>
      </c>
      <c r="AB47" s="113" t="n">
        <f aca="false">+Actuals!Y184</f>
        <v>0</v>
      </c>
      <c r="AC47" s="114" t="n">
        <f aca="false">+Actuals!Z184</f>
        <v>0</v>
      </c>
      <c r="AD47" s="113" t="n">
        <f aca="false">+Actuals!AA184</f>
        <v>0</v>
      </c>
      <c r="AE47" s="114" t="n">
        <f aca="false">+Actuals!AB184</f>
        <v>0</v>
      </c>
      <c r="AF47" s="113" t="n">
        <f aca="false">+Actuals!AC184</f>
        <v>0</v>
      </c>
      <c r="AG47" s="114" t="n">
        <f aca="false">+Actuals!AD184</f>
        <v>0</v>
      </c>
      <c r="AH47" s="113" t="n">
        <f aca="false">+Actuals!AE184</f>
        <v>0</v>
      </c>
      <c r="AI47" s="114" t="n">
        <f aca="false">+Actuals!AF184</f>
        <v>0</v>
      </c>
      <c r="AJ47" s="113" t="n">
        <f aca="false">+Actuals!AG184</f>
        <v>0</v>
      </c>
      <c r="AK47" s="114" t="n">
        <f aca="false">+Actuals!AH184</f>
        <v>0</v>
      </c>
      <c r="AL47" s="113" t="n">
        <f aca="false">+Actuals!AI184</f>
        <v>0</v>
      </c>
      <c r="AM47" s="114" t="n">
        <f aca="false">+Actuals!AJ184</f>
        <v>0</v>
      </c>
      <c r="AN47" s="113" t="n">
        <f aca="false">+Actuals!AK184</f>
        <v>0</v>
      </c>
      <c r="AO47" s="114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-403998</v>
      </c>
      <c r="E49" s="29" t="n">
        <f aca="false">SUM(G49,I49,K49,M49,O49,Q49,S49,U49,W49,Y49,AA49,AC49,AE49)</f>
        <v>-1204722.032</v>
      </c>
      <c r="F49" s="28" t="n">
        <f aca="false">'TIE-OUT'!F49+RECLASS!F49</f>
        <v>0</v>
      </c>
      <c r="G49" s="29" t="n">
        <f aca="false">'TIE-OUT'!G49+RECLASS!G49</f>
        <v>0</v>
      </c>
      <c r="H49" s="113" t="n">
        <f aca="false">+Actuals!E185</f>
        <v>-7398130</v>
      </c>
      <c r="I49" s="114" t="n">
        <f aca="false">+Actuals!F185</f>
        <v>-22061223.66</v>
      </c>
      <c r="J49" s="113" t="n">
        <f aca="false">+Actuals!G185</f>
        <v>393179</v>
      </c>
      <c r="K49" s="114" t="n">
        <f aca="false">+Actuals!H185</f>
        <v>1172459.778</v>
      </c>
      <c r="L49" s="113" t="n">
        <v>6625443</v>
      </c>
      <c r="M49" s="114" t="n">
        <v>19757071.03</v>
      </c>
      <c r="N49" s="113" t="n">
        <v>-24831</v>
      </c>
      <c r="O49" s="114" t="n">
        <v>-74046.04</v>
      </c>
      <c r="P49" s="113" t="n">
        <v>341</v>
      </c>
      <c r="Q49" s="114" t="n">
        <v>1016.86</v>
      </c>
      <c r="R49" s="113" t="n">
        <f aca="false">+Actuals!O185</f>
        <v>0</v>
      </c>
      <c r="S49" s="114" t="n">
        <f aca="false">+Actuals!P185</f>
        <v>0</v>
      </c>
      <c r="T49" s="113" t="n">
        <f aca="false">+Actuals!Q185</f>
        <v>0</v>
      </c>
      <c r="U49" s="114" t="n">
        <f aca="false">+Actuals!R185</f>
        <v>0</v>
      </c>
      <c r="V49" s="113" t="n">
        <f aca="false">+Actuals!S185</f>
        <v>0</v>
      </c>
      <c r="W49" s="114" t="n">
        <f aca="false">+Actuals!T185</f>
        <v>0</v>
      </c>
      <c r="X49" s="113" t="n">
        <f aca="false">+Actuals!U185</f>
        <v>0</v>
      </c>
      <c r="Y49" s="114" t="n">
        <f aca="false">+Actuals!V185</f>
        <v>0</v>
      </c>
      <c r="Z49" s="113" t="n">
        <f aca="false">+Actuals!W185</f>
        <v>0</v>
      </c>
      <c r="AA49" s="114" t="n">
        <f aca="false">+Actuals!X185</f>
        <v>0</v>
      </c>
      <c r="AB49" s="113" t="n">
        <f aca="false">+Actuals!Y185</f>
        <v>0</v>
      </c>
      <c r="AC49" s="114" t="n">
        <f aca="false">+Actuals!Z185</f>
        <v>0</v>
      </c>
      <c r="AD49" s="113" t="n">
        <f aca="false">+Actuals!AA185</f>
        <v>0</v>
      </c>
      <c r="AE49" s="114" t="n">
        <f aca="false">+Actuals!AB185</f>
        <v>0</v>
      </c>
      <c r="AF49" s="113" t="n">
        <f aca="false">+Actuals!AC185</f>
        <v>0</v>
      </c>
      <c r="AG49" s="114" t="n">
        <f aca="false">+Actuals!AD185</f>
        <v>0</v>
      </c>
      <c r="AH49" s="113" t="n">
        <f aca="false">+Actuals!AE185</f>
        <v>0</v>
      </c>
      <c r="AI49" s="114" t="n">
        <f aca="false">+Actuals!AF185</f>
        <v>0</v>
      </c>
      <c r="AJ49" s="113" t="n">
        <f aca="false">+Actuals!AG185</f>
        <v>0</v>
      </c>
      <c r="AK49" s="114" t="n">
        <f aca="false">+Actuals!AH185</f>
        <v>0</v>
      </c>
      <c r="AL49" s="113" t="n">
        <f aca="false">+Actuals!AI185</f>
        <v>0</v>
      </c>
      <c r="AM49" s="114" t="n">
        <f aca="false">+Actuals!AJ185</f>
        <v>0</v>
      </c>
      <c r="AN49" s="113" t="n">
        <f aca="false">+Actuals!AK185</f>
        <v>0</v>
      </c>
      <c r="AO49" s="114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-205008</v>
      </c>
      <c r="E51" s="29" t="n">
        <f aca="false">SUM(G51,I51,K51,M51,O51,Q51,S51,U51,W51,Y51,AA51,AC51,AE51)</f>
        <v>-611333.856</v>
      </c>
      <c r="F51" s="28" t="n">
        <f aca="false">'TIE-OUT'!F51+RECLASS!F51</f>
        <v>0</v>
      </c>
      <c r="G51" s="29" t="n">
        <f aca="false">'TIE-OUT'!G51+RECLASS!G51</f>
        <v>0</v>
      </c>
      <c r="H51" s="113" t="n">
        <f aca="false">+Actuals!E186</f>
        <v>-496512</v>
      </c>
      <c r="I51" s="114" t="n">
        <f aca="false">+Actuals!F186</f>
        <v>-1480598.784</v>
      </c>
      <c r="J51" s="113" t="n">
        <f aca="false">+Actuals!G186</f>
        <v>-2171</v>
      </c>
      <c r="K51" s="114" t="n">
        <f aca="false">+Actuals!H186</f>
        <v>-6473.922</v>
      </c>
      <c r="L51" s="113" t="n">
        <v>293650</v>
      </c>
      <c r="M51" s="114" t="n">
        <v>875664.3</v>
      </c>
      <c r="N51" s="113" t="n">
        <v>25</v>
      </c>
      <c r="O51" s="114" t="n">
        <v>74.55</v>
      </c>
      <c r="P51" s="113" t="n">
        <f aca="false">+Actuals!M186</f>
        <v>0</v>
      </c>
      <c r="Q51" s="114" t="n">
        <f aca="false">+Actuals!N186</f>
        <v>0</v>
      </c>
      <c r="R51" s="113" t="n">
        <f aca="false">+Actuals!O186</f>
        <v>0</v>
      </c>
      <c r="S51" s="114" t="n">
        <f aca="false">+Actuals!P186</f>
        <v>0</v>
      </c>
      <c r="T51" s="113" t="n">
        <f aca="false">+Actuals!Q186</f>
        <v>0</v>
      </c>
      <c r="U51" s="114" t="n">
        <f aca="false">+Actuals!R186</f>
        <v>0</v>
      </c>
      <c r="V51" s="113" t="n">
        <f aca="false">+Actuals!S186</f>
        <v>0</v>
      </c>
      <c r="W51" s="114" t="n">
        <f aca="false">+Actuals!T186</f>
        <v>0</v>
      </c>
      <c r="X51" s="113" t="n">
        <f aca="false">+Actuals!U186</f>
        <v>0</v>
      </c>
      <c r="Y51" s="114" t="n">
        <f aca="false">+Actuals!V186</f>
        <v>0</v>
      </c>
      <c r="Z51" s="113" t="n">
        <f aca="false">+Actuals!W186</f>
        <v>0</v>
      </c>
      <c r="AA51" s="114" t="n">
        <f aca="false">+Actuals!X186</f>
        <v>0</v>
      </c>
      <c r="AB51" s="113" t="n">
        <f aca="false">+Actuals!Y186</f>
        <v>0</v>
      </c>
      <c r="AC51" s="114" t="n">
        <f aca="false">+Actuals!Z186</f>
        <v>0</v>
      </c>
      <c r="AD51" s="113" t="n">
        <f aca="false">+Actuals!AA186</f>
        <v>0</v>
      </c>
      <c r="AE51" s="114" t="n">
        <f aca="false">+Actuals!AB186</f>
        <v>0</v>
      </c>
      <c r="AF51" s="113" t="n">
        <f aca="false">+Actuals!AC186</f>
        <v>0</v>
      </c>
      <c r="AG51" s="114" t="n">
        <f aca="false">+Actuals!AD186</f>
        <v>0</v>
      </c>
      <c r="AH51" s="113" t="n">
        <f aca="false">+Actuals!AE186</f>
        <v>0</v>
      </c>
      <c r="AI51" s="114" t="n">
        <f aca="false">+Actuals!AF186</f>
        <v>0</v>
      </c>
      <c r="AJ51" s="113" t="n">
        <f aca="false">+Actuals!AG186</f>
        <v>0</v>
      </c>
      <c r="AK51" s="114" t="n">
        <f aca="false">+Actuals!AH186</f>
        <v>0</v>
      </c>
      <c r="AL51" s="113" t="n">
        <f aca="false">+Actuals!AI186</f>
        <v>0</v>
      </c>
      <c r="AM51" s="114" t="n">
        <f aca="false">+Actuals!AJ186</f>
        <v>0</v>
      </c>
      <c r="AN51" s="113" t="n">
        <f aca="false">+Actuals!AK186</f>
        <v>0</v>
      </c>
      <c r="AO51" s="114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-96372688</v>
      </c>
      <c r="E54" s="29" t="n">
        <f aca="false">SUM(G54,I54,K54,M54,O54,Q54,S54,U54,W54,Y54,AA54,AC54,AE54)</f>
        <v>236405.91</v>
      </c>
      <c r="F54" s="25" t="n">
        <f aca="false">'TIE-OUT'!F54+RECLASS!F54</f>
        <v>0</v>
      </c>
      <c r="G54" s="26" t="n">
        <f aca="false">'TIE-OUT'!G54+RECLASS!G54</f>
        <v>0</v>
      </c>
      <c r="H54" s="113" t="n">
        <f aca="false">+Actuals!E187</f>
        <v>-76936837</v>
      </c>
      <c r="I54" s="114" t="n">
        <f aca="false">+Actuals!F187</f>
        <v>-433558.88</v>
      </c>
      <c r="J54" s="113" t="n">
        <f aca="false">+Actuals!G187</f>
        <v>-6389753</v>
      </c>
      <c r="K54" s="114" t="n">
        <f aca="false">+Actuals!H187</f>
        <v>635344.43</v>
      </c>
      <c r="L54" s="113" t="n">
        <v>34350</v>
      </c>
      <c r="M54" s="114" t="n">
        <v>33582.46</v>
      </c>
      <c r="N54" s="113" t="n">
        <v>64883</v>
      </c>
      <c r="O54" s="114" t="n">
        <v>188.81</v>
      </c>
      <c r="P54" s="113" t="n">
        <v>-13145331</v>
      </c>
      <c r="Q54" s="114" t="n">
        <v>849.09</v>
      </c>
      <c r="R54" s="113" t="n">
        <f aca="false">+Actuals!O187</f>
        <v>0</v>
      </c>
      <c r="S54" s="114" t="n">
        <f aca="false">+Actuals!P187</f>
        <v>0</v>
      </c>
      <c r="T54" s="113" t="n">
        <f aca="false">+Actuals!Q187</f>
        <v>0</v>
      </c>
      <c r="U54" s="114" t="n">
        <f aca="false">+Actuals!R187</f>
        <v>0</v>
      </c>
      <c r="V54" s="113" t="n">
        <f aca="false">+Actuals!S187</f>
        <v>0</v>
      </c>
      <c r="W54" s="114" t="n">
        <f aca="false">+Actuals!T187</f>
        <v>0</v>
      </c>
      <c r="X54" s="113" t="n">
        <f aca="false">+Actuals!U187</f>
        <v>0</v>
      </c>
      <c r="Y54" s="114" t="n">
        <f aca="false">+Actuals!V187</f>
        <v>0</v>
      </c>
      <c r="Z54" s="113" t="n">
        <f aca="false">+Actuals!W187</f>
        <v>0</v>
      </c>
      <c r="AA54" s="114" t="n">
        <f aca="false">+Actuals!X187</f>
        <v>0</v>
      </c>
      <c r="AB54" s="113" t="n">
        <f aca="false">+Actuals!Y187</f>
        <v>0</v>
      </c>
      <c r="AC54" s="114" t="n">
        <f aca="false">+Actuals!Z187</f>
        <v>0</v>
      </c>
      <c r="AD54" s="113" t="n">
        <f aca="false">+Actuals!AA187</f>
        <v>0</v>
      </c>
      <c r="AE54" s="114" t="n">
        <f aca="false">+Actuals!AB187</f>
        <v>0</v>
      </c>
      <c r="AF54" s="113" t="n">
        <f aca="false">+Actuals!AC187</f>
        <v>0</v>
      </c>
      <c r="AG54" s="114" t="n">
        <f aca="false">+Actuals!AD187</f>
        <v>0</v>
      </c>
      <c r="AH54" s="113" t="n">
        <f aca="false">+Actuals!AE187</f>
        <v>0</v>
      </c>
      <c r="AI54" s="114" t="n">
        <f aca="false">+Actuals!AF187</f>
        <v>0</v>
      </c>
      <c r="AJ54" s="113" t="n">
        <f aca="false">+Actuals!AG187</f>
        <v>0</v>
      </c>
      <c r="AK54" s="114" t="n">
        <f aca="false">+Actuals!AH187</f>
        <v>0</v>
      </c>
      <c r="AL54" s="113" t="n">
        <f aca="false">+Actuals!AI187</f>
        <v>0</v>
      </c>
      <c r="AM54" s="114" t="n">
        <f aca="false">+Actuals!AJ187</f>
        <v>0</v>
      </c>
      <c r="AN54" s="113" t="n">
        <f aca="false">+Actuals!AK187</f>
        <v>0</v>
      </c>
      <c r="AO54" s="114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-1714068.91</v>
      </c>
      <c r="F55" s="107" t="n">
        <f aca="false">'TIE-OUT'!F55+RECLASS!F55</f>
        <v>0</v>
      </c>
      <c r="G55" s="108" t="n">
        <f aca="false">'TIE-OUT'!G55+RECLASS!G55</f>
        <v>0</v>
      </c>
      <c r="H55" s="113" t="n">
        <f aca="false">+Actuals!E188</f>
        <v>-0</v>
      </c>
      <c r="I55" s="114" t="n">
        <f aca="false">+Actuals!F188</f>
        <v>-1751906</v>
      </c>
      <c r="J55" s="113" t="n">
        <f aca="false">+Actuals!G188</f>
        <v>-0</v>
      </c>
      <c r="K55" s="114" t="n">
        <f aca="false">+Actuals!H188</f>
        <v>-27757.56</v>
      </c>
      <c r="L55" s="113" t="n">
        <f aca="false">+Actuals!I188</f>
        <v>0</v>
      </c>
      <c r="M55" s="114" t="n">
        <v>58727.12</v>
      </c>
      <c r="N55" s="113" t="n">
        <f aca="false">+Actuals!K188</f>
        <v>0</v>
      </c>
      <c r="O55" s="114" t="n">
        <v>-3212.47</v>
      </c>
      <c r="P55" s="113" t="n">
        <f aca="false">+Actuals!M188</f>
        <v>0</v>
      </c>
      <c r="Q55" s="114" t="n">
        <v>10080</v>
      </c>
      <c r="R55" s="113" t="n">
        <f aca="false">+Actuals!O188</f>
        <v>0</v>
      </c>
      <c r="S55" s="114" t="n">
        <f aca="false">+Actuals!P188</f>
        <v>0</v>
      </c>
      <c r="T55" s="113" t="n">
        <f aca="false">+Actuals!Q188</f>
        <v>0</v>
      </c>
      <c r="U55" s="114" t="n">
        <f aca="false">+Actuals!R188</f>
        <v>0</v>
      </c>
      <c r="V55" s="113" t="n">
        <f aca="false">+Actuals!S188</f>
        <v>0</v>
      </c>
      <c r="W55" s="114" t="n">
        <f aca="false">+Actuals!T188</f>
        <v>0</v>
      </c>
      <c r="X55" s="113" t="n">
        <f aca="false">+Actuals!U188</f>
        <v>0</v>
      </c>
      <c r="Y55" s="114" t="n">
        <f aca="false">+Actuals!V188</f>
        <v>0</v>
      </c>
      <c r="Z55" s="113" t="n">
        <f aca="false">+Actuals!W188</f>
        <v>0</v>
      </c>
      <c r="AA55" s="114" t="n">
        <f aca="false">+Actuals!X188</f>
        <v>0</v>
      </c>
      <c r="AB55" s="113" t="n">
        <f aca="false">+Actuals!Y188</f>
        <v>0</v>
      </c>
      <c r="AC55" s="114" t="n">
        <f aca="false">+Actuals!Z188</f>
        <v>0</v>
      </c>
      <c r="AD55" s="113" t="n">
        <f aca="false">+Actuals!AA188</f>
        <v>0</v>
      </c>
      <c r="AE55" s="114" t="n">
        <f aca="false">+Actuals!AB188</f>
        <v>0</v>
      </c>
      <c r="AF55" s="113" t="n">
        <f aca="false">+Actuals!AC188</f>
        <v>0</v>
      </c>
      <c r="AG55" s="114" t="n">
        <f aca="false">+Actuals!AD188</f>
        <v>0</v>
      </c>
      <c r="AH55" s="113" t="n">
        <f aca="false">+Actuals!AE188</f>
        <v>0</v>
      </c>
      <c r="AI55" s="114" t="n">
        <f aca="false">+Actuals!AF188</f>
        <v>0</v>
      </c>
      <c r="AJ55" s="113" t="n">
        <f aca="false">+Actuals!AG188</f>
        <v>0</v>
      </c>
      <c r="AK55" s="114" t="n">
        <f aca="false">+Actuals!AH188</f>
        <v>0</v>
      </c>
      <c r="AL55" s="113" t="n">
        <f aca="false">+Actuals!AI188</f>
        <v>0</v>
      </c>
      <c r="AM55" s="114" t="n">
        <f aca="false">+Actuals!AJ188</f>
        <v>0</v>
      </c>
      <c r="AN55" s="113" t="n">
        <f aca="false">+Actuals!AK188</f>
        <v>0</v>
      </c>
      <c r="AO55" s="114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-96372688</v>
      </c>
      <c r="E56" s="31" t="n">
        <f aca="false">SUM(E54:E55)</f>
        <v>-1477663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-76936837</v>
      </c>
      <c r="I56" s="31" t="n">
        <f aca="false">SUM(I54:I55)</f>
        <v>-2185464.88</v>
      </c>
      <c r="J56" s="30" t="n">
        <f aca="false">SUM(J54:J55)</f>
        <v>-6389753</v>
      </c>
      <c r="K56" s="31" t="n">
        <f aca="false">SUM(K54:K55)</f>
        <v>607586.87</v>
      </c>
      <c r="L56" s="30" t="n">
        <f aca="false">SUM(L54:L55)</f>
        <v>34350</v>
      </c>
      <c r="M56" s="31" t="n">
        <f aca="false">SUM(M54:M55)</f>
        <v>92309.58</v>
      </c>
      <c r="N56" s="30" t="n">
        <f aca="false">SUM(N54:N55)</f>
        <v>64883</v>
      </c>
      <c r="O56" s="31" t="n">
        <f aca="false">SUM(O54:O55)</f>
        <v>-3023.66</v>
      </c>
      <c r="P56" s="30" t="n">
        <f aca="false">SUM(P54:P55)</f>
        <v>-13145331</v>
      </c>
      <c r="Q56" s="31" t="n">
        <f aca="false">SUM(Q54:Q55)</f>
        <v>10929.09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3" t="n">
        <f aca="false">+Actuals!E189</f>
        <v>0</v>
      </c>
      <c r="I59" s="114" t="n">
        <f aca="false">+Actuals!F189</f>
        <v>0</v>
      </c>
      <c r="J59" s="113" t="n">
        <f aca="false">+Actuals!G189</f>
        <v>0</v>
      </c>
      <c r="K59" s="114" t="n">
        <f aca="false">+Actuals!H189</f>
        <v>0</v>
      </c>
      <c r="L59" s="113" t="n">
        <f aca="false">+Actuals!I189</f>
        <v>0</v>
      </c>
      <c r="M59" s="114" t="n">
        <f aca="false">+Actuals!J189</f>
        <v>0</v>
      </c>
      <c r="N59" s="113" t="n">
        <f aca="false">+Actuals!K189</f>
        <v>0</v>
      </c>
      <c r="O59" s="114" t="n">
        <f aca="false">+Actuals!L189</f>
        <v>0</v>
      </c>
      <c r="P59" s="113" t="n">
        <f aca="false">+Actuals!M189</f>
        <v>0</v>
      </c>
      <c r="Q59" s="114" t="n">
        <f aca="false">+Actuals!N189</f>
        <v>0</v>
      </c>
      <c r="R59" s="113" t="n">
        <f aca="false">+Actuals!O189</f>
        <v>0</v>
      </c>
      <c r="S59" s="114" t="n">
        <f aca="false">+Actuals!P189</f>
        <v>0</v>
      </c>
      <c r="T59" s="113" t="n">
        <f aca="false">+Actuals!Q189</f>
        <v>0</v>
      </c>
      <c r="U59" s="114" t="n">
        <f aca="false">+Actuals!R189</f>
        <v>0</v>
      </c>
      <c r="V59" s="113" t="n">
        <f aca="false">+Actuals!S189</f>
        <v>0</v>
      </c>
      <c r="W59" s="114" t="n">
        <f aca="false">+Actuals!T189</f>
        <v>0</v>
      </c>
      <c r="X59" s="113" t="n">
        <f aca="false">+Actuals!U189</f>
        <v>0</v>
      </c>
      <c r="Y59" s="114" t="n">
        <f aca="false">+Actuals!V189</f>
        <v>0</v>
      </c>
      <c r="Z59" s="113" t="n">
        <f aca="false">+Actuals!W189</f>
        <v>0</v>
      </c>
      <c r="AA59" s="114" t="n">
        <f aca="false">+Actuals!X189</f>
        <v>0</v>
      </c>
      <c r="AB59" s="113" t="n">
        <f aca="false">+Actuals!Y189</f>
        <v>0</v>
      </c>
      <c r="AC59" s="114" t="n">
        <f aca="false">+Actuals!Z189</f>
        <v>0</v>
      </c>
      <c r="AD59" s="113" t="n">
        <f aca="false">+Actuals!AA189</f>
        <v>0</v>
      </c>
      <c r="AE59" s="114" t="n">
        <f aca="false">+Actuals!AB189</f>
        <v>0</v>
      </c>
      <c r="AF59" s="113" t="n">
        <f aca="false">+Actuals!AC189</f>
        <v>0</v>
      </c>
      <c r="AG59" s="114" t="n">
        <f aca="false">+Actuals!AD189</f>
        <v>0</v>
      </c>
      <c r="AH59" s="113" t="n">
        <f aca="false">+Actuals!AE189</f>
        <v>0</v>
      </c>
      <c r="AI59" s="114" t="n">
        <f aca="false">+Actuals!AF189</f>
        <v>0</v>
      </c>
      <c r="AJ59" s="113" t="n">
        <f aca="false">+Actuals!AG189</f>
        <v>0</v>
      </c>
      <c r="AK59" s="114" t="n">
        <f aca="false">+Actuals!AH189</f>
        <v>0</v>
      </c>
      <c r="AL59" s="113" t="n">
        <f aca="false">+Actuals!AI189</f>
        <v>0</v>
      </c>
      <c r="AM59" s="114" t="n">
        <f aca="false">+Actuals!AJ189</f>
        <v>0</v>
      </c>
      <c r="AN59" s="113" t="n">
        <f aca="false">+Actuals!AK189</f>
        <v>0</v>
      </c>
      <c r="AO59" s="114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'TIE-OUT'!F60+RECLASS!F60</f>
        <v>0</v>
      </c>
      <c r="G60" s="108" t="n">
        <f aca="false">'TIE-OUT'!G60+RECLASS!G60</f>
        <v>0</v>
      </c>
      <c r="H60" s="113" t="n">
        <f aca="false">+Actuals!E190</f>
        <v>0</v>
      </c>
      <c r="I60" s="114" t="n">
        <f aca="false">+Actuals!F190</f>
        <v>0</v>
      </c>
      <c r="J60" s="113" t="n">
        <f aca="false">+Actuals!G190</f>
        <v>0</v>
      </c>
      <c r="K60" s="114" t="n">
        <f aca="false">+Actuals!H190</f>
        <v>0</v>
      </c>
      <c r="L60" s="113" t="n">
        <f aca="false">+Actuals!I190</f>
        <v>0</v>
      </c>
      <c r="M60" s="114" t="n">
        <f aca="false">+Actuals!J190</f>
        <v>0</v>
      </c>
      <c r="N60" s="113" t="n">
        <f aca="false">+Actuals!K190</f>
        <v>0</v>
      </c>
      <c r="O60" s="114" t="n">
        <f aca="false">+Actuals!L190</f>
        <v>0</v>
      </c>
      <c r="P60" s="113" t="n">
        <f aca="false">+Actuals!M190</f>
        <v>0</v>
      </c>
      <c r="Q60" s="114" t="n">
        <f aca="false">+Actuals!N190</f>
        <v>0</v>
      </c>
      <c r="R60" s="113" t="n">
        <f aca="false">+Actuals!O190</f>
        <v>0</v>
      </c>
      <c r="S60" s="114" t="n">
        <f aca="false">+Actuals!P190</f>
        <v>0</v>
      </c>
      <c r="T60" s="113" t="n">
        <f aca="false">+Actuals!Q190</f>
        <v>0</v>
      </c>
      <c r="U60" s="114" t="n">
        <f aca="false">+Actuals!R190</f>
        <v>0</v>
      </c>
      <c r="V60" s="113" t="n">
        <f aca="false">+Actuals!S190</f>
        <v>0</v>
      </c>
      <c r="W60" s="114" t="n">
        <f aca="false">+Actuals!T190</f>
        <v>0</v>
      </c>
      <c r="X60" s="113" t="n">
        <f aca="false">+Actuals!U190</f>
        <v>0</v>
      </c>
      <c r="Y60" s="114" t="n">
        <f aca="false">+Actuals!V190</f>
        <v>0</v>
      </c>
      <c r="Z60" s="113" t="n">
        <f aca="false">+Actuals!W190</f>
        <v>0</v>
      </c>
      <c r="AA60" s="114" t="n">
        <f aca="false">+Actuals!X190</f>
        <v>0</v>
      </c>
      <c r="AB60" s="113" t="n">
        <f aca="false">+Actuals!Y190</f>
        <v>0</v>
      </c>
      <c r="AC60" s="114" t="n">
        <f aca="false">+Actuals!Z190</f>
        <v>0</v>
      </c>
      <c r="AD60" s="113" t="n">
        <f aca="false">+Actuals!AA190</f>
        <v>0</v>
      </c>
      <c r="AE60" s="114" t="n">
        <f aca="false">+Actuals!AB190</f>
        <v>0</v>
      </c>
      <c r="AF60" s="113" t="n">
        <f aca="false">+Actuals!AC190</f>
        <v>0</v>
      </c>
      <c r="AG60" s="114" t="n">
        <f aca="false">+Actuals!AD190</f>
        <v>0</v>
      </c>
      <c r="AH60" s="113" t="n">
        <f aca="false">+Actuals!AE190</f>
        <v>0</v>
      </c>
      <c r="AI60" s="114" t="n">
        <f aca="false">+Actuals!AF190</f>
        <v>0</v>
      </c>
      <c r="AJ60" s="113" t="n">
        <f aca="false">+Actuals!AG190</f>
        <v>0</v>
      </c>
      <c r="AK60" s="114" t="n">
        <f aca="false">+Actuals!AH190</f>
        <v>0</v>
      </c>
      <c r="AL60" s="113" t="n">
        <f aca="false">+Actuals!AI190</f>
        <v>0</v>
      </c>
      <c r="AM60" s="114" t="n">
        <f aca="false">+Actuals!AJ190</f>
        <v>0</v>
      </c>
      <c r="AN60" s="113" t="n">
        <f aca="false">+Actuals!AK190</f>
        <v>0</v>
      </c>
      <c r="AO60" s="114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3" t="n">
        <f aca="false">+Actuals!E191</f>
        <v>0</v>
      </c>
      <c r="I64" s="114" t="n">
        <f aca="false">+Actuals!F191</f>
        <v>0</v>
      </c>
      <c r="J64" s="113" t="n">
        <f aca="false">+Actuals!G191</f>
        <v>0</v>
      </c>
      <c r="K64" s="114" t="n">
        <f aca="false">+Actuals!H191</f>
        <v>0</v>
      </c>
      <c r="L64" s="113" t="n">
        <f aca="false">+Actuals!I191</f>
        <v>0</v>
      </c>
      <c r="M64" s="114" t="n">
        <f aca="false">+Actuals!J191</f>
        <v>0</v>
      </c>
      <c r="N64" s="113" t="n">
        <f aca="false">+Actuals!K191</f>
        <v>0</v>
      </c>
      <c r="O64" s="114" t="n">
        <f aca="false">+Actuals!L191</f>
        <v>0</v>
      </c>
      <c r="P64" s="113" t="n">
        <f aca="false">+Actuals!M191</f>
        <v>0</v>
      </c>
      <c r="Q64" s="114" t="n">
        <f aca="false">+Actuals!N191</f>
        <v>0</v>
      </c>
      <c r="R64" s="113" t="n">
        <f aca="false">+Actuals!O191</f>
        <v>0</v>
      </c>
      <c r="S64" s="114" t="n">
        <f aca="false">+Actuals!P191</f>
        <v>0</v>
      </c>
      <c r="T64" s="113" t="n">
        <f aca="false">+Actuals!Q191</f>
        <v>0</v>
      </c>
      <c r="U64" s="114" t="n">
        <f aca="false">+Actuals!R191</f>
        <v>0</v>
      </c>
      <c r="V64" s="113" t="n">
        <f aca="false">+Actuals!S191</f>
        <v>0</v>
      </c>
      <c r="W64" s="114" t="n">
        <f aca="false">+Actuals!T191</f>
        <v>0</v>
      </c>
      <c r="X64" s="113" t="n">
        <f aca="false">+Actuals!U191</f>
        <v>0</v>
      </c>
      <c r="Y64" s="114" t="n">
        <f aca="false">+Actuals!V191</f>
        <v>0</v>
      </c>
      <c r="Z64" s="113" t="n">
        <f aca="false">+Actuals!W191</f>
        <v>0</v>
      </c>
      <c r="AA64" s="114" t="n">
        <f aca="false">+Actuals!X191</f>
        <v>0</v>
      </c>
      <c r="AB64" s="113" t="n">
        <f aca="false">+Actuals!Y191</f>
        <v>0</v>
      </c>
      <c r="AC64" s="114" t="n">
        <f aca="false">+Actuals!Z191</f>
        <v>0</v>
      </c>
      <c r="AD64" s="113" t="n">
        <f aca="false">+Actuals!AA191</f>
        <v>0</v>
      </c>
      <c r="AE64" s="114" t="n">
        <f aca="false">+Actuals!AB191</f>
        <v>0</v>
      </c>
      <c r="AF64" s="113" t="n">
        <f aca="false">+Actuals!AC191</f>
        <v>0</v>
      </c>
      <c r="AG64" s="114" t="n">
        <f aca="false">+Actuals!AD191</f>
        <v>0</v>
      </c>
      <c r="AH64" s="113" t="n">
        <f aca="false">+Actuals!AE191</f>
        <v>0</v>
      </c>
      <c r="AI64" s="114" t="n">
        <f aca="false">+Actuals!AF191</f>
        <v>0</v>
      </c>
      <c r="AJ64" s="113" t="n">
        <f aca="false">+Actuals!AG191</f>
        <v>0</v>
      </c>
      <c r="AK64" s="114" t="n">
        <f aca="false">+Actuals!AH191</f>
        <v>0</v>
      </c>
      <c r="AL64" s="113" t="n">
        <f aca="false">+Actuals!AI191</f>
        <v>0</v>
      </c>
      <c r="AM64" s="114" t="n">
        <f aca="false">+Actuals!AJ191</f>
        <v>0</v>
      </c>
      <c r="AN64" s="113" t="n">
        <f aca="false">+Actuals!AK191</f>
        <v>0</v>
      </c>
      <c r="AO64" s="114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'TIE-OUT'!F65+RECLASS!F65</f>
        <v>0</v>
      </c>
      <c r="G65" s="108" t="n">
        <f aca="false">'TIE-OUT'!G65+RECLASS!G65</f>
        <v>0</v>
      </c>
      <c r="H65" s="113" t="n">
        <f aca="false">+Actuals!E192</f>
        <v>0</v>
      </c>
      <c r="I65" s="114" t="n">
        <f aca="false">+Actuals!F192</f>
        <v>0</v>
      </c>
      <c r="J65" s="113" t="n">
        <f aca="false">+Actuals!G192</f>
        <v>0</v>
      </c>
      <c r="K65" s="114" t="n">
        <f aca="false">+Actuals!H192</f>
        <v>0</v>
      </c>
      <c r="L65" s="113" t="n">
        <f aca="false">+Actuals!I192</f>
        <v>0</v>
      </c>
      <c r="M65" s="114" t="n">
        <f aca="false">+Actuals!J192</f>
        <v>0</v>
      </c>
      <c r="N65" s="113" t="n">
        <f aca="false">+Actuals!K192</f>
        <v>0</v>
      </c>
      <c r="O65" s="114" t="n">
        <f aca="false">+Actuals!L192</f>
        <v>0</v>
      </c>
      <c r="P65" s="113" t="n">
        <f aca="false">+Actuals!M192</f>
        <v>0</v>
      </c>
      <c r="Q65" s="114" t="n">
        <f aca="false">+Actuals!N192</f>
        <v>0</v>
      </c>
      <c r="R65" s="113" t="n">
        <f aca="false">+Actuals!O192</f>
        <v>0</v>
      </c>
      <c r="S65" s="114" t="n">
        <f aca="false">+Actuals!P192</f>
        <v>0</v>
      </c>
      <c r="T65" s="113" t="n">
        <f aca="false">+Actuals!Q192</f>
        <v>0</v>
      </c>
      <c r="U65" s="114" t="n">
        <f aca="false">+Actuals!R192</f>
        <v>0</v>
      </c>
      <c r="V65" s="113" t="n">
        <f aca="false">+Actuals!S192</f>
        <v>0</v>
      </c>
      <c r="W65" s="114" t="n">
        <f aca="false">+Actuals!T192</f>
        <v>0</v>
      </c>
      <c r="X65" s="113" t="n">
        <f aca="false">+Actuals!U192</f>
        <v>0</v>
      </c>
      <c r="Y65" s="114" t="n">
        <f aca="false">+Actuals!V192</f>
        <v>0</v>
      </c>
      <c r="Z65" s="113" t="n">
        <f aca="false">+Actuals!W192</f>
        <v>0</v>
      </c>
      <c r="AA65" s="114" t="n">
        <f aca="false">+Actuals!X192</f>
        <v>0</v>
      </c>
      <c r="AB65" s="113" t="n">
        <f aca="false">+Actuals!Y192</f>
        <v>0</v>
      </c>
      <c r="AC65" s="114" t="n">
        <f aca="false">+Actuals!Z192</f>
        <v>0</v>
      </c>
      <c r="AD65" s="113" t="n">
        <f aca="false">+Actuals!AA192</f>
        <v>0</v>
      </c>
      <c r="AE65" s="114" t="n">
        <f aca="false">+Actuals!AB192</f>
        <v>0</v>
      </c>
      <c r="AF65" s="113" t="n">
        <f aca="false">+Actuals!AC192</f>
        <v>0</v>
      </c>
      <c r="AG65" s="114" t="n">
        <f aca="false">+Actuals!AD192</f>
        <v>0</v>
      </c>
      <c r="AH65" s="113" t="n">
        <f aca="false">+Actuals!AE192</f>
        <v>0</v>
      </c>
      <c r="AI65" s="114" t="n">
        <f aca="false">+Actuals!AF192</f>
        <v>0</v>
      </c>
      <c r="AJ65" s="113" t="n">
        <f aca="false">+Actuals!AG192</f>
        <v>0</v>
      </c>
      <c r="AK65" s="114" t="n">
        <f aca="false">+Actuals!AH192</f>
        <v>0</v>
      </c>
      <c r="AL65" s="113" t="n">
        <f aca="false">+Actuals!AI192</f>
        <v>0</v>
      </c>
      <c r="AM65" s="114" t="n">
        <f aca="false">+Actuals!AJ192</f>
        <v>0</v>
      </c>
      <c r="AN65" s="113" t="n">
        <f aca="false">+Actuals!AK192</f>
        <v>0</v>
      </c>
      <c r="AO65" s="114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15976611.45</v>
      </c>
      <c r="F70" s="25" t="n">
        <f aca="false">'TIE-OUT'!F70+RECLASS!F70</f>
        <v>0</v>
      </c>
      <c r="G70" s="26" t="n">
        <f aca="false">'TIE-OUT'!G70+RECLASS!G70</f>
        <v>15976611.45</v>
      </c>
      <c r="H70" s="113" t="n">
        <f aca="false">+Actuals!E193</f>
        <v>0</v>
      </c>
      <c r="I70" s="114" t="n">
        <f aca="false">+Actuals!F193</f>
        <v>0</v>
      </c>
      <c r="J70" s="113" t="n">
        <f aca="false">+Actuals!G193</f>
        <v>0</v>
      </c>
      <c r="K70" s="114" t="n">
        <f aca="false">+Actuals!H193</f>
        <v>0</v>
      </c>
      <c r="L70" s="113" t="n">
        <f aca="false">+Actuals!I193</f>
        <v>0</v>
      </c>
      <c r="M70" s="114" t="n">
        <f aca="false">+Actuals!J193</f>
        <v>0</v>
      </c>
      <c r="N70" s="113" t="n">
        <f aca="false">+Actuals!K193</f>
        <v>0</v>
      </c>
      <c r="O70" s="114" t="n">
        <f aca="false">+Actuals!L193</f>
        <v>0</v>
      </c>
      <c r="P70" s="113" t="n">
        <f aca="false">+Actuals!M193</f>
        <v>0</v>
      </c>
      <c r="Q70" s="114" t="n">
        <f aca="false">+Actuals!N193</f>
        <v>0</v>
      </c>
      <c r="R70" s="113" t="n">
        <f aca="false">+Actuals!O193</f>
        <v>0</v>
      </c>
      <c r="S70" s="114" t="n">
        <f aca="false">+Actuals!P193</f>
        <v>0</v>
      </c>
      <c r="T70" s="113" t="n">
        <f aca="false">+Actuals!Q193</f>
        <v>0</v>
      </c>
      <c r="U70" s="114" t="n">
        <f aca="false">+Actuals!R193</f>
        <v>0</v>
      </c>
      <c r="V70" s="113" t="n">
        <f aca="false">+Actuals!S193</f>
        <v>0</v>
      </c>
      <c r="W70" s="114" t="n">
        <f aca="false">+Actuals!T193</f>
        <v>0</v>
      </c>
      <c r="X70" s="113" t="n">
        <f aca="false">+Actuals!U193</f>
        <v>0</v>
      </c>
      <c r="Y70" s="114" t="n">
        <f aca="false">+Actuals!V193</f>
        <v>0</v>
      </c>
      <c r="Z70" s="113" t="n">
        <f aca="false">+Actuals!W193</f>
        <v>0</v>
      </c>
      <c r="AA70" s="114" t="n">
        <f aca="false">+Actuals!X193</f>
        <v>0</v>
      </c>
      <c r="AB70" s="113" t="n">
        <f aca="false">+Actuals!Y193</f>
        <v>0</v>
      </c>
      <c r="AC70" s="114" t="n">
        <f aca="false">+Actuals!Z193</f>
        <v>0</v>
      </c>
      <c r="AD70" s="113" t="n">
        <f aca="false">+Actuals!AA193</f>
        <v>0</v>
      </c>
      <c r="AE70" s="114" t="n">
        <f aca="false">+Actuals!AB193</f>
        <v>0</v>
      </c>
      <c r="AF70" s="113" t="n">
        <f aca="false">+Actuals!AC193</f>
        <v>0</v>
      </c>
      <c r="AG70" s="114" t="n">
        <f aca="false">+Actuals!AD193</f>
        <v>0</v>
      </c>
      <c r="AH70" s="113" t="n">
        <f aca="false">+Actuals!AE193</f>
        <v>0</v>
      </c>
      <c r="AI70" s="114" t="n">
        <f aca="false">+Actuals!AF193</f>
        <v>0</v>
      </c>
      <c r="AJ70" s="113" t="n">
        <f aca="false">+Actuals!AG193</f>
        <v>0</v>
      </c>
      <c r="AK70" s="114" t="n">
        <f aca="false">+Actuals!AH193</f>
        <v>0</v>
      </c>
      <c r="AL70" s="113" t="n">
        <f aca="false">+Actuals!AI193</f>
        <v>0</v>
      </c>
      <c r="AM70" s="114" t="n">
        <f aca="false">+Actuals!AJ193</f>
        <v>0</v>
      </c>
      <c r="AN70" s="113" t="n">
        <f aca="false">+Actuals!AK193</f>
        <v>0</v>
      </c>
      <c r="AO70" s="114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-6568732.18</v>
      </c>
      <c r="F71" s="107" t="n">
        <f aca="false">'TIE-OUT'!F71+RECLASS!F71</f>
        <v>0</v>
      </c>
      <c r="G71" s="108" t="n">
        <f aca="false">'TIE-OUT'!G71+RECLASS!G71</f>
        <v>-6568732.18</v>
      </c>
      <c r="H71" s="113" t="n">
        <f aca="false">+Actuals!E194</f>
        <v>0</v>
      </c>
      <c r="I71" s="114" t="n">
        <f aca="false">+Actuals!F194</f>
        <v>0</v>
      </c>
      <c r="J71" s="113" t="n">
        <f aca="false">+Actuals!G194</f>
        <v>0</v>
      </c>
      <c r="K71" s="114" t="n">
        <f aca="false">+Actuals!H194</f>
        <v>0</v>
      </c>
      <c r="L71" s="113" t="n">
        <f aca="false">+Actuals!I194</f>
        <v>0</v>
      </c>
      <c r="M71" s="114" t="n">
        <f aca="false">+Actuals!J194</f>
        <v>0</v>
      </c>
      <c r="N71" s="113" t="n">
        <f aca="false">+Actuals!K194</f>
        <v>0</v>
      </c>
      <c r="O71" s="114" t="n">
        <f aca="false">+Actuals!L194</f>
        <v>0</v>
      </c>
      <c r="P71" s="113" t="n">
        <f aca="false">+Actuals!M194</f>
        <v>0</v>
      </c>
      <c r="Q71" s="114" t="n">
        <f aca="false">+Actuals!N194</f>
        <v>0</v>
      </c>
      <c r="R71" s="113" t="n">
        <f aca="false">+Actuals!O194</f>
        <v>0</v>
      </c>
      <c r="S71" s="114" t="n">
        <f aca="false">+Actuals!P194</f>
        <v>0</v>
      </c>
      <c r="T71" s="113" t="n">
        <f aca="false">+Actuals!Q194</f>
        <v>0</v>
      </c>
      <c r="U71" s="114" t="n">
        <f aca="false">+Actuals!R194</f>
        <v>0</v>
      </c>
      <c r="V71" s="113" t="n">
        <f aca="false">+Actuals!S194</f>
        <v>0</v>
      </c>
      <c r="W71" s="114" t="n">
        <f aca="false">+Actuals!T194</f>
        <v>0</v>
      </c>
      <c r="X71" s="113" t="n">
        <f aca="false">+Actuals!U194</f>
        <v>0</v>
      </c>
      <c r="Y71" s="114" t="n">
        <f aca="false">+Actuals!V194</f>
        <v>0</v>
      </c>
      <c r="Z71" s="113" t="n">
        <f aca="false">+Actuals!W194</f>
        <v>0</v>
      </c>
      <c r="AA71" s="114" t="n">
        <f aca="false">+Actuals!X194</f>
        <v>0</v>
      </c>
      <c r="AB71" s="113" t="n">
        <f aca="false">+Actuals!Y194</f>
        <v>0</v>
      </c>
      <c r="AC71" s="114" t="n">
        <f aca="false">+Actuals!Z194</f>
        <v>0</v>
      </c>
      <c r="AD71" s="113" t="n">
        <f aca="false">+Actuals!AA194</f>
        <v>0</v>
      </c>
      <c r="AE71" s="114" t="n">
        <f aca="false">+Actuals!AB194</f>
        <v>0</v>
      </c>
      <c r="AF71" s="113" t="n">
        <f aca="false">+Actuals!AC194</f>
        <v>0</v>
      </c>
      <c r="AG71" s="114" t="n">
        <f aca="false">+Actuals!AD194</f>
        <v>0</v>
      </c>
      <c r="AH71" s="113" t="n">
        <f aca="false">+Actuals!AE194</f>
        <v>0</v>
      </c>
      <c r="AI71" s="114" t="n">
        <f aca="false">+Actuals!AF194</f>
        <v>0</v>
      </c>
      <c r="AJ71" s="113" t="n">
        <f aca="false">+Actuals!AG194</f>
        <v>0</v>
      </c>
      <c r="AK71" s="114" t="n">
        <f aca="false">+Actuals!AH194</f>
        <v>0</v>
      </c>
      <c r="AL71" s="113" t="n">
        <f aca="false">+Actuals!AI194</f>
        <v>0</v>
      </c>
      <c r="AM71" s="114" t="n">
        <f aca="false">+Actuals!AJ194</f>
        <v>0</v>
      </c>
      <c r="AN71" s="113" t="n">
        <f aca="false">+Actuals!AK194</f>
        <v>0</v>
      </c>
      <c r="AO71" s="114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9407879.27</v>
      </c>
      <c r="F72" s="30" t="n">
        <f aca="false">SUM(F70:F71)</f>
        <v>0</v>
      </c>
      <c r="G72" s="31" t="n">
        <f aca="false">SUM(G70:G71)</f>
        <v>9407879.27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3" t="n">
        <f aca="false">+Actuals!E195</f>
        <v>0</v>
      </c>
      <c r="I73" s="114" t="n">
        <f aca="false">+Actuals!F195</f>
        <v>0</v>
      </c>
      <c r="J73" s="113" t="n">
        <f aca="false">+Actuals!G195</f>
        <v>0</v>
      </c>
      <c r="K73" s="114" t="n">
        <f aca="false">+Actuals!H195</f>
        <v>0</v>
      </c>
      <c r="L73" s="113" t="n">
        <f aca="false">+Actuals!I195</f>
        <v>0</v>
      </c>
      <c r="M73" s="114" t="n">
        <f aca="false">+Actuals!J195</f>
        <v>0</v>
      </c>
      <c r="N73" s="113" t="n">
        <f aca="false">+Actuals!K195</f>
        <v>0</v>
      </c>
      <c r="O73" s="114" t="n">
        <f aca="false">+Actuals!L195</f>
        <v>0</v>
      </c>
      <c r="P73" s="113" t="n">
        <f aca="false">+Actuals!M195</f>
        <v>0</v>
      </c>
      <c r="Q73" s="114" t="n">
        <f aca="false">+Actuals!N195</f>
        <v>0</v>
      </c>
      <c r="R73" s="113" t="n">
        <f aca="false">+Actuals!O195</f>
        <v>0</v>
      </c>
      <c r="S73" s="114" t="n">
        <f aca="false">+Actuals!P195</f>
        <v>0</v>
      </c>
      <c r="T73" s="113" t="n">
        <f aca="false">+Actuals!Q195</f>
        <v>0</v>
      </c>
      <c r="U73" s="114" t="n">
        <f aca="false">+Actuals!R195</f>
        <v>0</v>
      </c>
      <c r="V73" s="113" t="n">
        <f aca="false">+Actuals!S195</f>
        <v>0</v>
      </c>
      <c r="W73" s="114" t="n">
        <f aca="false">+Actuals!T195</f>
        <v>0</v>
      </c>
      <c r="X73" s="113" t="n">
        <f aca="false">+Actuals!U195</f>
        <v>0</v>
      </c>
      <c r="Y73" s="114" t="n">
        <f aca="false">+Actuals!V195</f>
        <v>0</v>
      </c>
      <c r="Z73" s="113" t="n">
        <f aca="false">+Actuals!W195</f>
        <v>0</v>
      </c>
      <c r="AA73" s="114" t="n">
        <f aca="false">+Actuals!X195</f>
        <v>0</v>
      </c>
      <c r="AB73" s="113" t="n">
        <f aca="false">+Actuals!Y195</f>
        <v>0</v>
      </c>
      <c r="AC73" s="114" t="n">
        <f aca="false">+Actuals!Z195</f>
        <v>0</v>
      </c>
      <c r="AD73" s="113" t="n">
        <f aca="false">+Actuals!AA195</f>
        <v>0</v>
      </c>
      <c r="AE73" s="114" t="n">
        <f aca="false">+Actuals!AB195</f>
        <v>0</v>
      </c>
      <c r="AF73" s="113" t="n">
        <f aca="false">+Actuals!AC195</f>
        <v>0</v>
      </c>
      <c r="AG73" s="114" t="n">
        <f aca="false">+Actuals!AD195</f>
        <v>0</v>
      </c>
      <c r="AH73" s="113" t="n">
        <f aca="false">+Actuals!AE195</f>
        <v>0</v>
      </c>
      <c r="AI73" s="114" t="n">
        <f aca="false">+Actuals!AF195</f>
        <v>0</v>
      </c>
      <c r="AJ73" s="113" t="n">
        <f aca="false">+Actuals!AG195</f>
        <v>0</v>
      </c>
      <c r="AK73" s="114" t="n">
        <f aca="false">+Actuals!AH195</f>
        <v>0</v>
      </c>
      <c r="AL73" s="113" t="n">
        <f aca="false">+Actuals!AI195</f>
        <v>0</v>
      </c>
      <c r="AM73" s="114" t="n">
        <f aca="false">+Actuals!AJ195</f>
        <v>0</v>
      </c>
      <c r="AN73" s="113" t="n">
        <f aca="false">+Actuals!AK195</f>
        <v>0</v>
      </c>
      <c r="AO73" s="114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-1201200.55</v>
      </c>
      <c r="F74" s="28" t="n">
        <f aca="false">'TIE-OUT'!F74+RECLASS!F74</f>
        <v>0</v>
      </c>
      <c r="G74" s="28" t="n">
        <f aca="false">'TIE-OUT'!G74+RECLASS!G74</f>
        <v>-679851.07</v>
      </c>
      <c r="H74" s="113" t="n">
        <f aca="false">+Actuals!E196</f>
        <v>0</v>
      </c>
      <c r="I74" s="114" t="n">
        <f aca="false">+Actuals!F196</f>
        <v>0</v>
      </c>
      <c r="J74" s="113" t="n">
        <f aca="false">+Actuals!G196</f>
        <v>0</v>
      </c>
      <c r="K74" s="116" t="n">
        <f aca="false">-10912+16000</f>
        <v>5088</v>
      </c>
      <c r="L74" s="113" t="n">
        <f aca="false">+Actuals!I196</f>
        <v>0</v>
      </c>
      <c r="M74" s="114" t="n">
        <v>-174347</v>
      </c>
      <c r="N74" s="113" t="n">
        <f aca="false">+Actuals!K196</f>
        <v>0</v>
      </c>
      <c r="O74" s="114" t="n">
        <v>-131667.49</v>
      </c>
      <c r="P74" s="113" t="n">
        <f aca="false">+Actuals!M196</f>
        <v>0</v>
      </c>
      <c r="Q74" s="116" t="n">
        <f aca="false">-434601.99+214179</f>
        <v>-220422.99</v>
      </c>
      <c r="R74" s="113" t="n">
        <f aca="false">+Actuals!O196</f>
        <v>0</v>
      </c>
      <c r="S74" s="114" t="n">
        <f aca="false">+Actuals!P196</f>
        <v>0</v>
      </c>
      <c r="T74" s="113" t="n">
        <f aca="false">+Actuals!Q196</f>
        <v>0</v>
      </c>
      <c r="U74" s="114" t="n">
        <f aca="false">+Actuals!R196</f>
        <v>0</v>
      </c>
      <c r="V74" s="113" t="n">
        <f aca="false">+Actuals!S196</f>
        <v>0</v>
      </c>
      <c r="W74" s="114" t="n">
        <f aca="false">+Actuals!T196</f>
        <v>0</v>
      </c>
      <c r="X74" s="113" t="n">
        <f aca="false">+Actuals!U196</f>
        <v>0</v>
      </c>
      <c r="Y74" s="114" t="n">
        <f aca="false">+Actuals!V196</f>
        <v>0</v>
      </c>
      <c r="Z74" s="113" t="n">
        <f aca="false">+Actuals!W196</f>
        <v>0</v>
      </c>
      <c r="AA74" s="114" t="n">
        <f aca="false">+Actuals!X196</f>
        <v>0</v>
      </c>
      <c r="AB74" s="113" t="n">
        <f aca="false">+Actuals!Y196</f>
        <v>0</v>
      </c>
      <c r="AC74" s="114" t="n">
        <f aca="false">+Actuals!Z196</f>
        <v>0</v>
      </c>
      <c r="AD74" s="113" t="n">
        <f aca="false">+Actuals!AA196</f>
        <v>0</v>
      </c>
      <c r="AE74" s="114" t="n">
        <f aca="false">+Actuals!AB196</f>
        <v>0</v>
      </c>
      <c r="AF74" s="113" t="n">
        <f aca="false">+Actuals!AC196</f>
        <v>0</v>
      </c>
      <c r="AG74" s="114" t="n">
        <f aca="false">+Actuals!AD196</f>
        <v>0</v>
      </c>
      <c r="AH74" s="113" t="n">
        <f aca="false">+Actuals!AE196</f>
        <v>0</v>
      </c>
      <c r="AI74" s="114" t="n">
        <f aca="false">+Actuals!AF196</f>
        <v>0</v>
      </c>
      <c r="AJ74" s="113" t="n">
        <f aca="false">+Actuals!AG196</f>
        <v>0</v>
      </c>
      <c r="AK74" s="114" t="n">
        <f aca="false">+Actuals!AH196</f>
        <v>0</v>
      </c>
      <c r="AL74" s="113" t="n">
        <f aca="false">+Actuals!AI196</f>
        <v>0</v>
      </c>
      <c r="AM74" s="114" t="n">
        <f aca="false">+Actuals!AJ196</f>
        <v>0</v>
      </c>
      <c r="AN74" s="113" t="n">
        <f aca="false">+Actuals!AK196</f>
        <v>0</v>
      </c>
      <c r="AO74" s="114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-34426</v>
      </c>
      <c r="F75" s="28" t="n">
        <f aca="false">'TIE-OUT'!F75+RECLASS!F75</f>
        <v>0</v>
      </c>
      <c r="G75" s="28" t="n">
        <f aca="false">'TIE-OUT'!G75+RECLASS!G75</f>
        <v>-34426</v>
      </c>
      <c r="H75" s="113" t="n">
        <f aca="false">+Actuals!E197</f>
        <v>0</v>
      </c>
      <c r="I75" s="114" t="n">
        <f aca="false">+Actuals!F197</f>
        <v>0</v>
      </c>
      <c r="J75" s="113" t="n">
        <f aca="false">+Actuals!G197</f>
        <v>0</v>
      </c>
      <c r="K75" s="114" t="n">
        <f aca="false">+Actuals!H197</f>
        <v>0</v>
      </c>
      <c r="L75" s="113" t="n">
        <f aca="false">+Actuals!I197</f>
        <v>0</v>
      </c>
      <c r="M75" s="114" t="n">
        <f aca="false">+Actuals!J197</f>
        <v>0</v>
      </c>
      <c r="N75" s="113" t="n">
        <f aca="false">+Actuals!K197</f>
        <v>0</v>
      </c>
      <c r="O75" s="114" t="n">
        <f aca="false">+Actuals!L197</f>
        <v>0</v>
      </c>
      <c r="P75" s="113" t="n">
        <f aca="false">+Actuals!M197</f>
        <v>0</v>
      </c>
      <c r="Q75" s="114" t="n">
        <f aca="false">+Actuals!N197</f>
        <v>0</v>
      </c>
      <c r="R75" s="113" t="n">
        <f aca="false">+Actuals!O197</f>
        <v>0</v>
      </c>
      <c r="S75" s="114" t="n">
        <f aca="false">+Actuals!P197</f>
        <v>0</v>
      </c>
      <c r="T75" s="113" t="n">
        <f aca="false">+Actuals!Q197</f>
        <v>0</v>
      </c>
      <c r="U75" s="114" t="n">
        <f aca="false">+Actuals!R197</f>
        <v>0</v>
      </c>
      <c r="V75" s="113" t="n">
        <f aca="false">+Actuals!S197</f>
        <v>0</v>
      </c>
      <c r="W75" s="114" t="n">
        <f aca="false">+Actuals!T197</f>
        <v>0</v>
      </c>
      <c r="X75" s="113" t="n">
        <f aca="false">+Actuals!U197</f>
        <v>0</v>
      </c>
      <c r="Y75" s="114" t="n">
        <f aca="false">+Actuals!V197</f>
        <v>0</v>
      </c>
      <c r="Z75" s="113" t="n">
        <f aca="false">+Actuals!W197</f>
        <v>0</v>
      </c>
      <c r="AA75" s="114" t="n">
        <f aca="false">+Actuals!X197</f>
        <v>0</v>
      </c>
      <c r="AB75" s="113" t="n">
        <f aca="false">+Actuals!Y197</f>
        <v>0</v>
      </c>
      <c r="AC75" s="114" t="n">
        <f aca="false">+Actuals!Z197</f>
        <v>0</v>
      </c>
      <c r="AD75" s="113" t="n">
        <f aca="false">+Actuals!AA197</f>
        <v>0</v>
      </c>
      <c r="AE75" s="114" t="n">
        <f aca="false">+Actuals!AB197</f>
        <v>0</v>
      </c>
      <c r="AF75" s="113" t="n">
        <f aca="false">+Actuals!AC197</f>
        <v>0</v>
      </c>
      <c r="AG75" s="114" t="n">
        <f aca="false">+Actuals!AD197</f>
        <v>0</v>
      </c>
      <c r="AH75" s="113" t="n">
        <f aca="false">+Actuals!AE197</f>
        <v>0</v>
      </c>
      <c r="AI75" s="114" t="n">
        <f aca="false">+Actuals!AF197</f>
        <v>0</v>
      </c>
      <c r="AJ75" s="113" t="n">
        <f aca="false">+Actuals!AG197</f>
        <v>0</v>
      </c>
      <c r="AK75" s="114" t="n">
        <f aca="false">+Actuals!AH197</f>
        <v>0</v>
      </c>
      <c r="AL75" s="113" t="n">
        <f aca="false">+Actuals!AI197</f>
        <v>0</v>
      </c>
      <c r="AM75" s="114" t="n">
        <f aca="false">+Actuals!AJ197</f>
        <v>0</v>
      </c>
      <c r="AN75" s="113" t="n">
        <f aca="false">+Actuals!AK197</f>
        <v>0</v>
      </c>
      <c r="AO75" s="114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-9925.07</v>
      </c>
      <c r="F76" s="28" t="n">
        <f aca="false">'TIE-OUT'!F76+RECLASS!F76</f>
        <v>0</v>
      </c>
      <c r="G76" s="28" t="n">
        <f aca="false">'TIE-OUT'!G76+RECLASS!G76</f>
        <v>0</v>
      </c>
      <c r="H76" s="113" t="n">
        <f aca="false">+Actuals!E198</f>
        <v>-0</v>
      </c>
      <c r="I76" s="114" t="n">
        <f aca="false">+Actuals!F198</f>
        <v>-9312.57</v>
      </c>
      <c r="J76" s="113" t="n">
        <f aca="false">+Actuals!G198</f>
        <v>-0</v>
      </c>
      <c r="K76" s="114" t="n">
        <f aca="false">+Actuals!H198</f>
        <v>-462.5</v>
      </c>
      <c r="L76" s="113" t="n">
        <f aca="false">+Actuals!I198</f>
        <v>0</v>
      </c>
      <c r="M76" s="114" t="n">
        <v>-150</v>
      </c>
      <c r="N76" s="113" t="n">
        <f aca="false">+Actuals!K198</f>
        <v>0</v>
      </c>
      <c r="O76" s="114" t="n">
        <f aca="false">+Actuals!L198</f>
        <v>0</v>
      </c>
      <c r="P76" s="113" t="n">
        <f aca="false">+Actuals!M198</f>
        <v>0</v>
      </c>
      <c r="Q76" s="114" t="n">
        <f aca="false">+Actuals!N198</f>
        <v>0</v>
      </c>
      <c r="R76" s="113" t="n">
        <f aca="false">+Actuals!O198</f>
        <v>0</v>
      </c>
      <c r="S76" s="114" t="n">
        <f aca="false">+Actuals!P198</f>
        <v>0</v>
      </c>
      <c r="T76" s="113" t="n">
        <f aca="false">+Actuals!Q198</f>
        <v>0</v>
      </c>
      <c r="U76" s="114" t="n">
        <f aca="false">+Actuals!R198</f>
        <v>0</v>
      </c>
      <c r="V76" s="113" t="n">
        <f aca="false">+Actuals!S198</f>
        <v>0</v>
      </c>
      <c r="W76" s="114" t="n">
        <f aca="false">+Actuals!T198</f>
        <v>0</v>
      </c>
      <c r="X76" s="113" t="n">
        <f aca="false">+Actuals!U198</f>
        <v>0</v>
      </c>
      <c r="Y76" s="114" t="n">
        <f aca="false">+Actuals!V198</f>
        <v>0</v>
      </c>
      <c r="Z76" s="113" t="n">
        <f aca="false">+Actuals!W198</f>
        <v>0</v>
      </c>
      <c r="AA76" s="114" t="n">
        <f aca="false">+Actuals!X198</f>
        <v>0</v>
      </c>
      <c r="AB76" s="113" t="n">
        <f aca="false">+Actuals!Y198</f>
        <v>0</v>
      </c>
      <c r="AC76" s="114" t="n">
        <f aca="false">+Actuals!Z198</f>
        <v>0</v>
      </c>
      <c r="AD76" s="113" t="n">
        <f aca="false">+Actuals!AA198</f>
        <v>0</v>
      </c>
      <c r="AE76" s="114" t="n">
        <f aca="false">+Actuals!AB198</f>
        <v>0</v>
      </c>
      <c r="AF76" s="113" t="n">
        <f aca="false">+Actuals!AC198</f>
        <v>0</v>
      </c>
      <c r="AG76" s="114" t="n">
        <f aca="false">+Actuals!AD198</f>
        <v>0</v>
      </c>
      <c r="AH76" s="113" t="n">
        <f aca="false">+Actuals!AE198</f>
        <v>0</v>
      </c>
      <c r="AI76" s="114" t="n">
        <f aca="false">+Actuals!AF198</f>
        <v>0</v>
      </c>
      <c r="AJ76" s="113" t="n">
        <f aca="false">+Actuals!AG198</f>
        <v>0</v>
      </c>
      <c r="AK76" s="114" t="n">
        <f aca="false">+Actuals!AH198</f>
        <v>0</v>
      </c>
      <c r="AL76" s="113" t="n">
        <f aca="false">+Actuals!AI198</f>
        <v>0</v>
      </c>
      <c r="AM76" s="114" t="n">
        <f aca="false">+Actuals!AJ198</f>
        <v>0</v>
      </c>
      <c r="AN76" s="113" t="n">
        <f aca="false">+Actuals!AK198</f>
        <v>0</v>
      </c>
      <c r="AO76" s="114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3" t="n">
        <f aca="false">+Actuals!E199</f>
        <v>0</v>
      </c>
      <c r="I77" s="114" t="n">
        <f aca="false">+Actuals!F199</f>
        <v>0</v>
      </c>
      <c r="J77" s="113" t="n">
        <f aca="false">+Actuals!G199</f>
        <v>0</v>
      </c>
      <c r="K77" s="114" t="n">
        <f aca="false">+Actuals!H199</f>
        <v>0</v>
      </c>
      <c r="L77" s="113" t="n">
        <f aca="false">+Actuals!I199</f>
        <v>0</v>
      </c>
      <c r="M77" s="114" t="n">
        <f aca="false">+Actuals!J199</f>
        <v>0</v>
      </c>
      <c r="N77" s="113" t="n">
        <f aca="false">+Actuals!K199</f>
        <v>0</v>
      </c>
      <c r="O77" s="114" t="n">
        <f aca="false">+Actuals!L199</f>
        <v>0</v>
      </c>
      <c r="P77" s="113" t="n">
        <f aca="false">+Actuals!M199</f>
        <v>0</v>
      </c>
      <c r="Q77" s="114" t="n">
        <f aca="false">+Actuals!N199</f>
        <v>0</v>
      </c>
      <c r="R77" s="113" t="n">
        <f aca="false">+Actuals!O199</f>
        <v>0</v>
      </c>
      <c r="S77" s="114" t="n">
        <f aca="false">+Actuals!P199</f>
        <v>0</v>
      </c>
      <c r="T77" s="113" t="n">
        <f aca="false">+Actuals!Q199</f>
        <v>0</v>
      </c>
      <c r="U77" s="114" t="n">
        <f aca="false">+Actuals!R199</f>
        <v>0</v>
      </c>
      <c r="V77" s="113" t="n">
        <f aca="false">+Actuals!S199</f>
        <v>0</v>
      </c>
      <c r="W77" s="114" t="n">
        <f aca="false">+Actuals!T199</f>
        <v>0</v>
      </c>
      <c r="X77" s="113" t="n">
        <f aca="false">+Actuals!U199</f>
        <v>0</v>
      </c>
      <c r="Y77" s="114" t="n">
        <f aca="false">+Actuals!V199</f>
        <v>0</v>
      </c>
      <c r="Z77" s="113" t="n">
        <f aca="false">+Actuals!W199</f>
        <v>0</v>
      </c>
      <c r="AA77" s="114" t="n">
        <f aca="false">+Actuals!X199</f>
        <v>0</v>
      </c>
      <c r="AB77" s="113" t="n">
        <f aca="false">+Actuals!Y199</f>
        <v>0</v>
      </c>
      <c r="AC77" s="114" t="n">
        <f aca="false">+Actuals!Z199</f>
        <v>0</v>
      </c>
      <c r="AD77" s="113" t="n">
        <f aca="false">+Actuals!AA199</f>
        <v>0</v>
      </c>
      <c r="AE77" s="114" t="n">
        <f aca="false">+Actuals!AB199</f>
        <v>0</v>
      </c>
      <c r="AF77" s="113" t="n">
        <f aca="false">+Actuals!AC199</f>
        <v>0</v>
      </c>
      <c r="AG77" s="114" t="n">
        <f aca="false">+Actuals!AD199</f>
        <v>0</v>
      </c>
      <c r="AH77" s="113" t="n">
        <f aca="false">+Actuals!AE199</f>
        <v>0</v>
      </c>
      <c r="AI77" s="114" t="n">
        <f aca="false">+Actuals!AF199</f>
        <v>0</v>
      </c>
      <c r="AJ77" s="113" t="n">
        <f aca="false">+Actuals!AG199</f>
        <v>0</v>
      </c>
      <c r="AK77" s="114" t="n">
        <f aca="false">+Actuals!AH199</f>
        <v>0</v>
      </c>
      <c r="AL77" s="113" t="n">
        <f aca="false">+Actuals!AI199</f>
        <v>0</v>
      </c>
      <c r="AM77" s="114" t="n">
        <f aca="false">+Actuals!AJ199</f>
        <v>0</v>
      </c>
      <c r="AN77" s="113" t="n">
        <f aca="false">+Actuals!AK199</f>
        <v>0</v>
      </c>
      <c r="AO77" s="114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3" t="n">
        <f aca="false">+Actuals!E200</f>
        <v>0</v>
      </c>
      <c r="I78" s="114" t="n">
        <f aca="false">+Actuals!F200</f>
        <v>0</v>
      </c>
      <c r="J78" s="113" t="n">
        <f aca="false">+Actuals!G200</f>
        <v>0</v>
      </c>
      <c r="K78" s="114" t="n">
        <f aca="false">+Actuals!H200</f>
        <v>0</v>
      </c>
      <c r="L78" s="113" t="n">
        <f aca="false">+Actuals!I200</f>
        <v>0</v>
      </c>
      <c r="M78" s="114" t="n">
        <f aca="false">+Actuals!J200</f>
        <v>0</v>
      </c>
      <c r="N78" s="113" t="n">
        <f aca="false">+Actuals!K200</f>
        <v>0</v>
      </c>
      <c r="O78" s="114" t="n">
        <f aca="false">+Actuals!L200</f>
        <v>0</v>
      </c>
      <c r="P78" s="113" t="n">
        <f aca="false">+Actuals!M200</f>
        <v>0</v>
      </c>
      <c r="Q78" s="114" t="n">
        <f aca="false">+Actuals!N200</f>
        <v>0</v>
      </c>
      <c r="R78" s="113" t="n">
        <f aca="false">+Actuals!O200</f>
        <v>0</v>
      </c>
      <c r="S78" s="114" t="n">
        <f aca="false">+Actuals!P200</f>
        <v>0</v>
      </c>
      <c r="T78" s="113" t="n">
        <f aca="false">+Actuals!Q200</f>
        <v>0</v>
      </c>
      <c r="U78" s="114" t="n">
        <f aca="false">+Actuals!R200</f>
        <v>0</v>
      </c>
      <c r="V78" s="113" t="n">
        <f aca="false">+Actuals!S200</f>
        <v>0</v>
      </c>
      <c r="W78" s="114" t="n">
        <f aca="false">+Actuals!T200</f>
        <v>0</v>
      </c>
      <c r="X78" s="113" t="n">
        <f aca="false">+Actuals!U200</f>
        <v>0</v>
      </c>
      <c r="Y78" s="114" t="n">
        <f aca="false">+Actuals!V200</f>
        <v>0</v>
      </c>
      <c r="Z78" s="113" t="n">
        <f aca="false">+Actuals!W200</f>
        <v>0</v>
      </c>
      <c r="AA78" s="114" t="n">
        <f aca="false">+Actuals!X200</f>
        <v>0</v>
      </c>
      <c r="AB78" s="113" t="n">
        <f aca="false">+Actuals!Y200</f>
        <v>0</v>
      </c>
      <c r="AC78" s="114" t="n">
        <f aca="false">+Actuals!Z200</f>
        <v>0</v>
      </c>
      <c r="AD78" s="113" t="n">
        <f aca="false">+Actuals!AA200</f>
        <v>0</v>
      </c>
      <c r="AE78" s="114" t="n">
        <f aca="false">+Actuals!AB200</f>
        <v>0</v>
      </c>
      <c r="AF78" s="113" t="n">
        <f aca="false">+Actuals!AC200</f>
        <v>0</v>
      </c>
      <c r="AG78" s="114" t="n">
        <f aca="false">+Actuals!AD200</f>
        <v>0</v>
      </c>
      <c r="AH78" s="113" t="n">
        <f aca="false">+Actuals!AE200</f>
        <v>0</v>
      </c>
      <c r="AI78" s="114" t="n">
        <f aca="false">+Actuals!AF200</f>
        <v>0</v>
      </c>
      <c r="AJ78" s="113" t="n">
        <f aca="false">+Actuals!AG200</f>
        <v>0</v>
      </c>
      <c r="AK78" s="114" t="n">
        <f aca="false">+Actuals!AH200</f>
        <v>0</v>
      </c>
      <c r="AL78" s="113" t="n">
        <f aca="false">+Actuals!AI200</f>
        <v>0</v>
      </c>
      <c r="AM78" s="114" t="n">
        <f aca="false">+Actuals!AJ200</f>
        <v>0</v>
      </c>
      <c r="AN78" s="113" t="n">
        <f aca="false">+Actuals!AK200</f>
        <v>0</v>
      </c>
      <c r="AO78" s="114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3" t="n">
        <f aca="false">+Actuals!E201</f>
        <v>0</v>
      </c>
      <c r="I79" s="114" t="n">
        <f aca="false">+Actuals!F201</f>
        <v>0</v>
      </c>
      <c r="J79" s="113" t="n">
        <f aca="false">+Actuals!G201</f>
        <v>0</v>
      </c>
      <c r="K79" s="114" t="n">
        <f aca="false">+Actuals!H201</f>
        <v>0</v>
      </c>
      <c r="L79" s="113" t="n">
        <f aca="false">+Actuals!I201</f>
        <v>0</v>
      </c>
      <c r="M79" s="114" t="n">
        <f aca="false">+Actuals!J201</f>
        <v>0</v>
      </c>
      <c r="N79" s="113" t="n">
        <f aca="false">+Actuals!K201</f>
        <v>0</v>
      </c>
      <c r="O79" s="114" t="n">
        <f aca="false">+Actuals!L201</f>
        <v>0</v>
      </c>
      <c r="P79" s="113" t="n">
        <f aca="false">+Actuals!M201</f>
        <v>0</v>
      </c>
      <c r="Q79" s="114" t="n">
        <f aca="false">+Actuals!N201</f>
        <v>0</v>
      </c>
      <c r="R79" s="113" t="n">
        <f aca="false">+Actuals!O201</f>
        <v>0</v>
      </c>
      <c r="S79" s="114" t="n">
        <f aca="false">+Actuals!P201</f>
        <v>0</v>
      </c>
      <c r="T79" s="113" t="n">
        <f aca="false">+Actuals!Q201</f>
        <v>0</v>
      </c>
      <c r="U79" s="114" t="n">
        <f aca="false">+Actuals!R201</f>
        <v>0</v>
      </c>
      <c r="V79" s="113" t="n">
        <f aca="false">+Actuals!S201</f>
        <v>0</v>
      </c>
      <c r="W79" s="114" t="n">
        <f aca="false">+Actuals!T201</f>
        <v>0</v>
      </c>
      <c r="X79" s="113" t="n">
        <f aca="false">+Actuals!U201</f>
        <v>0</v>
      </c>
      <c r="Y79" s="114" t="n">
        <f aca="false">+Actuals!V201</f>
        <v>0</v>
      </c>
      <c r="Z79" s="113" t="n">
        <f aca="false">+Actuals!W201</f>
        <v>0</v>
      </c>
      <c r="AA79" s="114" t="n">
        <f aca="false">+Actuals!X201</f>
        <v>0</v>
      </c>
      <c r="AB79" s="113" t="n">
        <f aca="false">+Actuals!Y201</f>
        <v>0</v>
      </c>
      <c r="AC79" s="114" t="n">
        <f aca="false">+Actuals!Z201</f>
        <v>0</v>
      </c>
      <c r="AD79" s="113" t="n">
        <f aca="false">+Actuals!AA201</f>
        <v>0</v>
      </c>
      <c r="AE79" s="114" t="n">
        <f aca="false">+Actuals!AB201</f>
        <v>0</v>
      </c>
      <c r="AF79" s="113" t="n">
        <f aca="false">+Actuals!AC201</f>
        <v>0</v>
      </c>
      <c r="AG79" s="114" t="n">
        <f aca="false">+Actuals!AD201</f>
        <v>0</v>
      </c>
      <c r="AH79" s="113" t="n">
        <f aca="false">+Actuals!AE201</f>
        <v>0</v>
      </c>
      <c r="AI79" s="114" t="n">
        <f aca="false">+Actuals!AF201</f>
        <v>0</v>
      </c>
      <c r="AJ79" s="113" t="n">
        <f aca="false">+Actuals!AG201</f>
        <v>0</v>
      </c>
      <c r="AK79" s="114" t="n">
        <f aca="false">+Actuals!AH201</f>
        <v>0</v>
      </c>
      <c r="AL79" s="113" t="n">
        <f aca="false">+Actuals!AI201</f>
        <v>0</v>
      </c>
      <c r="AM79" s="114" t="n">
        <f aca="false">+Actuals!AJ201</f>
        <v>0</v>
      </c>
      <c r="AN79" s="113" t="n">
        <f aca="false">+Actuals!AK201</f>
        <v>0</v>
      </c>
      <c r="AO79" s="114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3" t="n">
        <f aca="false">+Actuals!E202</f>
        <v>0</v>
      </c>
      <c r="I80" s="114" t="n">
        <f aca="false">+Actuals!F202</f>
        <v>0</v>
      </c>
      <c r="J80" s="113" t="n">
        <f aca="false">+Actuals!G202</f>
        <v>0</v>
      </c>
      <c r="K80" s="114" t="n">
        <f aca="false">+Actuals!H202</f>
        <v>0</v>
      </c>
      <c r="L80" s="113" t="n">
        <f aca="false">+Actuals!I202</f>
        <v>0</v>
      </c>
      <c r="M80" s="114" t="n">
        <f aca="false">+Actuals!J202</f>
        <v>0</v>
      </c>
      <c r="N80" s="113" t="n">
        <f aca="false">+Actuals!K202</f>
        <v>0</v>
      </c>
      <c r="O80" s="114" t="n">
        <f aca="false">+Actuals!L202</f>
        <v>0</v>
      </c>
      <c r="P80" s="113" t="n">
        <f aca="false">+Actuals!M202</f>
        <v>0</v>
      </c>
      <c r="Q80" s="114" t="n">
        <f aca="false">+Actuals!N202</f>
        <v>0</v>
      </c>
      <c r="R80" s="113" t="n">
        <f aca="false">+Actuals!O202</f>
        <v>0</v>
      </c>
      <c r="S80" s="114" t="n">
        <f aca="false">+Actuals!P202</f>
        <v>0</v>
      </c>
      <c r="T80" s="113" t="n">
        <f aca="false">+Actuals!Q202</f>
        <v>0</v>
      </c>
      <c r="U80" s="114" t="n">
        <f aca="false">+Actuals!R202</f>
        <v>0</v>
      </c>
      <c r="V80" s="113" t="n">
        <f aca="false">+Actuals!S202</f>
        <v>0</v>
      </c>
      <c r="W80" s="114" t="n">
        <f aca="false">+Actuals!T202</f>
        <v>0</v>
      </c>
      <c r="X80" s="113" t="n">
        <f aca="false">+Actuals!U202</f>
        <v>0</v>
      </c>
      <c r="Y80" s="114" t="n">
        <f aca="false">+Actuals!V202</f>
        <v>0</v>
      </c>
      <c r="Z80" s="113" t="n">
        <f aca="false">+Actuals!W202</f>
        <v>0</v>
      </c>
      <c r="AA80" s="114" t="n">
        <f aca="false">+Actuals!X202</f>
        <v>0</v>
      </c>
      <c r="AB80" s="113" t="n">
        <f aca="false">+Actuals!Y202</f>
        <v>0</v>
      </c>
      <c r="AC80" s="114" t="n">
        <f aca="false">+Actuals!Z202</f>
        <v>0</v>
      </c>
      <c r="AD80" s="113" t="n">
        <f aca="false">+Actuals!AA202</f>
        <v>0</v>
      </c>
      <c r="AE80" s="114" t="n">
        <f aca="false">+Actuals!AB202</f>
        <v>0</v>
      </c>
      <c r="AF80" s="113" t="n">
        <f aca="false">+Actuals!AC202</f>
        <v>0</v>
      </c>
      <c r="AG80" s="114" t="n">
        <f aca="false">+Actuals!AD202</f>
        <v>0</v>
      </c>
      <c r="AH80" s="113" t="n">
        <f aca="false">+Actuals!AE202</f>
        <v>0</v>
      </c>
      <c r="AI80" s="114" t="n">
        <f aca="false">+Actuals!AF202</f>
        <v>0</v>
      </c>
      <c r="AJ80" s="113" t="n">
        <f aca="false">+Actuals!AG202</f>
        <v>0</v>
      </c>
      <c r="AK80" s="114" t="n">
        <f aca="false">+Actuals!AH202</f>
        <v>0</v>
      </c>
      <c r="AL80" s="113" t="n">
        <f aca="false">+Actuals!AI202</f>
        <v>0</v>
      </c>
      <c r="AM80" s="114" t="n">
        <f aca="false">+Actuals!AJ202</f>
        <v>0</v>
      </c>
      <c r="AN80" s="113" t="n">
        <f aca="false">+Actuals!AK202</f>
        <v>0</v>
      </c>
      <c r="AO80" s="114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-22500</v>
      </c>
      <c r="F81" s="28" t="n">
        <f aca="false">'TIE-OUT'!F81+RECLASS!F81</f>
        <v>0</v>
      </c>
      <c r="G81" s="28" t="n">
        <f aca="false">'TIE-OUT'!G81+RECLASS!G81</f>
        <v>-22500</v>
      </c>
      <c r="H81" s="113" t="n">
        <f aca="false">+Actuals!E203</f>
        <v>0</v>
      </c>
      <c r="I81" s="114" t="n">
        <f aca="false">+Actuals!F203</f>
        <v>0</v>
      </c>
      <c r="J81" s="113" t="n">
        <f aca="false">+Actuals!G203</f>
        <v>0</v>
      </c>
      <c r="K81" s="114" t="n">
        <f aca="false">+Actuals!H203</f>
        <v>0</v>
      </c>
      <c r="L81" s="113" t="n">
        <f aca="false">+Actuals!I203</f>
        <v>0</v>
      </c>
      <c r="M81" s="114" t="n">
        <f aca="false">+Actuals!J203</f>
        <v>0</v>
      </c>
      <c r="N81" s="113" t="n">
        <f aca="false">+Actuals!K203</f>
        <v>0</v>
      </c>
      <c r="O81" s="114" t="n">
        <f aca="false">+Actuals!L203</f>
        <v>0</v>
      </c>
      <c r="P81" s="113" t="n">
        <f aca="false">+Actuals!M203</f>
        <v>0</v>
      </c>
      <c r="Q81" s="114" t="n">
        <f aca="false">+Actuals!N203</f>
        <v>0</v>
      </c>
      <c r="R81" s="113" t="n">
        <f aca="false">+Actuals!O203</f>
        <v>0</v>
      </c>
      <c r="S81" s="114" t="n">
        <f aca="false">+Actuals!P203</f>
        <v>0</v>
      </c>
      <c r="T81" s="113" t="n">
        <f aca="false">+Actuals!Q203</f>
        <v>0</v>
      </c>
      <c r="U81" s="114" t="n">
        <f aca="false">+Actuals!R203</f>
        <v>0</v>
      </c>
      <c r="V81" s="113" t="n">
        <f aca="false">+Actuals!S203</f>
        <v>0</v>
      </c>
      <c r="W81" s="114" t="n">
        <f aca="false">+Actuals!T203</f>
        <v>0</v>
      </c>
      <c r="X81" s="113" t="n">
        <f aca="false">+Actuals!U203</f>
        <v>0</v>
      </c>
      <c r="Y81" s="114" t="n">
        <f aca="false">+Actuals!V203</f>
        <v>0</v>
      </c>
      <c r="Z81" s="113" t="n">
        <f aca="false">+Actuals!W203</f>
        <v>0</v>
      </c>
      <c r="AA81" s="114" t="n">
        <f aca="false">+Actuals!X203</f>
        <v>0</v>
      </c>
      <c r="AB81" s="113" t="n">
        <f aca="false">+Actuals!Y203</f>
        <v>0</v>
      </c>
      <c r="AC81" s="114" t="n">
        <f aca="false">+Actuals!Z203</f>
        <v>0</v>
      </c>
      <c r="AD81" s="113" t="n">
        <f aca="false">+Actuals!AA203</f>
        <v>0</v>
      </c>
      <c r="AE81" s="114" t="n">
        <f aca="false">+Actuals!AB203</f>
        <v>0</v>
      </c>
      <c r="AF81" s="113" t="n">
        <f aca="false">+Actuals!AC203</f>
        <v>0</v>
      </c>
      <c r="AG81" s="114" t="n">
        <f aca="false">+Actuals!AD203</f>
        <v>0</v>
      </c>
      <c r="AH81" s="113" t="n">
        <f aca="false">+Actuals!AE203</f>
        <v>0</v>
      </c>
      <c r="AI81" s="114" t="n">
        <f aca="false">+Actuals!AF203</f>
        <v>0</v>
      </c>
      <c r="AJ81" s="113" t="n">
        <f aca="false">+Actuals!AG203</f>
        <v>0</v>
      </c>
      <c r="AK81" s="114" t="n">
        <f aca="false">+Actuals!AH203</f>
        <v>0</v>
      </c>
      <c r="AL81" s="113" t="n">
        <f aca="false">+Actuals!AI203</f>
        <v>0</v>
      </c>
      <c r="AM81" s="114" t="n">
        <f aca="false">+Actuals!AJ203</f>
        <v>0</v>
      </c>
      <c r="AN81" s="113" t="n">
        <f aca="false">+Actuals!AK203</f>
        <v>0</v>
      </c>
      <c r="AO81" s="114" t="n">
        <f aca="false">+Actuals!AL203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10399383.1399999</v>
      </c>
      <c r="F82" s="42" t="n">
        <f aca="false">F16+F24+F29+F36+F43+F45+F47+F49</f>
        <v>0</v>
      </c>
      <c r="G82" s="43" t="n">
        <f aca="false">SUM(G72:G81)+G16+G24+G29+G36+G43+G45+G47+G49+G51+G56+G61+G66</f>
        <v>8721842.19</v>
      </c>
      <c r="H82" s="42" t="n">
        <f aca="false">H16+H24+H29+H36+H43+H45+H47+H49</f>
        <v>0</v>
      </c>
      <c r="I82" s="117" t="n">
        <f aca="false">SUM(I72:I81)+I16+I24+I29+I36+I43+I45+I47+I49+I51+I56+I61+I66</f>
        <v>4169930.02599996</v>
      </c>
      <c r="J82" s="42" t="n">
        <f aca="false">J16+J24+J29+J36+J43+J45+J47+J49</f>
        <v>0</v>
      </c>
      <c r="K82" s="117" t="n">
        <f aca="false">SUM(K72:K81)+K16+K24+K29+K36+K43+K45+K47+K49+K51+K56+K61+K66</f>
        <v>-2255119.376</v>
      </c>
      <c r="L82" s="42" t="n">
        <f aca="false">L16+L24+L29+L36+L43+L45+L47+L49</f>
        <v>0</v>
      </c>
      <c r="M82" s="43" t="n">
        <f aca="false">SUM(M72:M81)+M16+M24+M29+M36+M43+M45+M47+M49+M51+M56+M61+M66</f>
        <v>-613782.979999999</v>
      </c>
      <c r="N82" s="42" t="n">
        <f aca="false">N16+N24+N29+N36+N43+N45+N47+N49</f>
        <v>0</v>
      </c>
      <c r="O82" s="43" t="n">
        <f aca="false">SUM(O72:O81)+O16+O24+O29+O36+O43+O45+O47+O49+O51+O56+O61+O66</f>
        <v>190800.25</v>
      </c>
      <c r="P82" s="42" t="n">
        <f aca="false">P16+P24+P29+P36+P43+P45+P47+P49</f>
        <v>0</v>
      </c>
      <c r="Q82" s="43" t="n">
        <f aca="false">SUM(Q72:Q81)+Q16+Q24+Q29+Q36+Q43+Q45+Q47+Q49+Q51+Q56+Q61+Q66</f>
        <v>185713.03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1" activeCellId="0" sqref="D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7" min="6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4268262</v>
      </c>
      <c r="E11" s="29" t="n">
        <f aca="false">SUM(G11,I11,K11,M11,O11,Q11,S11,U11,W11,Y11,AA11,AC11,AE11)</f>
        <v>14042380.39</v>
      </c>
      <c r="F11" s="28" t="n">
        <f aca="false">'TIE-OUT'!AD11+RECLASS!AD11</f>
        <v>0</v>
      </c>
      <c r="G11" s="29" t="n">
        <f aca="false">'TIE-OUT'!AE11+RECLASS!AE11</f>
        <v>0</v>
      </c>
      <c r="H11" s="113" t="n">
        <f aca="false">+Actuals!E404</f>
        <v>3556677</v>
      </c>
      <c r="I11" s="113" t="n">
        <f aca="false">+Actuals!F404</f>
        <v>14908359.81</v>
      </c>
      <c r="J11" s="113" t="n">
        <f aca="false">+Actuals!G404</f>
        <v>711585</v>
      </c>
      <c r="K11" s="113" t="n">
        <f aca="false">+Actuals!H404</f>
        <v>-983741.73</v>
      </c>
      <c r="L11" s="113" t="n">
        <f aca="false">+Actuals!I404</f>
        <v>0</v>
      </c>
      <c r="M11" s="113" t="n">
        <v>117762.31</v>
      </c>
      <c r="N11" s="113" t="n">
        <f aca="false">+Actuals!K404</f>
        <v>0</v>
      </c>
      <c r="O11" s="113" t="n">
        <f aca="false">+Actuals!L404</f>
        <v>0</v>
      </c>
      <c r="P11" s="113" t="n">
        <f aca="false">+Actuals!M404</f>
        <v>0</v>
      </c>
      <c r="Q11" s="113" t="n">
        <f aca="false">+Actuals!N404</f>
        <v>0</v>
      </c>
      <c r="R11" s="113" t="n">
        <f aca="false">+Actuals!O404</f>
        <v>0</v>
      </c>
      <c r="S11" s="113" t="n">
        <f aca="false">+Actuals!P404</f>
        <v>0</v>
      </c>
      <c r="T11" s="113" t="n">
        <f aca="false">+Actuals!Q404</f>
        <v>0</v>
      </c>
      <c r="U11" s="113" t="n">
        <f aca="false">+Actuals!R404</f>
        <v>0</v>
      </c>
      <c r="V11" s="113" t="n">
        <f aca="false">+Actuals!S404</f>
        <v>0</v>
      </c>
      <c r="W11" s="113" t="n">
        <f aca="false">+Actuals!T404</f>
        <v>0</v>
      </c>
      <c r="X11" s="113" t="n">
        <f aca="false">+Actuals!U404</f>
        <v>0</v>
      </c>
      <c r="Y11" s="113" t="n">
        <f aca="false">+Actuals!V404</f>
        <v>0</v>
      </c>
      <c r="Z11" s="113" t="n">
        <f aca="false">+Actuals!W404</f>
        <v>0</v>
      </c>
      <c r="AA11" s="113" t="n">
        <f aca="false">+Actuals!X404</f>
        <v>0</v>
      </c>
      <c r="AB11" s="113" t="n">
        <f aca="false">+Actuals!Y404</f>
        <v>0</v>
      </c>
      <c r="AC11" s="113" t="n">
        <f aca="false">+Actuals!Z404</f>
        <v>0</v>
      </c>
      <c r="AD11" s="113" t="n">
        <f aca="false">+Actuals!AA404</f>
        <v>0</v>
      </c>
      <c r="AE11" s="113" t="n">
        <f aca="false">+Actuals!AB404</f>
        <v>0</v>
      </c>
      <c r="AF11" s="113" t="n">
        <f aca="false">+Actuals!AC404</f>
        <v>0</v>
      </c>
      <c r="AG11" s="113" t="n">
        <f aca="false">+Actuals!AD404</f>
        <v>0</v>
      </c>
      <c r="AH11" s="113" t="n">
        <f aca="false">+Actuals!AE404</f>
        <v>0</v>
      </c>
      <c r="AI11" s="113" t="n">
        <f aca="false">+Actuals!AF404</f>
        <v>0</v>
      </c>
      <c r="AJ11" s="113" t="n">
        <f aca="false">+Actuals!AG404</f>
        <v>0</v>
      </c>
      <c r="AK11" s="113" t="n">
        <f aca="false">+Actuals!AH404</f>
        <v>0</v>
      </c>
      <c r="AL11" s="113" t="n">
        <f aca="false">+Actuals!AI404</f>
        <v>0</v>
      </c>
      <c r="AM11" s="113" t="n">
        <f aca="false">+Actuals!AJ404</f>
        <v>0</v>
      </c>
      <c r="AN11" s="113" t="n">
        <f aca="false">+Actuals!AK404</f>
        <v>0</v>
      </c>
      <c r="AO11" s="113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-768341.32</v>
      </c>
      <c r="F12" s="28" t="n">
        <f aca="false">'TIE-OUT'!AD12+RECLASS!AD12</f>
        <v>0</v>
      </c>
      <c r="G12" s="29" t="n">
        <f aca="false">'TIE-OUT'!AE12+RECLASS!AE12</f>
        <v>-937261.32</v>
      </c>
      <c r="H12" s="113" t="n">
        <f aca="false">+Actuals!E405</f>
        <v>0</v>
      </c>
      <c r="I12" s="113" t="n">
        <f aca="false">+Actuals!F405</f>
        <v>0</v>
      </c>
      <c r="J12" s="113" t="n">
        <f aca="false">+Actuals!G405</f>
        <v>0</v>
      </c>
      <c r="K12" s="118" t="n">
        <v>0</v>
      </c>
      <c r="L12" s="113" t="n">
        <f aca="false">+Actuals!I405</f>
        <v>0</v>
      </c>
      <c r="M12" s="113" t="n">
        <v>168920</v>
      </c>
      <c r="N12" s="113" t="n">
        <f aca="false">+Actuals!K405</f>
        <v>0</v>
      </c>
      <c r="O12" s="113" t="n">
        <f aca="false">+Actuals!L405</f>
        <v>0</v>
      </c>
      <c r="P12" s="113" t="n">
        <f aca="false">+Actuals!M405</f>
        <v>0</v>
      </c>
      <c r="Q12" s="113" t="n">
        <f aca="false">+Actuals!N405</f>
        <v>0</v>
      </c>
      <c r="R12" s="113" t="n">
        <f aca="false">+Actuals!O405</f>
        <v>0</v>
      </c>
      <c r="S12" s="113" t="n">
        <f aca="false">+Actuals!P405</f>
        <v>0</v>
      </c>
      <c r="T12" s="113" t="n">
        <f aca="false">+Actuals!Q405</f>
        <v>0</v>
      </c>
      <c r="U12" s="113" t="n">
        <f aca="false">+Actuals!R405</f>
        <v>0</v>
      </c>
      <c r="V12" s="113" t="n">
        <f aca="false">+Actuals!S405</f>
        <v>0</v>
      </c>
      <c r="W12" s="113" t="n">
        <f aca="false">+Actuals!T405</f>
        <v>0</v>
      </c>
      <c r="X12" s="113" t="n">
        <f aca="false">+Actuals!U405</f>
        <v>0</v>
      </c>
      <c r="Y12" s="113" t="n">
        <f aca="false">+Actuals!V405</f>
        <v>0</v>
      </c>
      <c r="Z12" s="113" t="n">
        <f aca="false">+Actuals!W405</f>
        <v>0</v>
      </c>
      <c r="AA12" s="113" t="n">
        <f aca="false">+Actuals!X405</f>
        <v>0</v>
      </c>
      <c r="AB12" s="113" t="n">
        <f aca="false">+Actuals!Y405</f>
        <v>0</v>
      </c>
      <c r="AC12" s="113" t="n">
        <f aca="false">+Actuals!Z405</f>
        <v>0</v>
      </c>
      <c r="AD12" s="113" t="n">
        <f aca="false">+Actuals!AA405</f>
        <v>0</v>
      </c>
      <c r="AE12" s="113" t="n">
        <f aca="false">+Actuals!AB405</f>
        <v>0</v>
      </c>
      <c r="AF12" s="113" t="n">
        <f aca="false">+Actuals!AC405</f>
        <v>0</v>
      </c>
      <c r="AG12" s="113" t="n">
        <f aca="false">+Actuals!AD405</f>
        <v>0</v>
      </c>
      <c r="AH12" s="113" t="n">
        <f aca="false">+Actuals!AE405</f>
        <v>0</v>
      </c>
      <c r="AI12" s="113" t="n">
        <f aca="false">+Actuals!AF405</f>
        <v>0</v>
      </c>
      <c r="AJ12" s="113" t="n">
        <f aca="false">+Actuals!AG405</f>
        <v>0</v>
      </c>
      <c r="AK12" s="113" t="n">
        <f aca="false">+Actuals!AH405</f>
        <v>0</v>
      </c>
      <c r="AL12" s="113" t="n">
        <f aca="false">+Actuals!AI405</f>
        <v>0</v>
      </c>
      <c r="AM12" s="113" t="n">
        <f aca="false">+Actuals!AJ405</f>
        <v>0</v>
      </c>
      <c r="AN12" s="113" t="n">
        <f aca="false">+Actuals!AK405</f>
        <v>0</v>
      </c>
      <c r="AO12" s="113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4732675</v>
      </c>
      <c r="E13" s="29" t="n">
        <f aca="false">SUM(G13,I13,K13,M13,O13,Q13,S13,U13,W13,Y13,AA13,AC13,AE13)</f>
        <v>16345043</v>
      </c>
      <c r="F13" s="28" t="n">
        <f aca="false">'TIE-OUT'!AD13+RECLASS!AD13</f>
        <v>0</v>
      </c>
      <c r="G13" s="29" t="n">
        <f aca="false">'TIE-OUT'!AE13+RECLASS!AE13</f>
        <v>0</v>
      </c>
      <c r="H13" s="113" t="n">
        <f aca="false">+Actuals!E406</f>
        <v>4237775</v>
      </c>
      <c r="I13" s="113" t="n">
        <f aca="false">+Actuals!F406</f>
        <v>14528908</v>
      </c>
      <c r="J13" s="113" t="n">
        <f aca="false">+Actuals!G406</f>
        <v>-0</v>
      </c>
      <c r="K13" s="113" t="n">
        <f aca="false">+Actuals!H406</f>
        <v>-0</v>
      </c>
      <c r="L13" s="113" t="n">
        <v>494900</v>
      </c>
      <c r="M13" s="113" t="n">
        <v>1816135</v>
      </c>
      <c r="N13" s="113" t="n">
        <f aca="false">+Actuals!K406</f>
        <v>0</v>
      </c>
      <c r="O13" s="113" t="n">
        <f aca="false">+Actuals!L406</f>
        <v>0</v>
      </c>
      <c r="P13" s="113" t="n">
        <f aca="false">+Actuals!M406</f>
        <v>0</v>
      </c>
      <c r="Q13" s="113" t="n">
        <f aca="false">+Actuals!N406</f>
        <v>0</v>
      </c>
      <c r="R13" s="113" t="n">
        <f aca="false">+Actuals!O406</f>
        <v>0</v>
      </c>
      <c r="S13" s="113" t="n">
        <f aca="false">+Actuals!P406</f>
        <v>0</v>
      </c>
      <c r="T13" s="113" t="n">
        <f aca="false">+Actuals!Q406</f>
        <v>0</v>
      </c>
      <c r="U13" s="113" t="n">
        <f aca="false">+Actuals!R406</f>
        <v>0</v>
      </c>
      <c r="V13" s="113" t="n">
        <f aca="false">+Actuals!S406</f>
        <v>0</v>
      </c>
      <c r="W13" s="113" t="n">
        <f aca="false">+Actuals!T406</f>
        <v>0</v>
      </c>
      <c r="X13" s="113" t="n">
        <f aca="false">+Actuals!U406</f>
        <v>0</v>
      </c>
      <c r="Y13" s="113" t="n">
        <f aca="false">+Actuals!V406</f>
        <v>0</v>
      </c>
      <c r="Z13" s="113" t="n">
        <f aca="false">+Actuals!W406</f>
        <v>0</v>
      </c>
      <c r="AA13" s="113" t="n">
        <f aca="false">+Actuals!X406</f>
        <v>0</v>
      </c>
      <c r="AB13" s="113" t="n">
        <f aca="false">+Actuals!Y406</f>
        <v>0</v>
      </c>
      <c r="AC13" s="113" t="n">
        <f aca="false">+Actuals!Z406</f>
        <v>0</v>
      </c>
      <c r="AD13" s="113" t="n">
        <f aca="false">+Actuals!AA406</f>
        <v>0</v>
      </c>
      <c r="AE13" s="113" t="n">
        <f aca="false">+Actuals!AB406</f>
        <v>0</v>
      </c>
      <c r="AF13" s="113" t="n">
        <f aca="false">+Actuals!AC406</f>
        <v>0</v>
      </c>
      <c r="AG13" s="113" t="n">
        <f aca="false">+Actuals!AD406</f>
        <v>0</v>
      </c>
      <c r="AH13" s="113" t="n">
        <f aca="false">+Actuals!AE406</f>
        <v>0</v>
      </c>
      <c r="AI13" s="113" t="n">
        <f aca="false">+Actuals!AF406</f>
        <v>0</v>
      </c>
      <c r="AJ13" s="113" t="n">
        <f aca="false">+Actuals!AG406</f>
        <v>0</v>
      </c>
      <c r="AK13" s="113" t="n">
        <f aca="false">+Actuals!AH406</f>
        <v>0</v>
      </c>
      <c r="AL13" s="113" t="n">
        <f aca="false">+Actuals!AI406</f>
        <v>0</v>
      </c>
      <c r="AM13" s="113" t="n">
        <f aca="false">+Actuals!AJ406</f>
        <v>0</v>
      </c>
      <c r="AN13" s="113" t="n">
        <f aca="false">+Actuals!AK406</f>
        <v>0</v>
      </c>
      <c r="AO13" s="113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3" t="n">
        <f aca="false">+Actuals!E407</f>
        <v>0</v>
      </c>
      <c r="I14" s="113" t="n">
        <f aca="false">+Actuals!F407</f>
        <v>0</v>
      </c>
      <c r="J14" s="113" t="n">
        <f aca="false">+Actuals!G407</f>
        <v>0</v>
      </c>
      <c r="K14" s="113" t="n">
        <f aca="false">+Actuals!H407</f>
        <v>0</v>
      </c>
      <c r="L14" s="113" t="n">
        <f aca="false">+Actuals!I407</f>
        <v>0</v>
      </c>
      <c r="M14" s="113" t="n">
        <f aca="false">+Actuals!J407</f>
        <v>0</v>
      </c>
      <c r="N14" s="113" t="n">
        <f aca="false">+Actuals!K407</f>
        <v>0</v>
      </c>
      <c r="O14" s="113" t="n">
        <f aca="false">+Actuals!L407</f>
        <v>0</v>
      </c>
      <c r="P14" s="113" t="n">
        <f aca="false">+Actuals!M407</f>
        <v>0</v>
      </c>
      <c r="Q14" s="113" t="n">
        <f aca="false">+Actuals!N407</f>
        <v>0</v>
      </c>
      <c r="R14" s="113" t="n">
        <f aca="false">+Actuals!O407</f>
        <v>0</v>
      </c>
      <c r="S14" s="113" t="n">
        <f aca="false">+Actuals!P407</f>
        <v>0</v>
      </c>
      <c r="T14" s="113" t="n">
        <f aca="false">+Actuals!Q407</f>
        <v>0</v>
      </c>
      <c r="U14" s="113" t="n">
        <f aca="false">+Actuals!R407</f>
        <v>0</v>
      </c>
      <c r="V14" s="113" t="n">
        <f aca="false">+Actuals!S407</f>
        <v>0</v>
      </c>
      <c r="W14" s="113" t="n">
        <f aca="false">+Actuals!T407</f>
        <v>0</v>
      </c>
      <c r="X14" s="113" t="n">
        <f aca="false">+Actuals!U407</f>
        <v>0</v>
      </c>
      <c r="Y14" s="113" t="n">
        <f aca="false">+Actuals!V407</f>
        <v>0</v>
      </c>
      <c r="Z14" s="113" t="n">
        <f aca="false">+Actuals!W407</f>
        <v>0</v>
      </c>
      <c r="AA14" s="113" t="n">
        <f aca="false">+Actuals!X407</f>
        <v>0</v>
      </c>
      <c r="AB14" s="113" t="n">
        <f aca="false">+Actuals!Y407</f>
        <v>0</v>
      </c>
      <c r="AC14" s="113" t="n">
        <f aca="false">+Actuals!Z407</f>
        <v>0</v>
      </c>
      <c r="AD14" s="113" t="n">
        <f aca="false">+Actuals!AA407</f>
        <v>0</v>
      </c>
      <c r="AE14" s="113" t="n">
        <f aca="false">+Actuals!AB407</f>
        <v>0</v>
      </c>
      <c r="AF14" s="113" t="n">
        <f aca="false">+Actuals!AC407</f>
        <v>0</v>
      </c>
      <c r="AG14" s="113" t="n">
        <f aca="false">+Actuals!AD407</f>
        <v>0</v>
      </c>
      <c r="AH14" s="113" t="n">
        <f aca="false">+Actuals!AE407</f>
        <v>0</v>
      </c>
      <c r="AI14" s="113" t="n">
        <f aca="false">+Actuals!AF407</f>
        <v>0</v>
      </c>
      <c r="AJ14" s="113" t="n">
        <f aca="false">+Actuals!AG407</f>
        <v>0</v>
      </c>
      <c r="AK14" s="113" t="n">
        <f aca="false">+Actuals!AH407</f>
        <v>0</v>
      </c>
      <c r="AL14" s="113" t="n">
        <f aca="false">+Actuals!AI407</f>
        <v>0</v>
      </c>
      <c r="AM14" s="113" t="n">
        <f aca="false">+Actuals!AJ407</f>
        <v>0</v>
      </c>
      <c r="AN14" s="113" t="n">
        <f aca="false">+Actuals!AK407</f>
        <v>0</v>
      </c>
      <c r="AO14" s="113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'TIE-OUT'!AD15+RECLASS!AD15</f>
        <v>0</v>
      </c>
      <c r="G15" s="108" t="n">
        <f aca="false">'TIE-OUT'!AE15+RECLASS!AE15</f>
        <v>0</v>
      </c>
      <c r="H15" s="113" t="n">
        <f aca="false">+Actuals!E408</f>
        <v>-0</v>
      </c>
      <c r="I15" s="113" t="n">
        <f aca="false">+Actuals!F408</f>
        <v>-0</v>
      </c>
      <c r="J15" s="113" t="n">
        <f aca="false">+Actuals!G408</f>
        <v>0</v>
      </c>
      <c r="K15" s="113" t="n">
        <f aca="false">+Actuals!H408</f>
        <v>0</v>
      </c>
      <c r="L15" s="113" t="n">
        <f aca="false">+Actuals!I408</f>
        <v>0</v>
      </c>
      <c r="M15" s="113" t="n">
        <f aca="false">+Actuals!J408</f>
        <v>0</v>
      </c>
      <c r="N15" s="113" t="n">
        <f aca="false">+Actuals!K408</f>
        <v>0</v>
      </c>
      <c r="O15" s="113" t="n">
        <f aca="false">+Actuals!L408</f>
        <v>0</v>
      </c>
      <c r="P15" s="113" t="n">
        <f aca="false">+Actuals!M408</f>
        <v>0</v>
      </c>
      <c r="Q15" s="113" t="n">
        <f aca="false">+Actuals!N408</f>
        <v>0</v>
      </c>
      <c r="R15" s="113" t="n">
        <f aca="false">+Actuals!O408</f>
        <v>0</v>
      </c>
      <c r="S15" s="113" t="n">
        <f aca="false">+Actuals!P408</f>
        <v>0</v>
      </c>
      <c r="T15" s="113" t="n">
        <f aca="false">+Actuals!Q408</f>
        <v>0</v>
      </c>
      <c r="U15" s="113" t="n">
        <f aca="false">+Actuals!R408</f>
        <v>0</v>
      </c>
      <c r="V15" s="113" t="n">
        <f aca="false">+Actuals!S408</f>
        <v>0</v>
      </c>
      <c r="W15" s="113" t="n">
        <f aca="false">+Actuals!T408</f>
        <v>0</v>
      </c>
      <c r="X15" s="113" t="n">
        <f aca="false">+Actuals!U408</f>
        <v>0</v>
      </c>
      <c r="Y15" s="113" t="n">
        <f aca="false">+Actuals!V408</f>
        <v>0</v>
      </c>
      <c r="Z15" s="113" t="n">
        <f aca="false">+Actuals!W408</f>
        <v>0</v>
      </c>
      <c r="AA15" s="113" t="n">
        <f aca="false">+Actuals!X408</f>
        <v>0</v>
      </c>
      <c r="AB15" s="113" t="n">
        <f aca="false">+Actuals!Y408</f>
        <v>0</v>
      </c>
      <c r="AC15" s="113" t="n">
        <f aca="false">+Actuals!Z408</f>
        <v>0</v>
      </c>
      <c r="AD15" s="113" t="n">
        <f aca="false">+Actuals!AA408</f>
        <v>0</v>
      </c>
      <c r="AE15" s="113" t="n">
        <f aca="false">+Actuals!AB408</f>
        <v>0</v>
      </c>
      <c r="AF15" s="113" t="n">
        <f aca="false">+Actuals!AC408</f>
        <v>0</v>
      </c>
      <c r="AG15" s="113" t="n">
        <f aca="false">+Actuals!AD408</f>
        <v>0</v>
      </c>
      <c r="AH15" s="113" t="n">
        <f aca="false">+Actuals!AE408</f>
        <v>0</v>
      </c>
      <c r="AI15" s="113" t="n">
        <f aca="false">+Actuals!AF408</f>
        <v>0</v>
      </c>
      <c r="AJ15" s="113" t="n">
        <f aca="false">+Actuals!AG408</f>
        <v>0</v>
      </c>
      <c r="AK15" s="113" t="n">
        <f aca="false">+Actuals!AH408</f>
        <v>0</v>
      </c>
      <c r="AL15" s="113" t="n">
        <f aca="false">+Actuals!AI408</f>
        <v>0</v>
      </c>
      <c r="AM15" s="113" t="n">
        <f aca="false">+Actuals!AJ408</f>
        <v>0</v>
      </c>
      <c r="AN15" s="113" t="n">
        <f aca="false">+Actuals!AK408</f>
        <v>0</v>
      </c>
      <c r="AO15" s="113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9000937</v>
      </c>
      <c r="E16" s="31" t="n">
        <f aca="false">SUM(E11:E15)</f>
        <v>29619082.07</v>
      </c>
      <c r="F16" s="30" t="n">
        <f aca="false">SUM(F11:F15)</f>
        <v>0</v>
      </c>
      <c r="G16" s="31" t="n">
        <f aca="false">SUM(G11:G15)</f>
        <v>-937261.32</v>
      </c>
      <c r="H16" s="30" t="n">
        <f aca="false">SUM(H11:H15)</f>
        <v>7794452</v>
      </c>
      <c r="I16" s="30" t="n">
        <f aca="false">SUM(I11:I15)</f>
        <v>29437267.81</v>
      </c>
      <c r="J16" s="30" t="n">
        <f aca="false">SUM(J11:J15)</f>
        <v>711585</v>
      </c>
      <c r="K16" s="30" t="n">
        <f aca="false">SUM(K11:K15)</f>
        <v>-983741.73</v>
      </c>
      <c r="L16" s="30" t="n">
        <f aca="false">SUM(L11:L15)</f>
        <v>494900</v>
      </c>
      <c r="M16" s="30" t="n">
        <f aca="false">SUM(M11:M15)</f>
        <v>2102817.31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-880400</v>
      </c>
      <c r="E19" s="29" t="n">
        <f aca="false">SUM(G19,I19,K19,M19,O19,Q19,S19,U19,W19,Y19,AA19,AC19,AE19)</f>
        <v>-3233205.13</v>
      </c>
      <c r="F19" s="25" t="n">
        <f aca="false">'TIE-OUT'!AD19+RECLASS!AD19</f>
        <v>0</v>
      </c>
      <c r="G19" s="26" t="n">
        <f aca="false">'TIE-OUT'!AE19+RECLASS!AE19</f>
        <v>0</v>
      </c>
      <c r="H19" s="113" t="n">
        <f aca="false">+Actuals!E409</f>
        <v>-0</v>
      </c>
      <c r="I19" s="113" t="n">
        <f aca="false">+Actuals!F409</f>
        <v>-620000</v>
      </c>
      <c r="J19" s="113" t="n">
        <f aca="false">+Actuals!G409</f>
        <v>-880400</v>
      </c>
      <c r="K19" s="113" t="n">
        <f aca="false">+Actuals!H409</f>
        <v>-2606331.17</v>
      </c>
      <c r="L19" s="113" t="n">
        <v>0</v>
      </c>
      <c r="M19" s="113" t="n">
        <f aca="false">63324.04-70198</f>
        <v>-6873.96</v>
      </c>
      <c r="N19" s="113" t="n">
        <f aca="false">+Actuals!K409</f>
        <v>0</v>
      </c>
      <c r="O19" s="113" t="n">
        <f aca="false">+Actuals!L409</f>
        <v>0</v>
      </c>
      <c r="P19" s="113" t="n">
        <f aca="false">+Actuals!M409</f>
        <v>0</v>
      </c>
      <c r="Q19" s="113" t="n">
        <f aca="false">+Actuals!N409</f>
        <v>0</v>
      </c>
      <c r="R19" s="113" t="n">
        <f aca="false">+Actuals!O409</f>
        <v>0</v>
      </c>
      <c r="S19" s="113" t="n">
        <f aca="false">+Actuals!P409</f>
        <v>0</v>
      </c>
      <c r="T19" s="113" t="n">
        <f aca="false">+Actuals!Q409</f>
        <v>0</v>
      </c>
      <c r="U19" s="113" t="n">
        <f aca="false">+Actuals!R409</f>
        <v>0</v>
      </c>
      <c r="V19" s="113" t="n">
        <f aca="false">+Actuals!S409</f>
        <v>0</v>
      </c>
      <c r="W19" s="113" t="n">
        <f aca="false">+Actuals!T409</f>
        <v>0</v>
      </c>
      <c r="X19" s="113" t="n">
        <f aca="false">+Actuals!U409</f>
        <v>0</v>
      </c>
      <c r="Y19" s="113" t="n">
        <f aca="false">+Actuals!V409</f>
        <v>0</v>
      </c>
      <c r="Z19" s="113" t="n">
        <f aca="false">+Actuals!W409</f>
        <v>0</v>
      </c>
      <c r="AA19" s="113" t="n">
        <f aca="false">+Actuals!X409</f>
        <v>0</v>
      </c>
      <c r="AB19" s="113" t="n">
        <f aca="false">+Actuals!Y409</f>
        <v>0</v>
      </c>
      <c r="AC19" s="113" t="n">
        <f aca="false">+Actuals!Z409</f>
        <v>0</v>
      </c>
      <c r="AD19" s="113" t="n">
        <f aca="false">+Actuals!AA409</f>
        <v>0</v>
      </c>
      <c r="AE19" s="113" t="n">
        <f aca="false">+Actuals!AB409</f>
        <v>0</v>
      </c>
      <c r="AF19" s="113" t="n">
        <f aca="false">+Actuals!AC409</f>
        <v>0</v>
      </c>
      <c r="AG19" s="113" t="n">
        <f aca="false">+Actuals!AD409</f>
        <v>0</v>
      </c>
      <c r="AH19" s="113" t="n">
        <f aca="false">+Actuals!AE409</f>
        <v>0</v>
      </c>
      <c r="AI19" s="113" t="n">
        <f aca="false">+Actuals!AF409</f>
        <v>0</v>
      </c>
      <c r="AJ19" s="113" t="n">
        <f aca="false">+Actuals!AG409</f>
        <v>0</v>
      </c>
      <c r="AK19" s="113" t="n">
        <f aca="false">+Actuals!AH409</f>
        <v>0</v>
      </c>
      <c r="AL19" s="113" t="n">
        <f aca="false">+Actuals!AI409</f>
        <v>0</v>
      </c>
      <c r="AM19" s="113" t="n">
        <f aca="false">+Actuals!AJ409</f>
        <v>0</v>
      </c>
      <c r="AN19" s="113" t="n">
        <f aca="false">+Actuals!AK409</f>
        <v>0</v>
      </c>
      <c r="AO19" s="113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-0.130000000004657</v>
      </c>
      <c r="F20" s="28" t="n">
        <f aca="false">'TIE-OUT'!AD20+RECLASS!AD20</f>
        <v>0</v>
      </c>
      <c r="G20" s="29" t="n">
        <f aca="false">'TIE-OUT'!AE20+RECLASS!AE20</f>
        <v>168919.87</v>
      </c>
      <c r="H20" s="113" t="n">
        <f aca="false">+Actuals!E410</f>
        <v>0</v>
      </c>
      <c r="I20" s="113" t="n">
        <f aca="false">+Actuals!F410</f>
        <v>0</v>
      </c>
      <c r="J20" s="113" t="n">
        <f aca="false">+Actuals!G410</f>
        <v>0</v>
      </c>
      <c r="K20" s="113" t="n">
        <f aca="false">+Actuals!H410</f>
        <v>0</v>
      </c>
      <c r="L20" s="113" t="n">
        <f aca="false">+Actuals!I410</f>
        <v>0</v>
      </c>
      <c r="M20" s="113" t="n">
        <v>-168920</v>
      </c>
      <c r="N20" s="113" t="n">
        <f aca="false">+Actuals!K410</f>
        <v>0</v>
      </c>
      <c r="O20" s="113" t="n">
        <f aca="false">+Actuals!L410</f>
        <v>0</v>
      </c>
      <c r="P20" s="113" t="n">
        <f aca="false">+Actuals!M410</f>
        <v>0</v>
      </c>
      <c r="Q20" s="113" t="n">
        <f aca="false">+Actuals!N410</f>
        <v>0</v>
      </c>
      <c r="R20" s="113" t="n">
        <f aca="false">+Actuals!O410</f>
        <v>0</v>
      </c>
      <c r="S20" s="113" t="n">
        <f aca="false">+Actuals!P410</f>
        <v>0</v>
      </c>
      <c r="T20" s="113" t="n">
        <f aca="false">+Actuals!Q410</f>
        <v>0</v>
      </c>
      <c r="U20" s="113" t="n">
        <f aca="false">+Actuals!R410</f>
        <v>0</v>
      </c>
      <c r="V20" s="113" t="n">
        <f aca="false">+Actuals!S410</f>
        <v>0</v>
      </c>
      <c r="W20" s="113" t="n">
        <f aca="false">+Actuals!T410</f>
        <v>0</v>
      </c>
      <c r="X20" s="113" t="n">
        <f aca="false">+Actuals!U410</f>
        <v>0</v>
      </c>
      <c r="Y20" s="113" t="n">
        <f aca="false">+Actuals!V410</f>
        <v>0</v>
      </c>
      <c r="Z20" s="113" t="n">
        <f aca="false">+Actuals!W410</f>
        <v>0</v>
      </c>
      <c r="AA20" s="113" t="n">
        <f aca="false">+Actuals!X410</f>
        <v>0</v>
      </c>
      <c r="AB20" s="113" t="n">
        <f aca="false">+Actuals!Y410</f>
        <v>0</v>
      </c>
      <c r="AC20" s="113" t="n">
        <f aca="false">+Actuals!Z410</f>
        <v>0</v>
      </c>
      <c r="AD20" s="113" t="n">
        <f aca="false">+Actuals!AA410</f>
        <v>0</v>
      </c>
      <c r="AE20" s="113" t="n">
        <f aca="false">+Actuals!AB410</f>
        <v>0</v>
      </c>
      <c r="AF20" s="113" t="n">
        <f aca="false">+Actuals!AC410</f>
        <v>0</v>
      </c>
      <c r="AG20" s="113" t="n">
        <f aca="false">+Actuals!AD410</f>
        <v>0</v>
      </c>
      <c r="AH20" s="113" t="n">
        <f aca="false">+Actuals!AE410</f>
        <v>0</v>
      </c>
      <c r="AI20" s="113" t="n">
        <f aca="false">+Actuals!AF410</f>
        <v>0</v>
      </c>
      <c r="AJ20" s="113" t="n">
        <f aca="false">+Actuals!AG410</f>
        <v>0</v>
      </c>
      <c r="AK20" s="113" t="n">
        <f aca="false">+Actuals!AH410</f>
        <v>0</v>
      </c>
      <c r="AL20" s="113" t="n">
        <f aca="false">+Actuals!AI410</f>
        <v>0</v>
      </c>
      <c r="AM20" s="113" t="n">
        <f aca="false">+Actuals!AJ410</f>
        <v>0</v>
      </c>
      <c r="AN20" s="113" t="n">
        <f aca="false">+Actuals!AK410</f>
        <v>0</v>
      </c>
      <c r="AO20" s="113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-8465227</v>
      </c>
      <c r="E21" s="29" t="n">
        <f aca="false">SUM(G21,I21,K21,M21,O21,Q21,S21,U21,W21,Y21,AA21,AC21,AE21)</f>
        <v>-27815005</v>
      </c>
      <c r="F21" s="28" t="n">
        <f aca="false">'TIE-OUT'!AD21+RECLASS!AD21</f>
        <v>0</v>
      </c>
      <c r="G21" s="29" t="n">
        <f aca="false">'TIE-OUT'!AE21+RECLASS!AE21</f>
        <v>0</v>
      </c>
      <c r="H21" s="113" t="n">
        <f aca="false">+Actuals!E411</f>
        <v>-8465227</v>
      </c>
      <c r="I21" s="113" t="n">
        <f aca="false">+Actuals!F411</f>
        <v>-27815005</v>
      </c>
      <c r="J21" s="113" t="n">
        <f aca="false">+Actuals!G411</f>
        <v>-0</v>
      </c>
      <c r="K21" s="113" t="n">
        <f aca="false">+Actuals!H411</f>
        <v>-0</v>
      </c>
      <c r="L21" s="113" t="n">
        <f aca="false">+Actuals!I411</f>
        <v>0</v>
      </c>
      <c r="M21" s="113" t="n">
        <f aca="false">+Actuals!J411</f>
        <v>0</v>
      </c>
      <c r="N21" s="113" t="n">
        <f aca="false">+Actuals!K411</f>
        <v>0</v>
      </c>
      <c r="O21" s="113" t="n">
        <f aca="false">+Actuals!L411</f>
        <v>0</v>
      </c>
      <c r="P21" s="113" t="n">
        <f aca="false">+Actuals!M411</f>
        <v>0</v>
      </c>
      <c r="Q21" s="113" t="n">
        <f aca="false">+Actuals!N411</f>
        <v>0</v>
      </c>
      <c r="R21" s="113" t="n">
        <f aca="false">+Actuals!O411</f>
        <v>0</v>
      </c>
      <c r="S21" s="113" t="n">
        <f aca="false">+Actuals!P411</f>
        <v>0</v>
      </c>
      <c r="T21" s="113" t="n">
        <f aca="false">+Actuals!Q411</f>
        <v>0</v>
      </c>
      <c r="U21" s="113" t="n">
        <f aca="false">+Actuals!R411</f>
        <v>0</v>
      </c>
      <c r="V21" s="113" t="n">
        <f aca="false">+Actuals!S411</f>
        <v>0</v>
      </c>
      <c r="W21" s="113" t="n">
        <f aca="false">+Actuals!T411</f>
        <v>0</v>
      </c>
      <c r="X21" s="113" t="n">
        <f aca="false">+Actuals!U411</f>
        <v>0</v>
      </c>
      <c r="Y21" s="113" t="n">
        <f aca="false">+Actuals!V411</f>
        <v>0</v>
      </c>
      <c r="Z21" s="113" t="n">
        <f aca="false">+Actuals!W411</f>
        <v>0</v>
      </c>
      <c r="AA21" s="113" t="n">
        <f aca="false">+Actuals!X411</f>
        <v>0</v>
      </c>
      <c r="AB21" s="113" t="n">
        <f aca="false">+Actuals!Y411</f>
        <v>0</v>
      </c>
      <c r="AC21" s="113" t="n">
        <f aca="false">+Actuals!Z411</f>
        <v>0</v>
      </c>
      <c r="AD21" s="113" t="n">
        <f aca="false">+Actuals!AA411</f>
        <v>0</v>
      </c>
      <c r="AE21" s="113" t="n">
        <f aca="false">+Actuals!AB411</f>
        <v>0</v>
      </c>
      <c r="AF21" s="113" t="n">
        <f aca="false">+Actuals!AC411</f>
        <v>0</v>
      </c>
      <c r="AG21" s="113" t="n">
        <f aca="false">+Actuals!AD411</f>
        <v>0</v>
      </c>
      <c r="AH21" s="113" t="n">
        <f aca="false">+Actuals!AE411</f>
        <v>0</v>
      </c>
      <c r="AI21" s="113" t="n">
        <f aca="false">+Actuals!AF411</f>
        <v>0</v>
      </c>
      <c r="AJ21" s="113" t="n">
        <f aca="false">+Actuals!AG411</f>
        <v>0</v>
      </c>
      <c r="AK21" s="113" t="n">
        <f aca="false">+Actuals!AH411</f>
        <v>0</v>
      </c>
      <c r="AL21" s="113" t="n">
        <f aca="false">+Actuals!AI411</f>
        <v>0</v>
      </c>
      <c r="AM21" s="113" t="n">
        <f aca="false">+Actuals!AJ411</f>
        <v>0</v>
      </c>
      <c r="AN21" s="113" t="n">
        <f aca="false">+Actuals!AK411</f>
        <v>0</v>
      </c>
      <c r="AO21" s="113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3" t="n">
        <f aca="false">+Actuals!E412</f>
        <v>0</v>
      </c>
      <c r="I22" s="113" t="n">
        <f aca="false">+Actuals!F412</f>
        <v>0</v>
      </c>
      <c r="J22" s="113" t="n">
        <f aca="false">+Actuals!G412</f>
        <v>0</v>
      </c>
      <c r="K22" s="113" t="n">
        <f aca="false">+Actuals!H412</f>
        <v>0</v>
      </c>
      <c r="L22" s="113" t="n">
        <f aca="false">+Actuals!I412</f>
        <v>0</v>
      </c>
      <c r="M22" s="113" t="n">
        <f aca="false">+Actuals!J412</f>
        <v>0</v>
      </c>
      <c r="N22" s="113" t="n">
        <f aca="false">+Actuals!K412</f>
        <v>0</v>
      </c>
      <c r="O22" s="113" t="n">
        <f aca="false">+Actuals!L412</f>
        <v>0</v>
      </c>
      <c r="P22" s="113" t="n">
        <f aca="false">+Actuals!M412</f>
        <v>0</v>
      </c>
      <c r="Q22" s="113" t="n">
        <f aca="false">+Actuals!N412</f>
        <v>0</v>
      </c>
      <c r="R22" s="113" t="n">
        <f aca="false">+Actuals!O412</f>
        <v>0</v>
      </c>
      <c r="S22" s="113" t="n">
        <f aca="false">+Actuals!P412</f>
        <v>0</v>
      </c>
      <c r="T22" s="113" t="n">
        <f aca="false">+Actuals!Q412</f>
        <v>0</v>
      </c>
      <c r="U22" s="113" t="n">
        <f aca="false">+Actuals!R412</f>
        <v>0</v>
      </c>
      <c r="V22" s="113" t="n">
        <f aca="false">+Actuals!S412</f>
        <v>0</v>
      </c>
      <c r="W22" s="113" t="n">
        <f aca="false">+Actuals!T412</f>
        <v>0</v>
      </c>
      <c r="X22" s="113" t="n">
        <f aca="false">+Actuals!U412</f>
        <v>0</v>
      </c>
      <c r="Y22" s="113" t="n">
        <f aca="false">+Actuals!V412</f>
        <v>0</v>
      </c>
      <c r="Z22" s="113" t="n">
        <f aca="false">+Actuals!W412</f>
        <v>0</v>
      </c>
      <c r="AA22" s="113" t="n">
        <f aca="false">+Actuals!X412</f>
        <v>0</v>
      </c>
      <c r="AB22" s="113" t="n">
        <f aca="false">+Actuals!Y412</f>
        <v>0</v>
      </c>
      <c r="AC22" s="113" t="n">
        <f aca="false">+Actuals!Z412</f>
        <v>0</v>
      </c>
      <c r="AD22" s="113" t="n">
        <f aca="false">+Actuals!AA412</f>
        <v>0</v>
      </c>
      <c r="AE22" s="113" t="n">
        <f aca="false">+Actuals!AB412</f>
        <v>0</v>
      </c>
      <c r="AF22" s="113" t="n">
        <f aca="false">+Actuals!AC412</f>
        <v>0</v>
      </c>
      <c r="AG22" s="113" t="n">
        <f aca="false">+Actuals!AD412</f>
        <v>0</v>
      </c>
      <c r="AH22" s="113" t="n">
        <f aca="false">+Actuals!AE412</f>
        <v>0</v>
      </c>
      <c r="AI22" s="113" t="n">
        <f aca="false">+Actuals!AF412</f>
        <v>0</v>
      </c>
      <c r="AJ22" s="113" t="n">
        <f aca="false">+Actuals!AG412</f>
        <v>0</v>
      </c>
      <c r="AK22" s="113" t="n">
        <f aca="false">+Actuals!AH412</f>
        <v>0</v>
      </c>
      <c r="AL22" s="113" t="n">
        <f aca="false">+Actuals!AI412</f>
        <v>0</v>
      </c>
      <c r="AM22" s="113" t="n">
        <f aca="false">+Actuals!AJ412</f>
        <v>0</v>
      </c>
      <c r="AN22" s="113" t="n">
        <f aca="false">+Actuals!AK412</f>
        <v>0</v>
      </c>
      <c r="AO22" s="113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23229</v>
      </c>
      <c r="E23" s="29" t="n">
        <f aca="false">SUM(G23,I23,K23,M23,O23,Q23,S23,U23,W23,Y23,AA23,AC23,AE23)</f>
        <v>70198.07</v>
      </c>
      <c r="F23" s="107" t="n">
        <f aca="false">'TIE-OUT'!AD23+RECLASS!AD23</f>
        <v>0</v>
      </c>
      <c r="G23" s="108" t="n">
        <f aca="false">'TIE-OUT'!AE23+RECLASS!AE23</f>
        <v>0</v>
      </c>
      <c r="H23" s="113" t="n">
        <f aca="false">+Actuals!E413</f>
        <v>0</v>
      </c>
      <c r="I23" s="113" t="n">
        <f aca="false">+Actuals!F413</f>
        <v>0</v>
      </c>
      <c r="J23" s="113" t="n">
        <f aca="false">+Actuals!G413</f>
        <v>0</v>
      </c>
      <c r="K23" s="113" t="n">
        <f aca="false">+Actuals!H413</f>
        <v>0</v>
      </c>
      <c r="L23" s="113" t="n">
        <v>23229</v>
      </c>
      <c r="M23" s="113" t="n">
        <v>70198.07</v>
      </c>
      <c r="N23" s="113" t="n">
        <f aca="false">+Actuals!K413</f>
        <v>0</v>
      </c>
      <c r="O23" s="113" t="n">
        <f aca="false">+Actuals!L413</f>
        <v>0</v>
      </c>
      <c r="P23" s="113" t="n">
        <f aca="false">+Actuals!M413</f>
        <v>0</v>
      </c>
      <c r="Q23" s="113" t="n">
        <f aca="false">+Actuals!N413</f>
        <v>0</v>
      </c>
      <c r="R23" s="113" t="n">
        <f aca="false">+Actuals!O413</f>
        <v>0</v>
      </c>
      <c r="S23" s="113" t="n">
        <f aca="false">+Actuals!P413</f>
        <v>0</v>
      </c>
      <c r="T23" s="113" t="n">
        <f aca="false">+Actuals!Q413</f>
        <v>0</v>
      </c>
      <c r="U23" s="113" t="n">
        <f aca="false">+Actuals!R413</f>
        <v>0</v>
      </c>
      <c r="V23" s="113" t="n">
        <f aca="false">+Actuals!S413</f>
        <v>0</v>
      </c>
      <c r="W23" s="113" t="n">
        <f aca="false">+Actuals!T413</f>
        <v>0</v>
      </c>
      <c r="X23" s="113" t="n">
        <f aca="false">+Actuals!U413</f>
        <v>0</v>
      </c>
      <c r="Y23" s="113" t="n">
        <f aca="false">+Actuals!V413</f>
        <v>0</v>
      </c>
      <c r="Z23" s="113" t="n">
        <f aca="false">+Actuals!W413</f>
        <v>0</v>
      </c>
      <c r="AA23" s="113" t="n">
        <f aca="false">+Actuals!X413</f>
        <v>0</v>
      </c>
      <c r="AB23" s="113" t="n">
        <f aca="false">+Actuals!Y413</f>
        <v>0</v>
      </c>
      <c r="AC23" s="113" t="n">
        <f aca="false">+Actuals!Z413</f>
        <v>0</v>
      </c>
      <c r="AD23" s="113" t="n">
        <f aca="false">+Actuals!AA413</f>
        <v>0</v>
      </c>
      <c r="AE23" s="113" t="n">
        <f aca="false">+Actuals!AB413</f>
        <v>0</v>
      </c>
      <c r="AF23" s="113" t="n">
        <f aca="false">+Actuals!AC413</f>
        <v>0</v>
      </c>
      <c r="AG23" s="113" t="n">
        <f aca="false">+Actuals!AD413</f>
        <v>0</v>
      </c>
      <c r="AH23" s="113" t="n">
        <f aca="false">+Actuals!AE413</f>
        <v>0</v>
      </c>
      <c r="AI23" s="113" t="n">
        <f aca="false">+Actuals!AF413</f>
        <v>0</v>
      </c>
      <c r="AJ23" s="113" t="n">
        <f aca="false">+Actuals!AG413</f>
        <v>0</v>
      </c>
      <c r="AK23" s="113" t="n">
        <f aca="false">+Actuals!AH413</f>
        <v>0</v>
      </c>
      <c r="AL23" s="113" t="n">
        <f aca="false">+Actuals!AI413</f>
        <v>0</v>
      </c>
      <c r="AM23" s="113" t="n">
        <f aca="false">+Actuals!AJ413</f>
        <v>0</v>
      </c>
      <c r="AN23" s="113" t="n">
        <f aca="false">+Actuals!AK413</f>
        <v>0</v>
      </c>
      <c r="AO23" s="113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-9322398</v>
      </c>
      <c r="E24" s="31" t="n">
        <f aca="false">SUM(E19:E23)</f>
        <v>-30978012.19</v>
      </c>
      <c r="F24" s="30" t="n">
        <f aca="false">SUM(F19:F23)</f>
        <v>0</v>
      </c>
      <c r="G24" s="31" t="n">
        <f aca="false">SUM(G19:G23)</f>
        <v>168919.87</v>
      </c>
      <c r="H24" s="30" t="n">
        <f aca="false">SUM(H19:H23)</f>
        <v>-8465227</v>
      </c>
      <c r="I24" s="30" t="n">
        <f aca="false">SUM(I19:I23)</f>
        <v>-28435005</v>
      </c>
      <c r="J24" s="30" t="n">
        <f aca="false">SUM(J19:J23)</f>
        <v>-880400</v>
      </c>
      <c r="K24" s="30" t="n">
        <f aca="false">SUM(K19:K23)</f>
        <v>-2606331.17</v>
      </c>
      <c r="L24" s="30" t="n">
        <f aca="false">SUM(L19:L23)</f>
        <v>23229</v>
      </c>
      <c r="M24" s="30" t="n">
        <f aca="false">SUM(M19:M23)</f>
        <v>-105595.89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3" t="n">
        <f aca="false">+Actuals!E414</f>
        <v>0</v>
      </c>
      <c r="I27" s="113" t="n">
        <f aca="false">+Actuals!F414</f>
        <v>0</v>
      </c>
      <c r="J27" s="113" t="n">
        <f aca="false">+Actuals!G414</f>
        <v>0</v>
      </c>
      <c r="K27" s="113" t="n">
        <f aca="false">+Actuals!H414</f>
        <v>0</v>
      </c>
      <c r="L27" s="113" t="n">
        <f aca="false">+Actuals!I414</f>
        <v>0</v>
      </c>
      <c r="M27" s="113" t="n">
        <f aca="false">+Actuals!J414</f>
        <v>0</v>
      </c>
      <c r="N27" s="113" t="n">
        <f aca="false">+Actuals!K414</f>
        <v>0</v>
      </c>
      <c r="O27" s="113" t="n">
        <f aca="false">+Actuals!L414</f>
        <v>0</v>
      </c>
      <c r="P27" s="113" t="n">
        <f aca="false">+Actuals!M414</f>
        <v>0</v>
      </c>
      <c r="Q27" s="113" t="n">
        <f aca="false">+Actuals!N414</f>
        <v>0</v>
      </c>
      <c r="R27" s="113" t="n">
        <f aca="false">+Actuals!O414</f>
        <v>0</v>
      </c>
      <c r="S27" s="113" t="n">
        <f aca="false">+Actuals!P414</f>
        <v>0</v>
      </c>
      <c r="T27" s="113" t="n">
        <f aca="false">+Actuals!Q414</f>
        <v>0</v>
      </c>
      <c r="U27" s="113" t="n">
        <f aca="false">+Actuals!R414</f>
        <v>0</v>
      </c>
      <c r="V27" s="113" t="n">
        <f aca="false">+Actuals!S414</f>
        <v>0</v>
      </c>
      <c r="W27" s="113" t="n">
        <f aca="false">+Actuals!T414</f>
        <v>0</v>
      </c>
      <c r="X27" s="113" t="n">
        <f aca="false">+Actuals!U414</f>
        <v>0</v>
      </c>
      <c r="Y27" s="113" t="n">
        <f aca="false">+Actuals!V414</f>
        <v>0</v>
      </c>
      <c r="Z27" s="113" t="n">
        <f aca="false">+Actuals!W414</f>
        <v>0</v>
      </c>
      <c r="AA27" s="113" t="n">
        <f aca="false">+Actuals!X414</f>
        <v>0</v>
      </c>
      <c r="AB27" s="113" t="n">
        <f aca="false">+Actuals!Y414</f>
        <v>0</v>
      </c>
      <c r="AC27" s="113" t="n">
        <f aca="false">+Actuals!Z414</f>
        <v>0</v>
      </c>
      <c r="AD27" s="113" t="n">
        <f aca="false">+Actuals!AA414</f>
        <v>0</v>
      </c>
      <c r="AE27" s="113" t="n">
        <f aca="false">+Actuals!AB414</f>
        <v>0</v>
      </c>
      <c r="AF27" s="113" t="n">
        <f aca="false">+Actuals!AC414</f>
        <v>0</v>
      </c>
      <c r="AG27" s="113" t="n">
        <f aca="false">+Actuals!AD414</f>
        <v>0</v>
      </c>
      <c r="AH27" s="113" t="n">
        <f aca="false">+Actuals!AE414</f>
        <v>0</v>
      </c>
      <c r="AI27" s="113" t="n">
        <f aca="false">+Actuals!AF414</f>
        <v>0</v>
      </c>
      <c r="AJ27" s="113" t="n">
        <f aca="false">+Actuals!AG414</f>
        <v>0</v>
      </c>
      <c r="AK27" s="113" t="n">
        <f aca="false">+Actuals!AH414</f>
        <v>0</v>
      </c>
      <c r="AL27" s="113" t="n">
        <f aca="false">+Actuals!AI414</f>
        <v>0</v>
      </c>
      <c r="AM27" s="113" t="n">
        <f aca="false">+Actuals!AJ414</f>
        <v>0</v>
      </c>
      <c r="AN27" s="113" t="n">
        <f aca="false">+Actuals!AK414</f>
        <v>0</v>
      </c>
      <c r="AO27" s="113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'TIE-OUT'!AD28+RECLASS!AD28</f>
        <v>0</v>
      </c>
      <c r="G28" s="108" t="n">
        <f aca="false">'TIE-OUT'!AE28+RECLASS!AE28</f>
        <v>0</v>
      </c>
      <c r="H28" s="113" t="n">
        <f aca="false">+Actuals!E415</f>
        <v>0</v>
      </c>
      <c r="I28" s="113" t="n">
        <f aca="false">+Actuals!F415</f>
        <v>0</v>
      </c>
      <c r="J28" s="113" t="n">
        <f aca="false">+Actuals!G415</f>
        <v>0</v>
      </c>
      <c r="K28" s="113" t="n">
        <f aca="false">+Actuals!H415</f>
        <v>0</v>
      </c>
      <c r="L28" s="113" t="n">
        <f aca="false">+Actuals!I415</f>
        <v>0</v>
      </c>
      <c r="M28" s="113" t="n">
        <f aca="false">+Actuals!J415</f>
        <v>0</v>
      </c>
      <c r="N28" s="113" t="n">
        <f aca="false">+Actuals!K415</f>
        <v>0</v>
      </c>
      <c r="O28" s="113" t="n">
        <f aca="false">+Actuals!L415</f>
        <v>0</v>
      </c>
      <c r="P28" s="113" t="n">
        <f aca="false">+Actuals!M415</f>
        <v>0</v>
      </c>
      <c r="Q28" s="113" t="n">
        <f aca="false">+Actuals!N415</f>
        <v>0</v>
      </c>
      <c r="R28" s="113" t="n">
        <f aca="false">+Actuals!O415</f>
        <v>0</v>
      </c>
      <c r="S28" s="113" t="n">
        <f aca="false">+Actuals!P415</f>
        <v>0</v>
      </c>
      <c r="T28" s="113" t="n">
        <f aca="false">+Actuals!Q415</f>
        <v>0</v>
      </c>
      <c r="U28" s="113" t="n">
        <f aca="false">+Actuals!R415</f>
        <v>0</v>
      </c>
      <c r="V28" s="113" t="n">
        <f aca="false">+Actuals!S415</f>
        <v>0</v>
      </c>
      <c r="W28" s="113" t="n">
        <f aca="false">+Actuals!T415</f>
        <v>0</v>
      </c>
      <c r="X28" s="113" t="n">
        <f aca="false">+Actuals!U415</f>
        <v>0</v>
      </c>
      <c r="Y28" s="113" t="n">
        <f aca="false">+Actuals!V415</f>
        <v>0</v>
      </c>
      <c r="Z28" s="113" t="n">
        <f aca="false">+Actuals!W415</f>
        <v>0</v>
      </c>
      <c r="AA28" s="113" t="n">
        <f aca="false">+Actuals!X415</f>
        <v>0</v>
      </c>
      <c r="AB28" s="113" t="n">
        <f aca="false">+Actuals!Y415</f>
        <v>0</v>
      </c>
      <c r="AC28" s="113" t="n">
        <f aca="false">+Actuals!Z415</f>
        <v>0</v>
      </c>
      <c r="AD28" s="113" t="n">
        <f aca="false">+Actuals!AA415</f>
        <v>0</v>
      </c>
      <c r="AE28" s="113" t="n">
        <f aca="false">+Actuals!AB415</f>
        <v>0</v>
      </c>
      <c r="AF28" s="113" t="n">
        <f aca="false">+Actuals!AC415</f>
        <v>0</v>
      </c>
      <c r="AG28" s="113" t="n">
        <f aca="false">+Actuals!AD415</f>
        <v>0</v>
      </c>
      <c r="AH28" s="113" t="n">
        <f aca="false">+Actuals!AE415</f>
        <v>0</v>
      </c>
      <c r="AI28" s="113" t="n">
        <f aca="false">+Actuals!AF415</f>
        <v>0</v>
      </c>
      <c r="AJ28" s="113" t="n">
        <f aca="false">+Actuals!AG415</f>
        <v>0</v>
      </c>
      <c r="AK28" s="113" t="n">
        <f aca="false">+Actuals!AH415</f>
        <v>0</v>
      </c>
      <c r="AL28" s="113" t="n">
        <f aca="false">+Actuals!AI415</f>
        <v>0</v>
      </c>
      <c r="AM28" s="113" t="n">
        <f aca="false">+Actuals!AJ415</f>
        <v>0</v>
      </c>
      <c r="AN28" s="113" t="n">
        <f aca="false">+Actuals!AK415</f>
        <v>0</v>
      </c>
      <c r="AO28" s="113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3" t="n">
        <f aca="false">+Actuals!E416</f>
        <v>0</v>
      </c>
      <c r="I32" s="113" t="n">
        <f aca="false">+Actuals!F416</f>
        <v>0</v>
      </c>
      <c r="J32" s="113" t="n">
        <f aca="false">+Actuals!G416</f>
        <v>0</v>
      </c>
      <c r="K32" s="113" t="n">
        <f aca="false">+Actuals!H416</f>
        <v>0</v>
      </c>
      <c r="L32" s="113" t="n">
        <f aca="false">+Actuals!I416</f>
        <v>0</v>
      </c>
      <c r="M32" s="113" t="n">
        <f aca="false">+Actuals!J416</f>
        <v>0</v>
      </c>
      <c r="N32" s="113" t="n">
        <f aca="false">+Actuals!K416</f>
        <v>0</v>
      </c>
      <c r="O32" s="113" t="n">
        <f aca="false">+Actuals!L416</f>
        <v>0</v>
      </c>
      <c r="P32" s="113" t="n">
        <f aca="false">+Actuals!M416</f>
        <v>0</v>
      </c>
      <c r="Q32" s="113" t="n">
        <f aca="false">+Actuals!N416</f>
        <v>0</v>
      </c>
      <c r="R32" s="113" t="n">
        <f aca="false">+Actuals!O416</f>
        <v>0</v>
      </c>
      <c r="S32" s="113" t="n">
        <f aca="false">+Actuals!P416</f>
        <v>0</v>
      </c>
      <c r="T32" s="113" t="n">
        <f aca="false">+Actuals!Q416</f>
        <v>0</v>
      </c>
      <c r="U32" s="113" t="n">
        <f aca="false">+Actuals!R416</f>
        <v>0</v>
      </c>
      <c r="V32" s="113" t="n">
        <f aca="false">+Actuals!S416</f>
        <v>0</v>
      </c>
      <c r="W32" s="113" t="n">
        <f aca="false">+Actuals!T416</f>
        <v>0</v>
      </c>
      <c r="X32" s="113" t="n">
        <f aca="false">+Actuals!U416</f>
        <v>0</v>
      </c>
      <c r="Y32" s="113" t="n">
        <f aca="false">+Actuals!V416</f>
        <v>0</v>
      </c>
      <c r="Z32" s="113" t="n">
        <f aca="false">+Actuals!W416</f>
        <v>0</v>
      </c>
      <c r="AA32" s="113" t="n">
        <f aca="false">+Actuals!X416</f>
        <v>0</v>
      </c>
      <c r="AB32" s="113" t="n">
        <f aca="false">+Actuals!Y416</f>
        <v>0</v>
      </c>
      <c r="AC32" s="113" t="n">
        <f aca="false">+Actuals!Z416</f>
        <v>0</v>
      </c>
      <c r="AD32" s="113" t="n">
        <f aca="false">+Actuals!AA416</f>
        <v>0</v>
      </c>
      <c r="AE32" s="113" t="n">
        <f aca="false">+Actuals!AB416</f>
        <v>0</v>
      </c>
      <c r="AF32" s="113" t="n">
        <f aca="false">+Actuals!AC416</f>
        <v>0</v>
      </c>
      <c r="AG32" s="113" t="n">
        <f aca="false">+Actuals!AD416</f>
        <v>0</v>
      </c>
      <c r="AH32" s="113" t="n">
        <f aca="false">+Actuals!AE416</f>
        <v>0</v>
      </c>
      <c r="AI32" s="113" t="n">
        <f aca="false">+Actuals!AF416</f>
        <v>0</v>
      </c>
      <c r="AJ32" s="113" t="n">
        <f aca="false">+Actuals!AG416</f>
        <v>0</v>
      </c>
      <c r="AK32" s="113" t="n">
        <f aca="false">+Actuals!AH416</f>
        <v>0</v>
      </c>
      <c r="AL32" s="113" t="n">
        <f aca="false">+Actuals!AI416</f>
        <v>0</v>
      </c>
      <c r="AM32" s="113" t="n">
        <f aca="false">+Actuals!AJ416</f>
        <v>0</v>
      </c>
      <c r="AN32" s="113" t="n">
        <f aca="false">+Actuals!AK416</f>
        <v>0</v>
      </c>
      <c r="AO32" s="113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3" t="n">
        <f aca="false">+Actuals!E417</f>
        <v>0</v>
      </c>
      <c r="I33" s="113" t="n">
        <f aca="false">+Actuals!F417</f>
        <v>0</v>
      </c>
      <c r="J33" s="113" t="n">
        <f aca="false">+Actuals!G417</f>
        <v>0</v>
      </c>
      <c r="K33" s="113" t="n">
        <f aca="false">+Actuals!H417</f>
        <v>0</v>
      </c>
      <c r="L33" s="113" t="n">
        <f aca="false">+Actuals!I417</f>
        <v>0</v>
      </c>
      <c r="M33" s="113" t="n">
        <f aca="false">+Actuals!J417</f>
        <v>0</v>
      </c>
      <c r="N33" s="113" t="n">
        <f aca="false">+Actuals!K417</f>
        <v>0</v>
      </c>
      <c r="O33" s="113" t="n">
        <f aca="false">+Actuals!L417</f>
        <v>0</v>
      </c>
      <c r="P33" s="113" t="n">
        <f aca="false">+Actuals!M417</f>
        <v>0</v>
      </c>
      <c r="Q33" s="113" t="n">
        <f aca="false">+Actuals!N417</f>
        <v>0</v>
      </c>
      <c r="R33" s="113" t="n">
        <f aca="false">+Actuals!O417</f>
        <v>0</v>
      </c>
      <c r="S33" s="113" t="n">
        <f aca="false">+Actuals!P417</f>
        <v>0</v>
      </c>
      <c r="T33" s="113" t="n">
        <f aca="false">+Actuals!Q417</f>
        <v>0</v>
      </c>
      <c r="U33" s="113" t="n">
        <f aca="false">+Actuals!R417</f>
        <v>0</v>
      </c>
      <c r="V33" s="113" t="n">
        <f aca="false">+Actuals!S417</f>
        <v>0</v>
      </c>
      <c r="W33" s="113" t="n">
        <f aca="false">+Actuals!T417</f>
        <v>0</v>
      </c>
      <c r="X33" s="113" t="n">
        <f aca="false">+Actuals!U417</f>
        <v>0</v>
      </c>
      <c r="Y33" s="113" t="n">
        <f aca="false">+Actuals!V417</f>
        <v>0</v>
      </c>
      <c r="Z33" s="113" t="n">
        <f aca="false">+Actuals!W417</f>
        <v>0</v>
      </c>
      <c r="AA33" s="113" t="n">
        <f aca="false">+Actuals!X417</f>
        <v>0</v>
      </c>
      <c r="AB33" s="113" t="n">
        <f aca="false">+Actuals!Y417</f>
        <v>0</v>
      </c>
      <c r="AC33" s="113" t="n">
        <f aca="false">+Actuals!Z417</f>
        <v>0</v>
      </c>
      <c r="AD33" s="113" t="n">
        <f aca="false">+Actuals!AA417</f>
        <v>0</v>
      </c>
      <c r="AE33" s="113" t="n">
        <f aca="false">+Actuals!AB417</f>
        <v>0</v>
      </c>
      <c r="AF33" s="113" t="n">
        <f aca="false">+Actuals!AC417</f>
        <v>0</v>
      </c>
      <c r="AG33" s="113" t="n">
        <f aca="false">+Actuals!AD417</f>
        <v>0</v>
      </c>
      <c r="AH33" s="113" t="n">
        <f aca="false">+Actuals!AE417</f>
        <v>0</v>
      </c>
      <c r="AI33" s="113" t="n">
        <f aca="false">+Actuals!AF417</f>
        <v>0</v>
      </c>
      <c r="AJ33" s="113" t="n">
        <f aca="false">+Actuals!AG417</f>
        <v>0</v>
      </c>
      <c r="AK33" s="113" t="n">
        <f aca="false">+Actuals!AH417</f>
        <v>0</v>
      </c>
      <c r="AL33" s="113" t="n">
        <f aca="false">+Actuals!AI417</f>
        <v>0</v>
      </c>
      <c r="AM33" s="113" t="n">
        <f aca="false">+Actuals!AJ417</f>
        <v>0</v>
      </c>
      <c r="AN33" s="113" t="n">
        <f aca="false">+Actuals!AK417</f>
        <v>0</v>
      </c>
      <c r="AO33" s="113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3" t="n">
        <f aca="false">+Actuals!E418</f>
        <v>0</v>
      </c>
      <c r="I34" s="113" t="n">
        <f aca="false">+Actuals!F418</f>
        <v>0</v>
      </c>
      <c r="J34" s="113" t="n">
        <f aca="false">+Actuals!G418</f>
        <v>0</v>
      </c>
      <c r="K34" s="113" t="n">
        <f aca="false">+Actuals!H418</f>
        <v>0</v>
      </c>
      <c r="L34" s="113" t="n">
        <f aca="false">+Actuals!I418</f>
        <v>0</v>
      </c>
      <c r="M34" s="113" t="n">
        <f aca="false">+Actuals!J418</f>
        <v>0</v>
      </c>
      <c r="N34" s="113" t="n">
        <f aca="false">+Actuals!K418</f>
        <v>0</v>
      </c>
      <c r="O34" s="113" t="n">
        <f aca="false">+Actuals!L418</f>
        <v>0</v>
      </c>
      <c r="P34" s="113" t="n">
        <f aca="false">+Actuals!M418</f>
        <v>0</v>
      </c>
      <c r="Q34" s="113" t="n">
        <f aca="false">+Actuals!N418</f>
        <v>0</v>
      </c>
      <c r="R34" s="113" t="n">
        <f aca="false">+Actuals!O418</f>
        <v>0</v>
      </c>
      <c r="S34" s="113" t="n">
        <f aca="false">+Actuals!P418</f>
        <v>0</v>
      </c>
      <c r="T34" s="113" t="n">
        <f aca="false">+Actuals!Q418</f>
        <v>0</v>
      </c>
      <c r="U34" s="113" t="n">
        <f aca="false">+Actuals!R418</f>
        <v>0</v>
      </c>
      <c r="V34" s="113" t="n">
        <f aca="false">+Actuals!S418</f>
        <v>0</v>
      </c>
      <c r="W34" s="113" t="n">
        <f aca="false">+Actuals!T418</f>
        <v>0</v>
      </c>
      <c r="X34" s="113" t="n">
        <f aca="false">+Actuals!U418</f>
        <v>0</v>
      </c>
      <c r="Y34" s="113" t="n">
        <f aca="false">+Actuals!V418</f>
        <v>0</v>
      </c>
      <c r="Z34" s="113" t="n">
        <f aca="false">+Actuals!W418</f>
        <v>0</v>
      </c>
      <c r="AA34" s="113" t="n">
        <f aca="false">+Actuals!X418</f>
        <v>0</v>
      </c>
      <c r="AB34" s="113" t="n">
        <f aca="false">+Actuals!Y418</f>
        <v>0</v>
      </c>
      <c r="AC34" s="113" t="n">
        <f aca="false">+Actuals!Z418</f>
        <v>0</v>
      </c>
      <c r="AD34" s="113" t="n">
        <f aca="false">+Actuals!AA418</f>
        <v>0</v>
      </c>
      <c r="AE34" s="113" t="n">
        <f aca="false">+Actuals!AB418</f>
        <v>0</v>
      </c>
      <c r="AF34" s="113" t="n">
        <f aca="false">+Actuals!AC418</f>
        <v>0</v>
      </c>
      <c r="AG34" s="113" t="n">
        <f aca="false">+Actuals!AD418</f>
        <v>0</v>
      </c>
      <c r="AH34" s="113" t="n">
        <f aca="false">+Actuals!AE418</f>
        <v>0</v>
      </c>
      <c r="AI34" s="113" t="n">
        <f aca="false">+Actuals!AF418</f>
        <v>0</v>
      </c>
      <c r="AJ34" s="113" t="n">
        <f aca="false">+Actuals!AG418</f>
        <v>0</v>
      </c>
      <c r="AK34" s="113" t="n">
        <f aca="false">+Actuals!AH418</f>
        <v>0</v>
      </c>
      <c r="AL34" s="113" t="n">
        <f aca="false">+Actuals!AI418</f>
        <v>0</v>
      </c>
      <c r="AM34" s="113" t="n">
        <f aca="false">+Actuals!AJ418</f>
        <v>0</v>
      </c>
      <c r="AN34" s="113" t="n">
        <f aca="false">+Actuals!AK418</f>
        <v>0</v>
      </c>
      <c r="AO34" s="113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'TIE-OUT'!AD35+RECLASS!AD35</f>
        <v>0</v>
      </c>
      <c r="G35" s="108" t="n">
        <f aca="false">'TIE-OUT'!AE35+RECLASS!AE35</f>
        <v>0</v>
      </c>
      <c r="H35" s="113" t="n">
        <f aca="false">+Actuals!E419</f>
        <v>0</v>
      </c>
      <c r="I35" s="113" t="n">
        <f aca="false">+Actuals!F419</f>
        <v>0</v>
      </c>
      <c r="J35" s="113" t="n">
        <f aca="false">+Actuals!G419</f>
        <v>0</v>
      </c>
      <c r="K35" s="113" t="n">
        <f aca="false">+Actuals!H419</f>
        <v>0</v>
      </c>
      <c r="L35" s="113" t="n">
        <f aca="false">+Actuals!I419</f>
        <v>0</v>
      </c>
      <c r="M35" s="113" t="n">
        <f aca="false">+Actuals!J419</f>
        <v>0</v>
      </c>
      <c r="N35" s="113" t="n">
        <f aca="false">+Actuals!K419</f>
        <v>0</v>
      </c>
      <c r="O35" s="113" t="n">
        <f aca="false">+Actuals!L419</f>
        <v>0</v>
      </c>
      <c r="P35" s="113" t="n">
        <f aca="false">+Actuals!M419</f>
        <v>0</v>
      </c>
      <c r="Q35" s="113" t="n">
        <f aca="false">+Actuals!N419</f>
        <v>0</v>
      </c>
      <c r="R35" s="113" t="n">
        <f aca="false">+Actuals!O419</f>
        <v>0</v>
      </c>
      <c r="S35" s="113" t="n">
        <f aca="false">+Actuals!P419</f>
        <v>0</v>
      </c>
      <c r="T35" s="113" t="n">
        <f aca="false">+Actuals!Q419</f>
        <v>0</v>
      </c>
      <c r="U35" s="113" t="n">
        <f aca="false">+Actuals!R419</f>
        <v>0</v>
      </c>
      <c r="V35" s="113" t="n">
        <f aca="false">+Actuals!S419</f>
        <v>0</v>
      </c>
      <c r="W35" s="113" t="n">
        <f aca="false">+Actuals!T419</f>
        <v>0</v>
      </c>
      <c r="X35" s="113" t="n">
        <f aca="false">+Actuals!U419</f>
        <v>0</v>
      </c>
      <c r="Y35" s="113" t="n">
        <f aca="false">+Actuals!V419</f>
        <v>0</v>
      </c>
      <c r="Z35" s="113" t="n">
        <f aca="false">+Actuals!W419</f>
        <v>0</v>
      </c>
      <c r="AA35" s="113" t="n">
        <f aca="false">+Actuals!X419</f>
        <v>0</v>
      </c>
      <c r="AB35" s="113" t="n">
        <f aca="false">+Actuals!Y419</f>
        <v>0</v>
      </c>
      <c r="AC35" s="113" t="n">
        <f aca="false">+Actuals!Z419</f>
        <v>0</v>
      </c>
      <c r="AD35" s="113" t="n">
        <f aca="false">+Actuals!AA419</f>
        <v>0</v>
      </c>
      <c r="AE35" s="113" t="n">
        <f aca="false">+Actuals!AB419</f>
        <v>0</v>
      </c>
      <c r="AF35" s="113" t="n">
        <f aca="false">+Actuals!AC419</f>
        <v>0</v>
      </c>
      <c r="AG35" s="113" t="n">
        <f aca="false">+Actuals!AD419</f>
        <v>0</v>
      </c>
      <c r="AH35" s="113" t="n">
        <f aca="false">+Actuals!AE419</f>
        <v>0</v>
      </c>
      <c r="AI35" s="113" t="n">
        <f aca="false">+Actuals!AF419</f>
        <v>0</v>
      </c>
      <c r="AJ35" s="113" t="n">
        <f aca="false">+Actuals!AG419</f>
        <v>0</v>
      </c>
      <c r="AK35" s="113" t="n">
        <f aca="false">+Actuals!AH419</f>
        <v>0</v>
      </c>
      <c r="AL35" s="113" t="n">
        <f aca="false">+Actuals!AI419</f>
        <v>0</v>
      </c>
      <c r="AM35" s="113" t="n">
        <f aca="false">+Actuals!AJ419</f>
        <v>0</v>
      </c>
      <c r="AN35" s="113" t="n">
        <f aca="false">+Actuals!AK419</f>
        <v>0</v>
      </c>
      <c r="AO35" s="113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393304</v>
      </c>
      <c r="E39" s="29" t="n">
        <f aca="false">SUM(G39,I39,K39,M39,O39,Q39,S39,U39,W39,Y39,AA39,AC39,AE39)</f>
        <v>1188564.69</v>
      </c>
      <c r="F39" s="25" t="n">
        <f aca="false">'TIE-OUT'!AD39+RECLASS!AD39</f>
        <v>0</v>
      </c>
      <c r="G39" s="26" t="n">
        <f aca="false">'TIE-OUT'!AE39+RECLASS!AE39</f>
        <v>0</v>
      </c>
      <c r="H39" s="113" t="n">
        <f aca="false">+Actuals!E420</f>
        <v>0</v>
      </c>
      <c r="I39" s="113" t="n">
        <f aca="false">+Actuals!F420</f>
        <v>0</v>
      </c>
      <c r="J39" s="113" t="n">
        <f aca="false">+Actuals!G420</f>
        <v>0</v>
      </c>
      <c r="K39" s="113" t="n">
        <f aca="false">+Actuals!H420</f>
        <v>0</v>
      </c>
      <c r="L39" s="113" t="n">
        <f aca="false">+Actuals!I420</f>
        <v>0</v>
      </c>
      <c r="M39" s="113" t="n">
        <f aca="false">+Actuals!J420</f>
        <v>0</v>
      </c>
      <c r="N39" s="113" t="n">
        <f aca="false">+Actuals!K420</f>
        <v>0</v>
      </c>
      <c r="O39" s="113" t="n">
        <f aca="false">+Actuals!L420</f>
        <v>0</v>
      </c>
      <c r="P39" s="113" t="n">
        <v>393304</v>
      </c>
      <c r="Q39" s="113" t="n">
        <v>1188564.69</v>
      </c>
      <c r="R39" s="113" t="n">
        <f aca="false">+Actuals!O420</f>
        <v>0</v>
      </c>
      <c r="S39" s="113" t="n">
        <f aca="false">+Actuals!P420</f>
        <v>0</v>
      </c>
      <c r="T39" s="113" t="n">
        <f aca="false">+Actuals!Q420</f>
        <v>0</v>
      </c>
      <c r="U39" s="113" t="n">
        <f aca="false">+Actuals!R420</f>
        <v>0</v>
      </c>
      <c r="V39" s="113" t="n">
        <f aca="false">+Actuals!S420</f>
        <v>0</v>
      </c>
      <c r="W39" s="113" t="n">
        <f aca="false">+Actuals!T420</f>
        <v>0</v>
      </c>
      <c r="X39" s="113" t="n">
        <f aca="false">+Actuals!U420</f>
        <v>0</v>
      </c>
      <c r="Y39" s="113" t="n">
        <f aca="false">+Actuals!V420</f>
        <v>0</v>
      </c>
      <c r="Z39" s="113" t="n">
        <f aca="false">+Actuals!W420</f>
        <v>0</v>
      </c>
      <c r="AA39" s="113" t="n">
        <f aca="false">+Actuals!X420</f>
        <v>0</v>
      </c>
      <c r="AB39" s="113" t="n">
        <f aca="false">+Actuals!Y420</f>
        <v>0</v>
      </c>
      <c r="AC39" s="113" t="n">
        <f aca="false">+Actuals!Z420</f>
        <v>0</v>
      </c>
      <c r="AD39" s="113" t="n">
        <f aca="false">+Actuals!AA420</f>
        <v>0</v>
      </c>
      <c r="AE39" s="113" t="n">
        <f aca="false">+Actuals!AB420</f>
        <v>0</v>
      </c>
      <c r="AF39" s="113" t="n">
        <f aca="false">+Actuals!AC420</f>
        <v>0</v>
      </c>
      <c r="AG39" s="113" t="n">
        <f aca="false">+Actuals!AD420</f>
        <v>0</v>
      </c>
      <c r="AH39" s="113" t="n">
        <f aca="false">+Actuals!AE420</f>
        <v>0</v>
      </c>
      <c r="AI39" s="113" t="n">
        <f aca="false">+Actuals!AF420</f>
        <v>0</v>
      </c>
      <c r="AJ39" s="113" t="n">
        <f aca="false">+Actuals!AG420</f>
        <v>0</v>
      </c>
      <c r="AK39" s="113" t="n">
        <f aca="false">+Actuals!AH420</f>
        <v>0</v>
      </c>
      <c r="AL39" s="113" t="n">
        <f aca="false">+Actuals!AI420</f>
        <v>0</v>
      </c>
      <c r="AM39" s="113" t="n">
        <f aca="false">+Actuals!AJ420</f>
        <v>0</v>
      </c>
      <c r="AN39" s="113" t="n">
        <f aca="false">+Actuals!AK420</f>
        <v>0</v>
      </c>
      <c r="AO39" s="113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3" t="n">
        <f aca="false">+Actuals!E421</f>
        <v>0</v>
      </c>
      <c r="I40" s="113" t="n">
        <f aca="false">+Actuals!F421</f>
        <v>0</v>
      </c>
      <c r="J40" s="113" t="n">
        <f aca="false">+Actuals!G421</f>
        <v>0</v>
      </c>
      <c r="K40" s="113" t="n">
        <f aca="false">+Actuals!H421</f>
        <v>0</v>
      </c>
      <c r="L40" s="113" t="n">
        <f aca="false">+Actuals!I421</f>
        <v>0</v>
      </c>
      <c r="M40" s="113" t="n">
        <f aca="false">+Actuals!J421</f>
        <v>0</v>
      </c>
      <c r="N40" s="113" t="n">
        <f aca="false">+Actuals!K421</f>
        <v>0</v>
      </c>
      <c r="O40" s="113" t="n">
        <f aca="false">+Actuals!L421</f>
        <v>0</v>
      </c>
      <c r="P40" s="113" t="n">
        <f aca="false">+Actuals!M421</f>
        <v>0</v>
      </c>
      <c r="Q40" s="113" t="n">
        <f aca="false">+Actuals!N421</f>
        <v>0</v>
      </c>
      <c r="R40" s="113" t="n">
        <f aca="false">+Actuals!O421</f>
        <v>0</v>
      </c>
      <c r="S40" s="113" t="n">
        <f aca="false">+Actuals!P421</f>
        <v>0</v>
      </c>
      <c r="T40" s="113" t="n">
        <f aca="false">+Actuals!Q421</f>
        <v>0</v>
      </c>
      <c r="U40" s="113" t="n">
        <f aca="false">+Actuals!R421</f>
        <v>0</v>
      </c>
      <c r="V40" s="113" t="n">
        <f aca="false">+Actuals!S421</f>
        <v>0</v>
      </c>
      <c r="W40" s="113" t="n">
        <f aca="false">+Actuals!T421</f>
        <v>0</v>
      </c>
      <c r="X40" s="113" t="n">
        <f aca="false">+Actuals!U421</f>
        <v>0</v>
      </c>
      <c r="Y40" s="113" t="n">
        <f aca="false">+Actuals!V421</f>
        <v>0</v>
      </c>
      <c r="Z40" s="113" t="n">
        <f aca="false">+Actuals!W421</f>
        <v>0</v>
      </c>
      <c r="AA40" s="113" t="n">
        <f aca="false">+Actuals!X421</f>
        <v>0</v>
      </c>
      <c r="AB40" s="113" t="n">
        <f aca="false">+Actuals!Y421</f>
        <v>0</v>
      </c>
      <c r="AC40" s="113" t="n">
        <f aca="false">+Actuals!Z421</f>
        <v>0</v>
      </c>
      <c r="AD40" s="113" t="n">
        <f aca="false">+Actuals!AA421</f>
        <v>0</v>
      </c>
      <c r="AE40" s="113" t="n">
        <f aca="false">+Actuals!AB421</f>
        <v>0</v>
      </c>
      <c r="AF40" s="113" t="n">
        <f aca="false">+Actuals!AC421</f>
        <v>0</v>
      </c>
      <c r="AG40" s="113" t="n">
        <f aca="false">+Actuals!AD421</f>
        <v>0</v>
      </c>
      <c r="AH40" s="113" t="n">
        <f aca="false">+Actuals!AE421</f>
        <v>0</v>
      </c>
      <c r="AI40" s="113" t="n">
        <f aca="false">+Actuals!AF421</f>
        <v>0</v>
      </c>
      <c r="AJ40" s="113" t="n">
        <f aca="false">+Actuals!AG421</f>
        <v>0</v>
      </c>
      <c r="AK40" s="113" t="n">
        <f aca="false">+Actuals!AH421</f>
        <v>0</v>
      </c>
      <c r="AL40" s="113" t="n">
        <f aca="false">+Actuals!AI421</f>
        <v>0</v>
      </c>
      <c r="AM40" s="113" t="n">
        <f aca="false">+Actuals!AJ421</f>
        <v>0</v>
      </c>
      <c r="AN40" s="113" t="n">
        <f aca="false">+Actuals!AK421</f>
        <v>0</v>
      </c>
      <c r="AO40" s="113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'TIE-OUT'!AD41+RECLASS!AD41</f>
        <v>0</v>
      </c>
      <c r="G41" s="108" t="n">
        <f aca="false">'TIE-OUT'!AE41+RECLASS!AE41</f>
        <v>0</v>
      </c>
      <c r="H41" s="113" t="n">
        <f aca="false">+Actuals!E422</f>
        <v>0</v>
      </c>
      <c r="I41" s="113" t="n">
        <f aca="false">+Actuals!F422</f>
        <v>0</v>
      </c>
      <c r="J41" s="113" t="n">
        <f aca="false">+Actuals!G422</f>
        <v>0</v>
      </c>
      <c r="K41" s="113" t="n">
        <f aca="false">+Actuals!H422</f>
        <v>0</v>
      </c>
      <c r="L41" s="113" t="n">
        <f aca="false">+Actuals!I422</f>
        <v>0</v>
      </c>
      <c r="M41" s="113" t="n">
        <f aca="false">+Actuals!J422</f>
        <v>0</v>
      </c>
      <c r="N41" s="113" t="n">
        <f aca="false">+Actuals!K422</f>
        <v>0</v>
      </c>
      <c r="O41" s="113" t="n">
        <f aca="false">+Actuals!L422</f>
        <v>0</v>
      </c>
      <c r="P41" s="113" t="n">
        <f aca="false">+Actuals!M422</f>
        <v>0</v>
      </c>
      <c r="Q41" s="113" t="n">
        <f aca="false">+Actuals!N422</f>
        <v>0</v>
      </c>
      <c r="R41" s="113" t="n">
        <f aca="false">+Actuals!O422</f>
        <v>0</v>
      </c>
      <c r="S41" s="113" t="n">
        <f aca="false">+Actuals!P422</f>
        <v>0</v>
      </c>
      <c r="T41" s="113" t="n">
        <f aca="false">+Actuals!Q422</f>
        <v>0</v>
      </c>
      <c r="U41" s="113" t="n">
        <f aca="false">+Actuals!R422</f>
        <v>0</v>
      </c>
      <c r="V41" s="113" t="n">
        <f aca="false">+Actuals!S422</f>
        <v>0</v>
      </c>
      <c r="W41" s="113" t="n">
        <f aca="false">+Actuals!T422</f>
        <v>0</v>
      </c>
      <c r="X41" s="113" t="n">
        <f aca="false">+Actuals!U422</f>
        <v>0</v>
      </c>
      <c r="Y41" s="113" t="n">
        <f aca="false">+Actuals!V422</f>
        <v>0</v>
      </c>
      <c r="Z41" s="113" t="n">
        <f aca="false">+Actuals!W422</f>
        <v>0</v>
      </c>
      <c r="AA41" s="113" t="n">
        <f aca="false">+Actuals!X422</f>
        <v>0</v>
      </c>
      <c r="AB41" s="113" t="n">
        <f aca="false">+Actuals!Y422</f>
        <v>0</v>
      </c>
      <c r="AC41" s="113" t="n">
        <f aca="false">+Actuals!Z422</f>
        <v>0</v>
      </c>
      <c r="AD41" s="113" t="n">
        <f aca="false">+Actuals!AA422</f>
        <v>0</v>
      </c>
      <c r="AE41" s="113" t="n">
        <f aca="false">+Actuals!AB422</f>
        <v>0</v>
      </c>
      <c r="AF41" s="113" t="n">
        <f aca="false">+Actuals!AC422</f>
        <v>0</v>
      </c>
      <c r="AG41" s="113" t="n">
        <f aca="false">+Actuals!AD422</f>
        <v>0</v>
      </c>
      <c r="AH41" s="113" t="n">
        <f aca="false">+Actuals!AE422</f>
        <v>0</v>
      </c>
      <c r="AI41" s="113" t="n">
        <f aca="false">+Actuals!AF422</f>
        <v>0</v>
      </c>
      <c r="AJ41" s="113" t="n">
        <f aca="false">+Actuals!AG422</f>
        <v>0</v>
      </c>
      <c r="AK41" s="113" t="n">
        <f aca="false">+Actuals!AH422</f>
        <v>0</v>
      </c>
      <c r="AL41" s="113" t="n">
        <f aca="false">+Actuals!AI422</f>
        <v>0</v>
      </c>
      <c r="AM41" s="113" t="n">
        <f aca="false">+Actuals!AJ422</f>
        <v>0</v>
      </c>
      <c r="AN41" s="113" t="n">
        <f aca="false">+Actuals!AK422</f>
        <v>0</v>
      </c>
      <c r="AO41" s="113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393304</v>
      </c>
      <c r="E43" s="31" t="n">
        <f aca="false">E42+E39</f>
        <v>1188564.69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393304</v>
      </c>
      <c r="Q43" s="30" t="n">
        <f aca="false">Q42+Q39</f>
        <v>1188564.69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3" t="n">
        <f aca="false">+Actuals!E423</f>
        <v>0</v>
      </c>
      <c r="I45" s="113" t="n">
        <f aca="false">+Actuals!F423</f>
        <v>0</v>
      </c>
      <c r="J45" s="113" t="n">
        <f aca="false">+Actuals!G423</f>
        <v>0</v>
      </c>
      <c r="K45" s="113" t="n">
        <f aca="false">+Actuals!H423</f>
        <v>0</v>
      </c>
      <c r="L45" s="113" t="n">
        <f aca="false">+Actuals!I423</f>
        <v>0</v>
      </c>
      <c r="M45" s="113" t="n">
        <f aca="false">+Actuals!J423</f>
        <v>0</v>
      </c>
      <c r="N45" s="113" t="n">
        <f aca="false">+Actuals!K423</f>
        <v>0</v>
      </c>
      <c r="O45" s="113" t="n">
        <f aca="false">+Actuals!L423</f>
        <v>0</v>
      </c>
      <c r="P45" s="113" t="n">
        <f aca="false">+Actuals!M423</f>
        <v>0</v>
      </c>
      <c r="Q45" s="113" t="n">
        <f aca="false">+Actuals!N423</f>
        <v>0</v>
      </c>
      <c r="R45" s="113" t="n">
        <f aca="false">+Actuals!O423</f>
        <v>0</v>
      </c>
      <c r="S45" s="113" t="n">
        <f aca="false">+Actuals!P423</f>
        <v>0</v>
      </c>
      <c r="T45" s="113" t="n">
        <f aca="false">+Actuals!Q423</f>
        <v>0</v>
      </c>
      <c r="U45" s="113" t="n">
        <f aca="false">+Actuals!R423</f>
        <v>0</v>
      </c>
      <c r="V45" s="113" t="n">
        <f aca="false">+Actuals!S423</f>
        <v>0</v>
      </c>
      <c r="W45" s="113" t="n">
        <f aca="false">+Actuals!T423</f>
        <v>0</v>
      </c>
      <c r="X45" s="113" t="n">
        <f aca="false">+Actuals!U423</f>
        <v>0</v>
      </c>
      <c r="Y45" s="113" t="n">
        <f aca="false">+Actuals!V423</f>
        <v>0</v>
      </c>
      <c r="Z45" s="113" t="n">
        <f aca="false">+Actuals!W423</f>
        <v>0</v>
      </c>
      <c r="AA45" s="113" t="n">
        <f aca="false">+Actuals!X423</f>
        <v>0</v>
      </c>
      <c r="AB45" s="113" t="n">
        <f aca="false">+Actuals!Y423</f>
        <v>0</v>
      </c>
      <c r="AC45" s="113" t="n">
        <f aca="false">+Actuals!Z423</f>
        <v>0</v>
      </c>
      <c r="AD45" s="113" t="n">
        <f aca="false">+Actuals!AA423</f>
        <v>0</v>
      </c>
      <c r="AE45" s="113" t="n">
        <f aca="false">+Actuals!AB423</f>
        <v>0</v>
      </c>
      <c r="AF45" s="113" t="n">
        <f aca="false">+Actuals!AC423</f>
        <v>0</v>
      </c>
      <c r="AG45" s="113" t="n">
        <f aca="false">+Actuals!AD423</f>
        <v>0</v>
      </c>
      <c r="AH45" s="113" t="n">
        <f aca="false">+Actuals!AE423</f>
        <v>0</v>
      </c>
      <c r="AI45" s="113" t="n">
        <f aca="false">+Actuals!AF423</f>
        <v>0</v>
      </c>
      <c r="AJ45" s="113" t="n">
        <f aca="false">+Actuals!AG423</f>
        <v>0</v>
      </c>
      <c r="AK45" s="113" t="n">
        <f aca="false">+Actuals!AH423</f>
        <v>0</v>
      </c>
      <c r="AL45" s="113" t="n">
        <f aca="false">+Actuals!AI423</f>
        <v>0</v>
      </c>
      <c r="AM45" s="113" t="n">
        <f aca="false">+Actuals!AJ423</f>
        <v>0</v>
      </c>
      <c r="AN45" s="113" t="n">
        <f aca="false">+Actuals!AK423</f>
        <v>0</v>
      </c>
      <c r="AO45" s="113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3" t="n">
        <f aca="false">+Actuals!E424</f>
        <v>0</v>
      </c>
      <c r="I47" s="113" t="n">
        <f aca="false">+Actuals!F424</f>
        <v>0</v>
      </c>
      <c r="J47" s="113" t="n">
        <f aca="false">+Actuals!G424</f>
        <v>0</v>
      </c>
      <c r="K47" s="113" t="n">
        <f aca="false">+Actuals!H424</f>
        <v>0</v>
      </c>
      <c r="L47" s="113" t="n">
        <f aca="false">+Actuals!I424</f>
        <v>0</v>
      </c>
      <c r="M47" s="113" t="n">
        <f aca="false">+Actuals!J424</f>
        <v>0</v>
      </c>
      <c r="N47" s="113" t="n">
        <f aca="false">+Actuals!K424</f>
        <v>0</v>
      </c>
      <c r="O47" s="113" t="n">
        <f aca="false">+Actuals!L424</f>
        <v>0</v>
      </c>
      <c r="P47" s="113" t="n">
        <f aca="false">+Actuals!M424</f>
        <v>0</v>
      </c>
      <c r="Q47" s="113" t="n">
        <f aca="false">+Actuals!N424</f>
        <v>0</v>
      </c>
      <c r="R47" s="113" t="n">
        <f aca="false">+Actuals!O424</f>
        <v>0</v>
      </c>
      <c r="S47" s="113" t="n">
        <f aca="false">+Actuals!P424</f>
        <v>0</v>
      </c>
      <c r="T47" s="113" t="n">
        <f aca="false">+Actuals!Q424</f>
        <v>0</v>
      </c>
      <c r="U47" s="113" t="n">
        <f aca="false">+Actuals!R424</f>
        <v>0</v>
      </c>
      <c r="V47" s="113" t="n">
        <f aca="false">+Actuals!S424</f>
        <v>0</v>
      </c>
      <c r="W47" s="113" t="n">
        <f aca="false">+Actuals!T424</f>
        <v>0</v>
      </c>
      <c r="X47" s="113" t="n">
        <f aca="false">+Actuals!U424</f>
        <v>0</v>
      </c>
      <c r="Y47" s="113" t="n">
        <f aca="false">+Actuals!V424</f>
        <v>0</v>
      </c>
      <c r="Z47" s="113" t="n">
        <f aca="false">+Actuals!W424</f>
        <v>0</v>
      </c>
      <c r="AA47" s="113" t="n">
        <f aca="false">+Actuals!X424</f>
        <v>0</v>
      </c>
      <c r="AB47" s="113" t="n">
        <f aca="false">+Actuals!Y424</f>
        <v>0</v>
      </c>
      <c r="AC47" s="113" t="n">
        <f aca="false">+Actuals!Z424</f>
        <v>0</v>
      </c>
      <c r="AD47" s="113" t="n">
        <f aca="false">+Actuals!AA424</f>
        <v>0</v>
      </c>
      <c r="AE47" s="113" t="n">
        <f aca="false">+Actuals!AB424</f>
        <v>0</v>
      </c>
      <c r="AF47" s="113" t="n">
        <f aca="false">+Actuals!AC424</f>
        <v>0</v>
      </c>
      <c r="AG47" s="113" t="n">
        <f aca="false">+Actuals!AD424</f>
        <v>0</v>
      </c>
      <c r="AH47" s="113" t="n">
        <f aca="false">+Actuals!AE424</f>
        <v>0</v>
      </c>
      <c r="AI47" s="113" t="n">
        <f aca="false">+Actuals!AF424</f>
        <v>0</v>
      </c>
      <c r="AJ47" s="113" t="n">
        <f aca="false">+Actuals!AG424</f>
        <v>0</v>
      </c>
      <c r="AK47" s="113" t="n">
        <f aca="false">+Actuals!AH424</f>
        <v>0</v>
      </c>
      <c r="AL47" s="113" t="n">
        <f aca="false">+Actuals!AI424</f>
        <v>0</v>
      </c>
      <c r="AM47" s="113" t="n">
        <f aca="false">+Actuals!AJ424</f>
        <v>0</v>
      </c>
      <c r="AN47" s="113" t="n">
        <f aca="false">+Actuals!AK424</f>
        <v>0</v>
      </c>
      <c r="AO47" s="113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-71843</v>
      </c>
      <c r="E49" s="29" t="n">
        <f aca="false">SUM(G49,I49,K49,M49,O49,Q49,S49,U49,W49,Y49,AA49,AC49,AE49)</f>
        <v>-217109.55</v>
      </c>
      <c r="F49" s="28" t="n">
        <f aca="false">'TIE-OUT'!AD49+RECLASS!AD49</f>
        <v>0</v>
      </c>
      <c r="G49" s="29" t="n">
        <f aca="false">'TIE-OUT'!AE49+RECLASS!AE49</f>
        <v>0</v>
      </c>
      <c r="H49" s="113" t="n">
        <f aca="false">+Actuals!E425</f>
        <v>670775</v>
      </c>
      <c r="I49" s="113" t="n">
        <f aca="false">+Actuals!F425</f>
        <v>2027082.05</v>
      </c>
      <c r="J49" s="113" t="n">
        <f aca="false">+Actuals!G425</f>
        <v>168815</v>
      </c>
      <c r="K49" s="113" t="n">
        <f aca="false">+Actuals!H425</f>
        <v>510158.93</v>
      </c>
      <c r="L49" s="113" t="n">
        <v>-518129</v>
      </c>
      <c r="M49" s="113" t="n">
        <v>-1565785.84</v>
      </c>
      <c r="N49" s="113" t="n">
        <f aca="false">+Actuals!K425</f>
        <v>0</v>
      </c>
      <c r="O49" s="113" t="n">
        <f aca="false">+Actuals!L425</f>
        <v>0</v>
      </c>
      <c r="P49" s="113" t="n">
        <v>-393304</v>
      </c>
      <c r="Q49" s="113" t="n">
        <v>-1188564.69</v>
      </c>
      <c r="R49" s="113" t="n">
        <f aca="false">+Actuals!O425</f>
        <v>0</v>
      </c>
      <c r="S49" s="113" t="n">
        <f aca="false">+Actuals!P425</f>
        <v>0</v>
      </c>
      <c r="T49" s="113" t="n">
        <f aca="false">+Actuals!Q425</f>
        <v>0</v>
      </c>
      <c r="U49" s="113" t="n">
        <f aca="false">+Actuals!R425</f>
        <v>0</v>
      </c>
      <c r="V49" s="113" t="n">
        <f aca="false">+Actuals!S425</f>
        <v>0</v>
      </c>
      <c r="W49" s="113" t="n">
        <f aca="false">+Actuals!T425</f>
        <v>0</v>
      </c>
      <c r="X49" s="113" t="n">
        <f aca="false">+Actuals!U425</f>
        <v>0</v>
      </c>
      <c r="Y49" s="113" t="n">
        <f aca="false">+Actuals!V425</f>
        <v>0</v>
      </c>
      <c r="Z49" s="113" t="n">
        <f aca="false">+Actuals!W425</f>
        <v>0</v>
      </c>
      <c r="AA49" s="113" t="n">
        <f aca="false">+Actuals!X425</f>
        <v>0</v>
      </c>
      <c r="AB49" s="113" t="n">
        <f aca="false">+Actuals!Y425</f>
        <v>0</v>
      </c>
      <c r="AC49" s="113" t="n">
        <f aca="false">+Actuals!Z425</f>
        <v>0</v>
      </c>
      <c r="AD49" s="113" t="n">
        <f aca="false">+Actuals!AA425</f>
        <v>0</v>
      </c>
      <c r="AE49" s="113" t="n">
        <f aca="false">+Actuals!AB425</f>
        <v>0</v>
      </c>
      <c r="AF49" s="113" t="n">
        <f aca="false">+Actuals!AC425</f>
        <v>0</v>
      </c>
      <c r="AG49" s="113" t="n">
        <f aca="false">+Actuals!AD425</f>
        <v>0</v>
      </c>
      <c r="AH49" s="113" t="n">
        <f aca="false">+Actuals!AE425</f>
        <v>0</v>
      </c>
      <c r="AI49" s="113" t="n">
        <f aca="false">+Actuals!AF425</f>
        <v>0</v>
      </c>
      <c r="AJ49" s="113" t="n">
        <f aca="false">+Actuals!AG425</f>
        <v>0</v>
      </c>
      <c r="AK49" s="113" t="n">
        <f aca="false">+Actuals!AH425</f>
        <v>0</v>
      </c>
      <c r="AL49" s="113" t="n">
        <f aca="false">+Actuals!AI425</f>
        <v>0</v>
      </c>
      <c r="AM49" s="113" t="n">
        <f aca="false">+Actuals!AJ425</f>
        <v>0</v>
      </c>
      <c r="AN49" s="113" t="n">
        <f aca="false">+Actuals!AK425</f>
        <v>0</v>
      </c>
      <c r="AO49" s="113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-23229</v>
      </c>
      <c r="E51" s="29" t="n">
        <f aca="false">SUM(G51,I51,K51,M51,O51,Q51,S51,U51,W51,Y51,AA51,AC51,AE51)</f>
        <v>-70198.04</v>
      </c>
      <c r="F51" s="28" t="n">
        <f aca="false">'TIE-OUT'!AD51+RECLASS!AD51</f>
        <v>0</v>
      </c>
      <c r="G51" s="29" t="n">
        <f aca="false">'TIE-OUT'!AE51+RECLASS!AE51</f>
        <v>0</v>
      </c>
      <c r="H51" s="113" t="n">
        <f aca="false">+Actuals!E426</f>
        <v>0</v>
      </c>
      <c r="I51" s="113" t="n">
        <f aca="false">+Actuals!F426</f>
        <v>0</v>
      </c>
      <c r="J51" s="113" t="n">
        <f aca="false">+Actuals!G426</f>
        <v>0</v>
      </c>
      <c r="K51" s="113" t="n">
        <f aca="false">+Actuals!H426</f>
        <v>0</v>
      </c>
      <c r="L51" s="113" t="n">
        <v>-23229</v>
      </c>
      <c r="M51" s="113" t="n">
        <v>-70198.04</v>
      </c>
      <c r="N51" s="113" t="n">
        <f aca="false">+Actuals!K426</f>
        <v>0</v>
      </c>
      <c r="O51" s="113" t="n">
        <f aca="false">+Actuals!L426</f>
        <v>0</v>
      </c>
      <c r="P51" s="113" t="n">
        <f aca="false">+Actuals!M426</f>
        <v>0</v>
      </c>
      <c r="Q51" s="113" t="n">
        <f aca="false">+Actuals!N426</f>
        <v>0</v>
      </c>
      <c r="R51" s="113" t="n">
        <f aca="false">+Actuals!O426</f>
        <v>0</v>
      </c>
      <c r="S51" s="113" t="n">
        <f aca="false">+Actuals!P426</f>
        <v>0</v>
      </c>
      <c r="T51" s="113" t="n">
        <f aca="false">+Actuals!Q426</f>
        <v>0</v>
      </c>
      <c r="U51" s="113" t="n">
        <f aca="false">+Actuals!R426</f>
        <v>0</v>
      </c>
      <c r="V51" s="113" t="n">
        <f aca="false">+Actuals!S426</f>
        <v>0</v>
      </c>
      <c r="W51" s="113" t="n">
        <f aca="false">+Actuals!T426</f>
        <v>0</v>
      </c>
      <c r="X51" s="113" t="n">
        <f aca="false">+Actuals!U426</f>
        <v>0</v>
      </c>
      <c r="Y51" s="113" t="n">
        <f aca="false">+Actuals!V426</f>
        <v>0</v>
      </c>
      <c r="Z51" s="113" t="n">
        <f aca="false">+Actuals!W426</f>
        <v>0</v>
      </c>
      <c r="AA51" s="113" t="n">
        <f aca="false">+Actuals!X426</f>
        <v>0</v>
      </c>
      <c r="AB51" s="113" t="n">
        <f aca="false">+Actuals!Y426</f>
        <v>0</v>
      </c>
      <c r="AC51" s="113" t="n">
        <f aca="false">+Actuals!Z426</f>
        <v>0</v>
      </c>
      <c r="AD51" s="113" t="n">
        <f aca="false">+Actuals!AA426</f>
        <v>0</v>
      </c>
      <c r="AE51" s="113" t="n">
        <f aca="false">+Actuals!AB426</f>
        <v>0</v>
      </c>
      <c r="AF51" s="113" t="n">
        <f aca="false">+Actuals!AC426</f>
        <v>0</v>
      </c>
      <c r="AG51" s="113" t="n">
        <f aca="false">+Actuals!AD426</f>
        <v>0</v>
      </c>
      <c r="AH51" s="113" t="n">
        <f aca="false">+Actuals!AE426</f>
        <v>0</v>
      </c>
      <c r="AI51" s="113" t="n">
        <f aca="false">+Actuals!AF426</f>
        <v>0</v>
      </c>
      <c r="AJ51" s="113" t="n">
        <f aca="false">+Actuals!AG426</f>
        <v>0</v>
      </c>
      <c r="AK51" s="113" t="n">
        <f aca="false">+Actuals!AH426</f>
        <v>0</v>
      </c>
      <c r="AL51" s="113" t="n">
        <f aca="false">+Actuals!AI426</f>
        <v>0</v>
      </c>
      <c r="AM51" s="113" t="n">
        <f aca="false">+Actuals!AJ426</f>
        <v>0</v>
      </c>
      <c r="AN51" s="113" t="n">
        <f aca="false">+Actuals!AK426</f>
        <v>0</v>
      </c>
      <c r="AO51" s="113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-977164.25</v>
      </c>
      <c r="E54" s="29" t="n">
        <f aca="false">SUM(G54,I54,K54,M54,O54,Q54,S54,U54,W54,Y54,AA54,AC54,AE54)</f>
        <v>-30650.55</v>
      </c>
      <c r="F54" s="25" t="n">
        <f aca="false">'TIE-OUT'!AD54+RECLASS!AD54</f>
        <v>0</v>
      </c>
      <c r="G54" s="26" t="n">
        <f aca="false">'TIE-OUT'!AE54+RECLASS!AE54</f>
        <v>0</v>
      </c>
      <c r="H54" s="113" t="n">
        <f aca="false">+Actuals!E427</f>
        <v>0</v>
      </c>
      <c r="I54" s="113" t="n">
        <f aca="false">+Actuals!F427</f>
        <v>0</v>
      </c>
      <c r="J54" s="113" t="n">
        <f aca="false">+Actuals!G427</f>
        <v>-0</v>
      </c>
      <c r="K54" s="113" t="n">
        <f aca="false">+Actuals!H427</f>
        <v>-0</v>
      </c>
      <c r="L54" s="113" t="n">
        <v>-34422</v>
      </c>
      <c r="M54" s="113" t="n">
        <v>-8647.49</v>
      </c>
      <c r="N54" s="113" t="n">
        <v>-2250</v>
      </c>
      <c r="O54" s="113" t="n">
        <v>-6.22</v>
      </c>
      <c r="P54" s="113" t="n">
        <v>-940492.25</v>
      </c>
      <c r="Q54" s="113" t="n">
        <v>-21996.84</v>
      </c>
      <c r="R54" s="113" t="n">
        <f aca="false">+Actuals!O427</f>
        <v>0</v>
      </c>
      <c r="S54" s="113" t="n">
        <f aca="false">+Actuals!P427</f>
        <v>0</v>
      </c>
      <c r="T54" s="113" t="n">
        <f aca="false">+Actuals!Q427</f>
        <v>0</v>
      </c>
      <c r="U54" s="113" t="n">
        <f aca="false">+Actuals!R427</f>
        <v>0</v>
      </c>
      <c r="V54" s="113" t="n">
        <f aca="false">+Actuals!S427</f>
        <v>0</v>
      </c>
      <c r="W54" s="113" t="n">
        <f aca="false">+Actuals!T427</f>
        <v>0</v>
      </c>
      <c r="X54" s="113" t="n">
        <f aca="false">+Actuals!U427</f>
        <v>0</v>
      </c>
      <c r="Y54" s="113" t="n">
        <f aca="false">+Actuals!V427</f>
        <v>0</v>
      </c>
      <c r="Z54" s="113" t="n">
        <f aca="false">+Actuals!W427</f>
        <v>0</v>
      </c>
      <c r="AA54" s="113" t="n">
        <f aca="false">+Actuals!X427</f>
        <v>0</v>
      </c>
      <c r="AB54" s="113" t="n">
        <f aca="false">+Actuals!Y427</f>
        <v>0</v>
      </c>
      <c r="AC54" s="113" t="n">
        <f aca="false">+Actuals!Z427</f>
        <v>0</v>
      </c>
      <c r="AD54" s="113" t="n">
        <f aca="false">+Actuals!AA427</f>
        <v>0</v>
      </c>
      <c r="AE54" s="113" t="n">
        <f aca="false">+Actuals!AB427</f>
        <v>0</v>
      </c>
      <c r="AF54" s="113" t="n">
        <f aca="false">+Actuals!AC427</f>
        <v>0</v>
      </c>
      <c r="AG54" s="113" t="n">
        <f aca="false">+Actuals!AD427</f>
        <v>0</v>
      </c>
      <c r="AH54" s="113" t="n">
        <f aca="false">+Actuals!AE427</f>
        <v>0</v>
      </c>
      <c r="AI54" s="113" t="n">
        <f aca="false">+Actuals!AF427</f>
        <v>0</v>
      </c>
      <c r="AJ54" s="113" t="n">
        <f aca="false">+Actuals!AG427</f>
        <v>0</v>
      </c>
      <c r="AK54" s="113" t="n">
        <f aca="false">+Actuals!AH427</f>
        <v>0</v>
      </c>
      <c r="AL54" s="113" t="n">
        <f aca="false">+Actuals!AI427</f>
        <v>0</v>
      </c>
      <c r="AM54" s="113" t="n">
        <f aca="false">+Actuals!AJ427</f>
        <v>0</v>
      </c>
      <c r="AN54" s="113" t="n">
        <f aca="false">+Actuals!AK427</f>
        <v>0</v>
      </c>
      <c r="AO54" s="113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'TIE-OUT'!AD55+RECLASS!AD55</f>
        <v>0</v>
      </c>
      <c r="G55" s="108" t="n">
        <f aca="false">'TIE-OUT'!AE55+RECLASS!AE55</f>
        <v>0</v>
      </c>
      <c r="H55" s="113" t="n">
        <f aca="false">+Actuals!E428</f>
        <v>0</v>
      </c>
      <c r="I55" s="113" t="n">
        <f aca="false">+Actuals!F428</f>
        <v>0</v>
      </c>
      <c r="J55" s="113" t="n">
        <f aca="false">+Actuals!G428</f>
        <v>-0</v>
      </c>
      <c r="K55" s="113" t="n">
        <f aca="false">+Actuals!H428</f>
        <v>-0</v>
      </c>
      <c r="L55" s="113" t="n">
        <f aca="false">+Actuals!I428</f>
        <v>0</v>
      </c>
      <c r="M55" s="113" t="n">
        <v>8200</v>
      </c>
      <c r="N55" s="113" t="n">
        <f aca="false">+Actuals!K428</f>
        <v>0</v>
      </c>
      <c r="O55" s="113" t="n">
        <f aca="false">+Actuals!L428</f>
        <v>0</v>
      </c>
      <c r="P55" s="113" t="n">
        <f aca="false">+Actuals!M428</f>
        <v>0</v>
      </c>
      <c r="Q55" s="113" t="n">
        <v>-8200</v>
      </c>
      <c r="R55" s="113" t="n">
        <f aca="false">+Actuals!O428</f>
        <v>0</v>
      </c>
      <c r="S55" s="113" t="n">
        <f aca="false">+Actuals!P428</f>
        <v>0</v>
      </c>
      <c r="T55" s="113" t="n">
        <f aca="false">+Actuals!Q428</f>
        <v>0</v>
      </c>
      <c r="U55" s="113" t="n">
        <f aca="false">+Actuals!R428</f>
        <v>0</v>
      </c>
      <c r="V55" s="113" t="n">
        <f aca="false">+Actuals!S428</f>
        <v>0</v>
      </c>
      <c r="W55" s="113" t="n">
        <f aca="false">+Actuals!T428</f>
        <v>0</v>
      </c>
      <c r="X55" s="113" t="n">
        <f aca="false">+Actuals!U428</f>
        <v>0</v>
      </c>
      <c r="Y55" s="113" t="n">
        <f aca="false">+Actuals!V428</f>
        <v>0</v>
      </c>
      <c r="Z55" s="113" t="n">
        <f aca="false">+Actuals!W428</f>
        <v>0</v>
      </c>
      <c r="AA55" s="113" t="n">
        <f aca="false">+Actuals!X428</f>
        <v>0</v>
      </c>
      <c r="AB55" s="113" t="n">
        <f aca="false">+Actuals!Y428</f>
        <v>0</v>
      </c>
      <c r="AC55" s="113" t="n">
        <f aca="false">+Actuals!Z428</f>
        <v>0</v>
      </c>
      <c r="AD55" s="113" t="n">
        <f aca="false">+Actuals!AA428</f>
        <v>0</v>
      </c>
      <c r="AE55" s="113" t="n">
        <f aca="false">+Actuals!AB428</f>
        <v>0</v>
      </c>
      <c r="AF55" s="113" t="n">
        <f aca="false">+Actuals!AC428</f>
        <v>0</v>
      </c>
      <c r="AG55" s="113" t="n">
        <f aca="false">+Actuals!AD428</f>
        <v>0</v>
      </c>
      <c r="AH55" s="113" t="n">
        <f aca="false">+Actuals!AE428</f>
        <v>0</v>
      </c>
      <c r="AI55" s="113" t="n">
        <f aca="false">+Actuals!AF428</f>
        <v>0</v>
      </c>
      <c r="AJ55" s="113" t="n">
        <f aca="false">+Actuals!AG428</f>
        <v>0</v>
      </c>
      <c r="AK55" s="113" t="n">
        <f aca="false">+Actuals!AH428</f>
        <v>0</v>
      </c>
      <c r="AL55" s="113" t="n">
        <f aca="false">+Actuals!AI428</f>
        <v>0</v>
      </c>
      <c r="AM55" s="113" t="n">
        <f aca="false">+Actuals!AJ428</f>
        <v>0</v>
      </c>
      <c r="AN55" s="113" t="n">
        <f aca="false">+Actuals!AK428</f>
        <v>0</v>
      </c>
      <c r="AO55" s="113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-977164.25</v>
      </c>
      <c r="E56" s="31" t="n">
        <f aca="false">SUM(E54:E55)</f>
        <v>-30650.55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-34422</v>
      </c>
      <c r="M56" s="30" t="n">
        <f aca="false">SUM(M54:M55)</f>
        <v>-447.49</v>
      </c>
      <c r="N56" s="30" t="n">
        <f aca="false">SUM(N54:N55)</f>
        <v>-2250</v>
      </c>
      <c r="O56" s="30" t="n">
        <f aca="false">SUM(O54:O55)</f>
        <v>-6.22</v>
      </c>
      <c r="P56" s="30" t="n">
        <f aca="false">SUM(P54:P55)</f>
        <v>-940492.25</v>
      </c>
      <c r="Q56" s="30" t="n">
        <f aca="false">SUM(Q54:Q55)</f>
        <v>-30196.84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3" t="n">
        <f aca="false">+Actuals!E429</f>
        <v>0</v>
      </c>
      <c r="I59" s="113" t="n">
        <f aca="false">+Actuals!F429</f>
        <v>0</v>
      </c>
      <c r="J59" s="113" t="n">
        <f aca="false">+Actuals!G429</f>
        <v>0</v>
      </c>
      <c r="K59" s="113" t="n">
        <f aca="false">+Actuals!H429</f>
        <v>0</v>
      </c>
      <c r="L59" s="113" t="n">
        <f aca="false">+Actuals!I429</f>
        <v>0</v>
      </c>
      <c r="M59" s="113" t="n">
        <f aca="false">+Actuals!J429</f>
        <v>0</v>
      </c>
      <c r="N59" s="113" t="n">
        <f aca="false">+Actuals!K429</f>
        <v>0</v>
      </c>
      <c r="O59" s="113" t="n">
        <f aca="false">+Actuals!L429</f>
        <v>0</v>
      </c>
      <c r="P59" s="113" t="n">
        <f aca="false">+Actuals!M429</f>
        <v>0</v>
      </c>
      <c r="Q59" s="113" t="n">
        <f aca="false">+Actuals!N429</f>
        <v>0</v>
      </c>
      <c r="R59" s="113" t="n">
        <f aca="false">+Actuals!O429</f>
        <v>0</v>
      </c>
      <c r="S59" s="113" t="n">
        <f aca="false">+Actuals!P429</f>
        <v>0</v>
      </c>
      <c r="T59" s="113" t="n">
        <f aca="false">+Actuals!Q429</f>
        <v>0</v>
      </c>
      <c r="U59" s="113" t="n">
        <f aca="false">+Actuals!R429</f>
        <v>0</v>
      </c>
      <c r="V59" s="113" t="n">
        <f aca="false">+Actuals!S429</f>
        <v>0</v>
      </c>
      <c r="W59" s="113" t="n">
        <f aca="false">+Actuals!T429</f>
        <v>0</v>
      </c>
      <c r="X59" s="113" t="n">
        <f aca="false">+Actuals!U429</f>
        <v>0</v>
      </c>
      <c r="Y59" s="113" t="n">
        <f aca="false">+Actuals!V429</f>
        <v>0</v>
      </c>
      <c r="Z59" s="113" t="n">
        <f aca="false">+Actuals!W429</f>
        <v>0</v>
      </c>
      <c r="AA59" s="113" t="n">
        <f aca="false">+Actuals!X429</f>
        <v>0</v>
      </c>
      <c r="AB59" s="113" t="n">
        <f aca="false">+Actuals!Y429</f>
        <v>0</v>
      </c>
      <c r="AC59" s="113" t="n">
        <f aca="false">+Actuals!Z429</f>
        <v>0</v>
      </c>
      <c r="AD59" s="113" t="n">
        <f aca="false">+Actuals!AA429</f>
        <v>0</v>
      </c>
      <c r="AE59" s="113" t="n">
        <f aca="false">+Actuals!AB429</f>
        <v>0</v>
      </c>
      <c r="AF59" s="113" t="n">
        <f aca="false">+Actuals!AC429</f>
        <v>0</v>
      </c>
      <c r="AG59" s="113" t="n">
        <f aca="false">+Actuals!AD429</f>
        <v>0</v>
      </c>
      <c r="AH59" s="113" t="n">
        <f aca="false">+Actuals!AE429</f>
        <v>0</v>
      </c>
      <c r="AI59" s="113" t="n">
        <f aca="false">+Actuals!AF429</f>
        <v>0</v>
      </c>
      <c r="AJ59" s="113" t="n">
        <f aca="false">+Actuals!AG429</f>
        <v>0</v>
      </c>
      <c r="AK59" s="113" t="n">
        <f aca="false">+Actuals!AH429</f>
        <v>0</v>
      </c>
      <c r="AL59" s="113" t="n">
        <f aca="false">+Actuals!AI429</f>
        <v>0</v>
      </c>
      <c r="AM59" s="113" t="n">
        <f aca="false">+Actuals!AJ429</f>
        <v>0</v>
      </c>
      <c r="AN59" s="113" t="n">
        <f aca="false">+Actuals!AK429</f>
        <v>0</v>
      </c>
      <c r="AO59" s="113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'TIE-OUT'!AD60+RECLASS!AD60</f>
        <v>0</v>
      </c>
      <c r="G60" s="108" t="n">
        <f aca="false">'TIE-OUT'!AE60+RECLASS!AE60</f>
        <v>0</v>
      </c>
      <c r="H60" s="113" t="n">
        <f aca="false">+Actuals!E430</f>
        <v>0</v>
      </c>
      <c r="I60" s="113" t="n">
        <f aca="false">+Actuals!F430</f>
        <v>0</v>
      </c>
      <c r="J60" s="113" t="n">
        <f aca="false">+Actuals!G430</f>
        <v>0</v>
      </c>
      <c r="K60" s="113" t="n">
        <f aca="false">+Actuals!H430</f>
        <v>0</v>
      </c>
      <c r="L60" s="113" t="n">
        <f aca="false">+Actuals!I430</f>
        <v>0</v>
      </c>
      <c r="M60" s="113" t="n">
        <f aca="false">+Actuals!J430</f>
        <v>0</v>
      </c>
      <c r="N60" s="113" t="n">
        <f aca="false">+Actuals!K430</f>
        <v>0</v>
      </c>
      <c r="O60" s="113" t="n">
        <f aca="false">+Actuals!L430</f>
        <v>0</v>
      </c>
      <c r="P60" s="113" t="n">
        <f aca="false">+Actuals!M430</f>
        <v>0</v>
      </c>
      <c r="Q60" s="113" t="n">
        <f aca="false">+Actuals!N430</f>
        <v>0</v>
      </c>
      <c r="R60" s="113" t="n">
        <f aca="false">+Actuals!O430</f>
        <v>0</v>
      </c>
      <c r="S60" s="113" t="n">
        <f aca="false">+Actuals!P430</f>
        <v>0</v>
      </c>
      <c r="T60" s="113" t="n">
        <f aca="false">+Actuals!Q430</f>
        <v>0</v>
      </c>
      <c r="U60" s="113" t="n">
        <f aca="false">+Actuals!R430</f>
        <v>0</v>
      </c>
      <c r="V60" s="113" t="n">
        <f aca="false">+Actuals!S430</f>
        <v>0</v>
      </c>
      <c r="W60" s="113" t="n">
        <f aca="false">+Actuals!T430</f>
        <v>0</v>
      </c>
      <c r="X60" s="113" t="n">
        <f aca="false">+Actuals!U430</f>
        <v>0</v>
      </c>
      <c r="Y60" s="113" t="n">
        <f aca="false">+Actuals!V430</f>
        <v>0</v>
      </c>
      <c r="Z60" s="113" t="n">
        <f aca="false">+Actuals!W430</f>
        <v>0</v>
      </c>
      <c r="AA60" s="113" t="n">
        <f aca="false">+Actuals!X430</f>
        <v>0</v>
      </c>
      <c r="AB60" s="113" t="n">
        <f aca="false">+Actuals!Y430</f>
        <v>0</v>
      </c>
      <c r="AC60" s="113" t="n">
        <f aca="false">+Actuals!Z430</f>
        <v>0</v>
      </c>
      <c r="AD60" s="113" t="n">
        <f aca="false">+Actuals!AA430</f>
        <v>0</v>
      </c>
      <c r="AE60" s="113" t="n">
        <f aca="false">+Actuals!AB430</f>
        <v>0</v>
      </c>
      <c r="AF60" s="113" t="n">
        <f aca="false">+Actuals!AC430</f>
        <v>0</v>
      </c>
      <c r="AG60" s="113" t="n">
        <f aca="false">+Actuals!AD430</f>
        <v>0</v>
      </c>
      <c r="AH60" s="113" t="n">
        <f aca="false">+Actuals!AE430</f>
        <v>0</v>
      </c>
      <c r="AI60" s="113" t="n">
        <f aca="false">+Actuals!AF430</f>
        <v>0</v>
      </c>
      <c r="AJ60" s="113" t="n">
        <f aca="false">+Actuals!AG430</f>
        <v>0</v>
      </c>
      <c r="AK60" s="113" t="n">
        <f aca="false">+Actuals!AH430</f>
        <v>0</v>
      </c>
      <c r="AL60" s="113" t="n">
        <f aca="false">+Actuals!AI430</f>
        <v>0</v>
      </c>
      <c r="AM60" s="113" t="n">
        <f aca="false">+Actuals!AJ430</f>
        <v>0</v>
      </c>
      <c r="AN60" s="113" t="n">
        <f aca="false">+Actuals!AK430</f>
        <v>0</v>
      </c>
      <c r="AO60" s="113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3" t="n">
        <f aca="false">+Actuals!E431</f>
        <v>0</v>
      </c>
      <c r="I64" s="113" t="n">
        <f aca="false">+Actuals!F431</f>
        <v>0</v>
      </c>
      <c r="J64" s="113" t="n">
        <f aca="false">+Actuals!G431</f>
        <v>0</v>
      </c>
      <c r="K64" s="113" t="n">
        <f aca="false">+Actuals!H431</f>
        <v>0</v>
      </c>
      <c r="L64" s="113" t="n">
        <f aca="false">+Actuals!I431</f>
        <v>0</v>
      </c>
      <c r="M64" s="113" t="n">
        <f aca="false">+Actuals!J431</f>
        <v>0</v>
      </c>
      <c r="N64" s="113" t="n">
        <f aca="false">+Actuals!K431</f>
        <v>0</v>
      </c>
      <c r="O64" s="113" t="n">
        <f aca="false">+Actuals!L431</f>
        <v>0</v>
      </c>
      <c r="P64" s="113" t="n">
        <f aca="false">+Actuals!M431</f>
        <v>0</v>
      </c>
      <c r="Q64" s="113" t="n">
        <f aca="false">+Actuals!N431</f>
        <v>0</v>
      </c>
      <c r="R64" s="113" t="n">
        <f aca="false">+Actuals!O431</f>
        <v>0</v>
      </c>
      <c r="S64" s="113" t="n">
        <f aca="false">+Actuals!P431</f>
        <v>0</v>
      </c>
      <c r="T64" s="113" t="n">
        <f aca="false">+Actuals!Q431</f>
        <v>0</v>
      </c>
      <c r="U64" s="113" t="n">
        <f aca="false">+Actuals!R431</f>
        <v>0</v>
      </c>
      <c r="V64" s="113" t="n">
        <f aca="false">+Actuals!S431</f>
        <v>0</v>
      </c>
      <c r="W64" s="113" t="n">
        <f aca="false">+Actuals!T431</f>
        <v>0</v>
      </c>
      <c r="X64" s="113" t="n">
        <f aca="false">+Actuals!U431</f>
        <v>0</v>
      </c>
      <c r="Y64" s="113" t="n">
        <f aca="false">+Actuals!V431</f>
        <v>0</v>
      </c>
      <c r="Z64" s="113" t="n">
        <f aca="false">+Actuals!W431</f>
        <v>0</v>
      </c>
      <c r="AA64" s="113" t="n">
        <f aca="false">+Actuals!X431</f>
        <v>0</v>
      </c>
      <c r="AB64" s="113" t="n">
        <f aca="false">+Actuals!Y431</f>
        <v>0</v>
      </c>
      <c r="AC64" s="113" t="n">
        <f aca="false">+Actuals!Z431</f>
        <v>0</v>
      </c>
      <c r="AD64" s="113" t="n">
        <f aca="false">+Actuals!AA431</f>
        <v>0</v>
      </c>
      <c r="AE64" s="113" t="n">
        <f aca="false">+Actuals!AB431</f>
        <v>0</v>
      </c>
      <c r="AF64" s="113" t="n">
        <f aca="false">+Actuals!AC431</f>
        <v>0</v>
      </c>
      <c r="AG64" s="113" t="n">
        <f aca="false">+Actuals!AD431</f>
        <v>0</v>
      </c>
      <c r="AH64" s="113" t="n">
        <f aca="false">+Actuals!AE431</f>
        <v>0</v>
      </c>
      <c r="AI64" s="113" t="n">
        <f aca="false">+Actuals!AF431</f>
        <v>0</v>
      </c>
      <c r="AJ64" s="113" t="n">
        <f aca="false">+Actuals!AG431</f>
        <v>0</v>
      </c>
      <c r="AK64" s="113" t="n">
        <f aca="false">+Actuals!AH431</f>
        <v>0</v>
      </c>
      <c r="AL64" s="113" t="n">
        <f aca="false">+Actuals!AI431</f>
        <v>0</v>
      </c>
      <c r="AM64" s="113" t="n">
        <f aca="false">+Actuals!AJ431</f>
        <v>0</v>
      </c>
      <c r="AN64" s="113" t="n">
        <f aca="false">+Actuals!AK431</f>
        <v>0</v>
      </c>
      <c r="AO64" s="113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'TIE-OUT'!AD65+RECLASS!AD65</f>
        <v>0</v>
      </c>
      <c r="G65" s="108" t="n">
        <f aca="false">'TIE-OUT'!AE65+RECLASS!AE65</f>
        <v>0</v>
      </c>
      <c r="H65" s="113" t="n">
        <f aca="false">+Actuals!E432</f>
        <v>0</v>
      </c>
      <c r="I65" s="113" t="n">
        <f aca="false">+Actuals!F432</f>
        <v>0</v>
      </c>
      <c r="J65" s="113" t="n">
        <f aca="false">+Actuals!G432</f>
        <v>0</v>
      </c>
      <c r="K65" s="113" t="n">
        <f aca="false">+Actuals!H432</f>
        <v>0</v>
      </c>
      <c r="L65" s="113" t="n">
        <f aca="false">+Actuals!I432</f>
        <v>0</v>
      </c>
      <c r="M65" s="113" t="n">
        <f aca="false">+Actuals!J432</f>
        <v>0</v>
      </c>
      <c r="N65" s="113" t="n">
        <f aca="false">+Actuals!K432</f>
        <v>0</v>
      </c>
      <c r="O65" s="113" t="n">
        <f aca="false">+Actuals!L432</f>
        <v>0</v>
      </c>
      <c r="P65" s="113" t="n">
        <f aca="false">+Actuals!M432</f>
        <v>0</v>
      </c>
      <c r="Q65" s="113" t="n">
        <f aca="false">+Actuals!N432</f>
        <v>0</v>
      </c>
      <c r="R65" s="113" t="n">
        <f aca="false">+Actuals!O432</f>
        <v>0</v>
      </c>
      <c r="S65" s="113" t="n">
        <f aca="false">+Actuals!P432</f>
        <v>0</v>
      </c>
      <c r="T65" s="113" t="n">
        <f aca="false">+Actuals!Q432</f>
        <v>0</v>
      </c>
      <c r="U65" s="113" t="n">
        <f aca="false">+Actuals!R432</f>
        <v>0</v>
      </c>
      <c r="V65" s="113" t="n">
        <f aca="false">+Actuals!S432</f>
        <v>0</v>
      </c>
      <c r="W65" s="113" t="n">
        <f aca="false">+Actuals!T432</f>
        <v>0</v>
      </c>
      <c r="X65" s="113" t="n">
        <f aca="false">+Actuals!U432</f>
        <v>0</v>
      </c>
      <c r="Y65" s="113" t="n">
        <f aca="false">+Actuals!V432</f>
        <v>0</v>
      </c>
      <c r="Z65" s="113" t="n">
        <f aca="false">+Actuals!W432</f>
        <v>0</v>
      </c>
      <c r="AA65" s="113" t="n">
        <f aca="false">+Actuals!X432</f>
        <v>0</v>
      </c>
      <c r="AB65" s="113" t="n">
        <f aca="false">+Actuals!Y432</f>
        <v>0</v>
      </c>
      <c r="AC65" s="113" t="n">
        <f aca="false">+Actuals!Z432</f>
        <v>0</v>
      </c>
      <c r="AD65" s="113" t="n">
        <f aca="false">+Actuals!AA432</f>
        <v>0</v>
      </c>
      <c r="AE65" s="113" t="n">
        <f aca="false">+Actuals!AB432</f>
        <v>0</v>
      </c>
      <c r="AF65" s="113" t="n">
        <f aca="false">+Actuals!AC432</f>
        <v>0</v>
      </c>
      <c r="AG65" s="113" t="n">
        <f aca="false">+Actuals!AD432</f>
        <v>0</v>
      </c>
      <c r="AH65" s="113" t="n">
        <f aca="false">+Actuals!AE432</f>
        <v>0</v>
      </c>
      <c r="AI65" s="113" t="n">
        <f aca="false">+Actuals!AF432</f>
        <v>0</v>
      </c>
      <c r="AJ65" s="113" t="n">
        <f aca="false">+Actuals!AG432</f>
        <v>0</v>
      </c>
      <c r="AK65" s="113" t="n">
        <f aca="false">+Actuals!AH432</f>
        <v>0</v>
      </c>
      <c r="AL65" s="113" t="n">
        <f aca="false">+Actuals!AI432</f>
        <v>0</v>
      </c>
      <c r="AM65" s="113" t="n">
        <f aca="false">+Actuals!AJ432</f>
        <v>0</v>
      </c>
      <c r="AN65" s="113" t="n">
        <f aca="false">+Actuals!AK432</f>
        <v>0</v>
      </c>
      <c r="AO65" s="113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1740930.2</v>
      </c>
      <c r="F70" s="25" t="n">
        <f aca="false">'TIE-OUT'!AD70+RECLASS!AD70</f>
        <v>0</v>
      </c>
      <c r="G70" s="26" t="n">
        <f aca="false">'TIE-OUT'!AE70+RECLASS!AE70</f>
        <v>1740930.2</v>
      </c>
      <c r="H70" s="113" t="n">
        <f aca="false">+Actuals!E433</f>
        <v>0</v>
      </c>
      <c r="I70" s="113" t="n">
        <f aca="false">+Actuals!F433</f>
        <v>0</v>
      </c>
      <c r="J70" s="113" t="n">
        <f aca="false">+Actuals!G433</f>
        <v>0</v>
      </c>
      <c r="K70" s="113" t="n">
        <f aca="false">+Actuals!H433</f>
        <v>0</v>
      </c>
      <c r="L70" s="113" t="n">
        <f aca="false">+Actuals!I433</f>
        <v>0</v>
      </c>
      <c r="M70" s="113" t="n">
        <f aca="false">+Actuals!J433</f>
        <v>0</v>
      </c>
      <c r="N70" s="113" t="n">
        <f aca="false">+Actuals!K433</f>
        <v>0</v>
      </c>
      <c r="O70" s="113" t="n">
        <f aca="false">+Actuals!L433</f>
        <v>0</v>
      </c>
      <c r="P70" s="113" t="n">
        <f aca="false">+Actuals!M433</f>
        <v>0</v>
      </c>
      <c r="Q70" s="113" t="n">
        <f aca="false">+Actuals!N433</f>
        <v>0</v>
      </c>
      <c r="R70" s="113" t="n">
        <f aca="false">+Actuals!O433</f>
        <v>0</v>
      </c>
      <c r="S70" s="113" t="n">
        <f aca="false">+Actuals!P433</f>
        <v>0</v>
      </c>
      <c r="T70" s="113" t="n">
        <f aca="false">+Actuals!Q433</f>
        <v>0</v>
      </c>
      <c r="U70" s="113" t="n">
        <f aca="false">+Actuals!R433</f>
        <v>0</v>
      </c>
      <c r="V70" s="113" t="n">
        <f aca="false">+Actuals!S433</f>
        <v>0</v>
      </c>
      <c r="W70" s="113" t="n">
        <f aca="false">+Actuals!T433</f>
        <v>0</v>
      </c>
      <c r="X70" s="113" t="n">
        <f aca="false">+Actuals!U433</f>
        <v>0</v>
      </c>
      <c r="Y70" s="113" t="n">
        <f aca="false">+Actuals!V433</f>
        <v>0</v>
      </c>
      <c r="Z70" s="113" t="n">
        <f aca="false">+Actuals!W433</f>
        <v>0</v>
      </c>
      <c r="AA70" s="113" t="n">
        <f aca="false">+Actuals!X433</f>
        <v>0</v>
      </c>
      <c r="AB70" s="113" t="n">
        <f aca="false">+Actuals!Y433</f>
        <v>0</v>
      </c>
      <c r="AC70" s="113" t="n">
        <f aca="false">+Actuals!Z433</f>
        <v>0</v>
      </c>
      <c r="AD70" s="113" t="n">
        <f aca="false">+Actuals!AA433</f>
        <v>0</v>
      </c>
      <c r="AE70" s="113" t="n">
        <f aca="false">+Actuals!AB433</f>
        <v>0</v>
      </c>
      <c r="AF70" s="113" t="n">
        <f aca="false">+Actuals!AC433</f>
        <v>0</v>
      </c>
      <c r="AG70" s="113" t="n">
        <f aca="false">+Actuals!AD433</f>
        <v>0</v>
      </c>
      <c r="AH70" s="113" t="n">
        <f aca="false">+Actuals!AE433</f>
        <v>0</v>
      </c>
      <c r="AI70" s="113" t="n">
        <f aca="false">+Actuals!AF433</f>
        <v>0</v>
      </c>
      <c r="AJ70" s="113" t="n">
        <f aca="false">+Actuals!AG433</f>
        <v>0</v>
      </c>
      <c r="AK70" s="113" t="n">
        <f aca="false">+Actuals!AH433</f>
        <v>0</v>
      </c>
      <c r="AL70" s="113" t="n">
        <f aca="false">+Actuals!AI433</f>
        <v>0</v>
      </c>
      <c r="AM70" s="113" t="n">
        <f aca="false">+Actuals!AJ433</f>
        <v>0</v>
      </c>
      <c r="AN70" s="113" t="n">
        <f aca="false">+Actuals!AK433</f>
        <v>0</v>
      </c>
      <c r="AO70" s="113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102642.44</v>
      </c>
      <c r="F71" s="107" t="n">
        <f aca="false">'TIE-OUT'!AD71+RECLASS!AD71</f>
        <v>0</v>
      </c>
      <c r="G71" s="108" t="n">
        <f aca="false">'TIE-OUT'!AE71+RECLASS!AE71</f>
        <v>102642.44</v>
      </c>
      <c r="H71" s="113" t="n">
        <f aca="false">+Actuals!E434</f>
        <v>0</v>
      </c>
      <c r="I71" s="113" t="n">
        <f aca="false">+Actuals!F434</f>
        <v>0</v>
      </c>
      <c r="J71" s="113" t="n">
        <f aca="false">+Actuals!G434</f>
        <v>0</v>
      </c>
      <c r="K71" s="113" t="n">
        <f aca="false">+Actuals!H434</f>
        <v>0</v>
      </c>
      <c r="L71" s="113" t="n">
        <f aca="false">+Actuals!I434</f>
        <v>0</v>
      </c>
      <c r="M71" s="113" t="n">
        <f aca="false">+Actuals!J434</f>
        <v>0</v>
      </c>
      <c r="N71" s="113" t="n">
        <f aca="false">+Actuals!K434</f>
        <v>0</v>
      </c>
      <c r="O71" s="113" t="n">
        <f aca="false">+Actuals!L434</f>
        <v>0</v>
      </c>
      <c r="P71" s="113" t="n">
        <f aca="false">+Actuals!M434</f>
        <v>0</v>
      </c>
      <c r="Q71" s="113" t="n">
        <f aca="false">+Actuals!N434</f>
        <v>0</v>
      </c>
      <c r="R71" s="113" t="n">
        <f aca="false">+Actuals!O434</f>
        <v>0</v>
      </c>
      <c r="S71" s="113" t="n">
        <f aca="false">+Actuals!P434</f>
        <v>0</v>
      </c>
      <c r="T71" s="113" t="n">
        <f aca="false">+Actuals!Q434</f>
        <v>0</v>
      </c>
      <c r="U71" s="113" t="n">
        <f aca="false">+Actuals!R434</f>
        <v>0</v>
      </c>
      <c r="V71" s="113" t="n">
        <f aca="false">+Actuals!S434</f>
        <v>0</v>
      </c>
      <c r="W71" s="113" t="n">
        <f aca="false">+Actuals!T434</f>
        <v>0</v>
      </c>
      <c r="X71" s="113" t="n">
        <f aca="false">+Actuals!U434</f>
        <v>0</v>
      </c>
      <c r="Y71" s="113" t="n">
        <f aca="false">+Actuals!V434</f>
        <v>0</v>
      </c>
      <c r="Z71" s="113" t="n">
        <f aca="false">+Actuals!W434</f>
        <v>0</v>
      </c>
      <c r="AA71" s="113" t="n">
        <f aca="false">+Actuals!X434</f>
        <v>0</v>
      </c>
      <c r="AB71" s="113" t="n">
        <f aca="false">+Actuals!Y434</f>
        <v>0</v>
      </c>
      <c r="AC71" s="113" t="n">
        <f aca="false">+Actuals!Z434</f>
        <v>0</v>
      </c>
      <c r="AD71" s="113" t="n">
        <f aca="false">+Actuals!AA434</f>
        <v>0</v>
      </c>
      <c r="AE71" s="113" t="n">
        <f aca="false">+Actuals!AB434</f>
        <v>0</v>
      </c>
      <c r="AF71" s="113" t="n">
        <f aca="false">+Actuals!AC434</f>
        <v>0</v>
      </c>
      <c r="AG71" s="113" t="n">
        <f aca="false">+Actuals!AD434</f>
        <v>0</v>
      </c>
      <c r="AH71" s="113" t="n">
        <f aca="false">+Actuals!AE434</f>
        <v>0</v>
      </c>
      <c r="AI71" s="113" t="n">
        <f aca="false">+Actuals!AF434</f>
        <v>0</v>
      </c>
      <c r="AJ71" s="113" t="n">
        <f aca="false">+Actuals!AG434</f>
        <v>0</v>
      </c>
      <c r="AK71" s="113" t="n">
        <f aca="false">+Actuals!AH434</f>
        <v>0</v>
      </c>
      <c r="AL71" s="113" t="n">
        <f aca="false">+Actuals!AI434</f>
        <v>0</v>
      </c>
      <c r="AM71" s="113" t="n">
        <f aca="false">+Actuals!AJ434</f>
        <v>0</v>
      </c>
      <c r="AN71" s="113" t="n">
        <f aca="false">+Actuals!AK434</f>
        <v>0</v>
      </c>
      <c r="AO71" s="113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1843572.64</v>
      </c>
      <c r="F72" s="30" t="n">
        <f aca="false">SUM(F70:F71)</f>
        <v>0</v>
      </c>
      <c r="G72" s="31" t="n">
        <f aca="false">SUM(G70:G71)</f>
        <v>1843572.64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3" t="n">
        <f aca="false">+Actuals!E435</f>
        <v>0</v>
      </c>
      <c r="I73" s="113" t="n">
        <f aca="false">+Actuals!F435</f>
        <v>0</v>
      </c>
      <c r="J73" s="113" t="n">
        <f aca="false">+Actuals!G435</f>
        <v>0</v>
      </c>
      <c r="K73" s="113" t="n">
        <f aca="false">+Actuals!H435</f>
        <v>0</v>
      </c>
      <c r="L73" s="113" t="n">
        <f aca="false">+Actuals!I435</f>
        <v>0</v>
      </c>
      <c r="M73" s="113" t="n">
        <f aca="false">+Actuals!J435</f>
        <v>0</v>
      </c>
      <c r="N73" s="113" t="n">
        <f aca="false">+Actuals!K435</f>
        <v>0</v>
      </c>
      <c r="O73" s="113" t="n">
        <f aca="false">+Actuals!L435</f>
        <v>0</v>
      </c>
      <c r="P73" s="113" t="n">
        <f aca="false">+Actuals!M435</f>
        <v>0</v>
      </c>
      <c r="Q73" s="113" t="n">
        <f aca="false">+Actuals!N435</f>
        <v>0</v>
      </c>
      <c r="R73" s="113" t="n">
        <f aca="false">+Actuals!O435</f>
        <v>0</v>
      </c>
      <c r="S73" s="113" t="n">
        <f aca="false">+Actuals!P435</f>
        <v>0</v>
      </c>
      <c r="T73" s="113" t="n">
        <f aca="false">+Actuals!Q435</f>
        <v>0</v>
      </c>
      <c r="U73" s="113" t="n">
        <f aca="false">+Actuals!R435</f>
        <v>0</v>
      </c>
      <c r="V73" s="113" t="n">
        <f aca="false">+Actuals!S435</f>
        <v>0</v>
      </c>
      <c r="W73" s="113" t="n">
        <f aca="false">+Actuals!T435</f>
        <v>0</v>
      </c>
      <c r="X73" s="113" t="n">
        <f aca="false">+Actuals!U435</f>
        <v>0</v>
      </c>
      <c r="Y73" s="113" t="n">
        <f aca="false">+Actuals!V435</f>
        <v>0</v>
      </c>
      <c r="Z73" s="113" t="n">
        <f aca="false">+Actuals!W435</f>
        <v>0</v>
      </c>
      <c r="AA73" s="113" t="n">
        <f aca="false">+Actuals!X435</f>
        <v>0</v>
      </c>
      <c r="AB73" s="113" t="n">
        <f aca="false">+Actuals!Y435</f>
        <v>0</v>
      </c>
      <c r="AC73" s="113" t="n">
        <f aca="false">+Actuals!Z435</f>
        <v>0</v>
      </c>
      <c r="AD73" s="113" t="n">
        <f aca="false">+Actuals!AA435</f>
        <v>0</v>
      </c>
      <c r="AE73" s="113" t="n">
        <f aca="false">+Actuals!AB435</f>
        <v>0</v>
      </c>
      <c r="AF73" s="113" t="n">
        <f aca="false">+Actuals!AC435</f>
        <v>0</v>
      </c>
      <c r="AG73" s="113" t="n">
        <f aca="false">+Actuals!AD435</f>
        <v>0</v>
      </c>
      <c r="AH73" s="113" t="n">
        <f aca="false">+Actuals!AE435</f>
        <v>0</v>
      </c>
      <c r="AI73" s="113" t="n">
        <f aca="false">+Actuals!AF435</f>
        <v>0</v>
      </c>
      <c r="AJ73" s="113" t="n">
        <f aca="false">+Actuals!AG435</f>
        <v>0</v>
      </c>
      <c r="AK73" s="113" t="n">
        <f aca="false">+Actuals!AH435</f>
        <v>0</v>
      </c>
      <c r="AL73" s="113" t="n">
        <f aca="false">+Actuals!AI435</f>
        <v>0</v>
      </c>
      <c r="AM73" s="113" t="n">
        <f aca="false">+Actuals!AJ435</f>
        <v>0</v>
      </c>
      <c r="AN73" s="113" t="n">
        <f aca="false">+Actuals!AK435</f>
        <v>0</v>
      </c>
      <c r="AO73" s="113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-1429258.79</v>
      </c>
      <c r="F74" s="28" t="n">
        <f aca="false">'TIE-OUT'!AD74+RECLASS!AD74</f>
        <v>0</v>
      </c>
      <c r="G74" s="28" t="n">
        <f aca="false">'TIE-OUT'!AE74+RECLASS!AE74</f>
        <v>-1429258.79</v>
      </c>
      <c r="H74" s="113" t="n">
        <f aca="false">+Actuals!E436</f>
        <v>0</v>
      </c>
      <c r="I74" s="113" t="n">
        <f aca="false">+Actuals!F436</f>
        <v>0</v>
      </c>
      <c r="J74" s="113" t="n">
        <f aca="false">+Actuals!G436</f>
        <v>0</v>
      </c>
      <c r="K74" s="113" t="n">
        <f aca="false">+Actuals!H436</f>
        <v>0</v>
      </c>
      <c r="L74" s="113" t="n">
        <f aca="false">+Actuals!I436</f>
        <v>0</v>
      </c>
      <c r="M74" s="113" t="n">
        <f aca="false">+Actuals!J436</f>
        <v>0</v>
      </c>
      <c r="N74" s="113" t="n">
        <f aca="false">+Actuals!K436</f>
        <v>0</v>
      </c>
      <c r="O74" s="113" t="n">
        <f aca="false">+Actuals!L436</f>
        <v>0</v>
      </c>
      <c r="P74" s="113" t="n">
        <f aca="false">+Actuals!M436</f>
        <v>0</v>
      </c>
      <c r="Q74" s="113" t="n">
        <f aca="false">+Actuals!N436</f>
        <v>0</v>
      </c>
      <c r="R74" s="113" t="n">
        <f aca="false">+Actuals!O436</f>
        <v>0</v>
      </c>
      <c r="S74" s="113" t="n">
        <f aca="false">+Actuals!P436</f>
        <v>0</v>
      </c>
      <c r="T74" s="113" t="n">
        <f aca="false">+Actuals!Q436</f>
        <v>0</v>
      </c>
      <c r="U74" s="113" t="n">
        <f aca="false">+Actuals!R436</f>
        <v>0</v>
      </c>
      <c r="V74" s="113" t="n">
        <f aca="false">+Actuals!S436</f>
        <v>0</v>
      </c>
      <c r="W74" s="113" t="n">
        <f aca="false">+Actuals!T436</f>
        <v>0</v>
      </c>
      <c r="X74" s="113" t="n">
        <f aca="false">+Actuals!U436</f>
        <v>0</v>
      </c>
      <c r="Y74" s="113" t="n">
        <f aca="false">+Actuals!V436</f>
        <v>0</v>
      </c>
      <c r="Z74" s="113" t="n">
        <f aca="false">+Actuals!W436</f>
        <v>0</v>
      </c>
      <c r="AA74" s="113" t="n">
        <f aca="false">+Actuals!X436</f>
        <v>0</v>
      </c>
      <c r="AB74" s="113" t="n">
        <f aca="false">+Actuals!Y436</f>
        <v>0</v>
      </c>
      <c r="AC74" s="113" t="n">
        <f aca="false">+Actuals!Z436</f>
        <v>0</v>
      </c>
      <c r="AD74" s="113" t="n">
        <f aca="false">+Actuals!AA436</f>
        <v>0</v>
      </c>
      <c r="AE74" s="113" t="n">
        <f aca="false">+Actuals!AB436</f>
        <v>0</v>
      </c>
      <c r="AF74" s="113" t="n">
        <f aca="false">+Actuals!AC436</f>
        <v>0</v>
      </c>
      <c r="AG74" s="113" t="n">
        <f aca="false">+Actuals!AD436</f>
        <v>0</v>
      </c>
      <c r="AH74" s="113" t="n">
        <f aca="false">+Actuals!AE436</f>
        <v>0</v>
      </c>
      <c r="AI74" s="113" t="n">
        <f aca="false">+Actuals!AF436</f>
        <v>0</v>
      </c>
      <c r="AJ74" s="113" t="n">
        <f aca="false">+Actuals!AG436</f>
        <v>0</v>
      </c>
      <c r="AK74" s="113" t="n">
        <f aca="false">+Actuals!AH436</f>
        <v>0</v>
      </c>
      <c r="AL74" s="113" t="n">
        <f aca="false">+Actuals!AI436</f>
        <v>0</v>
      </c>
      <c r="AM74" s="113" t="n">
        <f aca="false">+Actuals!AJ436</f>
        <v>0</v>
      </c>
      <c r="AN74" s="113" t="n">
        <f aca="false">+Actuals!AK436</f>
        <v>0</v>
      </c>
      <c r="AO74" s="113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3" t="n">
        <f aca="false">+Actuals!E437</f>
        <v>0</v>
      </c>
      <c r="I75" s="113" t="n">
        <f aca="false">+Actuals!F437</f>
        <v>0</v>
      </c>
      <c r="J75" s="113" t="n">
        <f aca="false">+Actuals!G437</f>
        <v>0</v>
      </c>
      <c r="K75" s="113" t="n">
        <f aca="false">+Actuals!H437</f>
        <v>0</v>
      </c>
      <c r="L75" s="113" t="n">
        <f aca="false">+Actuals!I437</f>
        <v>0</v>
      </c>
      <c r="M75" s="113" t="n">
        <f aca="false">+Actuals!J437</f>
        <v>0</v>
      </c>
      <c r="N75" s="113" t="n">
        <f aca="false">+Actuals!K437</f>
        <v>0</v>
      </c>
      <c r="O75" s="113" t="n">
        <f aca="false">+Actuals!L437</f>
        <v>0</v>
      </c>
      <c r="P75" s="113" t="n">
        <f aca="false">+Actuals!M437</f>
        <v>0</v>
      </c>
      <c r="Q75" s="113" t="n">
        <f aca="false">+Actuals!N437</f>
        <v>0</v>
      </c>
      <c r="R75" s="113" t="n">
        <f aca="false">+Actuals!O437</f>
        <v>0</v>
      </c>
      <c r="S75" s="113" t="n">
        <f aca="false">+Actuals!P437</f>
        <v>0</v>
      </c>
      <c r="T75" s="113" t="n">
        <f aca="false">+Actuals!Q437</f>
        <v>0</v>
      </c>
      <c r="U75" s="113" t="n">
        <f aca="false">+Actuals!R437</f>
        <v>0</v>
      </c>
      <c r="V75" s="113" t="n">
        <f aca="false">+Actuals!S437</f>
        <v>0</v>
      </c>
      <c r="W75" s="113" t="n">
        <f aca="false">+Actuals!T437</f>
        <v>0</v>
      </c>
      <c r="X75" s="113" t="n">
        <f aca="false">+Actuals!U437</f>
        <v>0</v>
      </c>
      <c r="Y75" s="113" t="n">
        <f aca="false">+Actuals!V437</f>
        <v>0</v>
      </c>
      <c r="Z75" s="113" t="n">
        <f aca="false">+Actuals!W437</f>
        <v>0</v>
      </c>
      <c r="AA75" s="113" t="n">
        <f aca="false">+Actuals!X437</f>
        <v>0</v>
      </c>
      <c r="AB75" s="113" t="n">
        <f aca="false">+Actuals!Y437</f>
        <v>0</v>
      </c>
      <c r="AC75" s="113" t="n">
        <f aca="false">+Actuals!Z437</f>
        <v>0</v>
      </c>
      <c r="AD75" s="113" t="n">
        <f aca="false">+Actuals!AA437</f>
        <v>0</v>
      </c>
      <c r="AE75" s="113" t="n">
        <f aca="false">+Actuals!AB437</f>
        <v>0</v>
      </c>
      <c r="AF75" s="113" t="n">
        <f aca="false">+Actuals!AC437</f>
        <v>0</v>
      </c>
      <c r="AG75" s="113" t="n">
        <f aca="false">+Actuals!AD437</f>
        <v>0</v>
      </c>
      <c r="AH75" s="113" t="n">
        <f aca="false">+Actuals!AE437</f>
        <v>0</v>
      </c>
      <c r="AI75" s="113" t="n">
        <f aca="false">+Actuals!AF437</f>
        <v>0</v>
      </c>
      <c r="AJ75" s="113" t="n">
        <f aca="false">+Actuals!AG437</f>
        <v>0</v>
      </c>
      <c r="AK75" s="113" t="n">
        <f aca="false">+Actuals!AH437</f>
        <v>0</v>
      </c>
      <c r="AL75" s="113" t="n">
        <f aca="false">+Actuals!AI437</f>
        <v>0</v>
      </c>
      <c r="AM75" s="113" t="n">
        <f aca="false">+Actuals!AJ437</f>
        <v>0</v>
      </c>
      <c r="AN75" s="113" t="n">
        <f aca="false">+Actuals!AK437</f>
        <v>0</v>
      </c>
      <c r="AO75" s="113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3" t="n">
        <f aca="false">+Actuals!E438</f>
        <v>0</v>
      </c>
      <c r="I76" s="113" t="n">
        <f aca="false">+Actuals!F438</f>
        <v>0</v>
      </c>
      <c r="J76" s="113" t="n">
        <f aca="false">+Actuals!G438</f>
        <v>0</v>
      </c>
      <c r="K76" s="113" t="n">
        <f aca="false">+Actuals!H438</f>
        <v>0</v>
      </c>
      <c r="L76" s="113" t="n">
        <f aca="false">+Actuals!I438</f>
        <v>0</v>
      </c>
      <c r="M76" s="113" t="n">
        <f aca="false">+Actuals!J438</f>
        <v>0</v>
      </c>
      <c r="N76" s="113" t="n">
        <f aca="false">+Actuals!K438</f>
        <v>0</v>
      </c>
      <c r="O76" s="113" t="n">
        <f aca="false">+Actuals!L438</f>
        <v>0</v>
      </c>
      <c r="P76" s="113" t="n">
        <f aca="false">+Actuals!M438</f>
        <v>0</v>
      </c>
      <c r="Q76" s="113" t="n">
        <f aca="false">+Actuals!N438</f>
        <v>0</v>
      </c>
      <c r="R76" s="113" t="n">
        <f aca="false">+Actuals!O438</f>
        <v>0</v>
      </c>
      <c r="S76" s="113" t="n">
        <f aca="false">+Actuals!P438</f>
        <v>0</v>
      </c>
      <c r="T76" s="113" t="n">
        <f aca="false">+Actuals!Q438</f>
        <v>0</v>
      </c>
      <c r="U76" s="113" t="n">
        <f aca="false">+Actuals!R438</f>
        <v>0</v>
      </c>
      <c r="V76" s="113" t="n">
        <f aca="false">+Actuals!S438</f>
        <v>0</v>
      </c>
      <c r="W76" s="113" t="n">
        <f aca="false">+Actuals!T438</f>
        <v>0</v>
      </c>
      <c r="X76" s="113" t="n">
        <f aca="false">+Actuals!U438</f>
        <v>0</v>
      </c>
      <c r="Y76" s="113" t="n">
        <f aca="false">+Actuals!V438</f>
        <v>0</v>
      </c>
      <c r="Z76" s="113" t="n">
        <f aca="false">+Actuals!W438</f>
        <v>0</v>
      </c>
      <c r="AA76" s="113" t="n">
        <f aca="false">+Actuals!X438</f>
        <v>0</v>
      </c>
      <c r="AB76" s="113" t="n">
        <f aca="false">+Actuals!Y438</f>
        <v>0</v>
      </c>
      <c r="AC76" s="113" t="n">
        <f aca="false">+Actuals!Z438</f>
        <v>0</v>
      </c>
      <c r="AD76" s="113" t="n">
        <f aca="false">+Actuals!AA438</f>
        <v>0</v>
      </c>
      <c r="AE76" s="113" t="n">
        <f aca="false">+Actuals!AB438</f>
        <v>0</v>
      </c>
      <c r="AF76" s="113" t="n">
        <f aca="false">+Actuals!AC438</f>
        <v>0</v>
      </c>
      <c r="AG76" s="113" t="n">
        <f aca="false">+Actuals!AD438</f>
        <v>0</v>
      </c>
      <c r="AH76" s="113" t="n">
        <f aca="false">+Actuals!AE438</f>
        <v>0</v>
      </c>
      <c r="AI76" s="113" t="n">
        <f aca="false">+Actuals!AF438</f>
        <v>0</v>
      </c>
      <c r="AJ76" s="113" t="n">
        <f aca="false">+Actuals!AG438</f>
        <v>0</v>
      </c>
      <c r="AK76" s="113" t="n">
        <f aca="false">+Actuals!AH438</f>
        <v>0</v>
      </c>
      <c r="AL76" s="113" t="n">
        <f aca="false">+Actuals!AI438</f>
        <v>0</v>
      </c>
      <c r="AM76" s="113" t="n">
        <f aca="false">+Actuals!AJ438</f>
        <v>0</v>
      </c>
      <c r="AN76" s="113" t="n">
        <f aca="false">+Actuals!AK438</f>
        <v>0</v>
      </c>
      <c r="AO76" s="113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3" t="n">
        <f aca="false">+Actuals!E439</f>
        <v>0</v>
      </c>
      <c r="I77" s="113" t="n">
        <f aca="false">+Actuals!F439</f>
        <v>0</v>
      </c>
      <c r="J77" s="113" t="n">
        <f aca="false">+Actuals!G439</f>
        <v>0</v>
      </c>
      <c r="K77" s="113" t="n">
        <f aca="false">+Actuals!H439</f>
        <v>0</v>
      </c>
      <c r="L77" s="113" t="n">
        <f aca="false">+Actuals!I439</f>
        <v>0</v>
      </c>
      <c r="M77" s="113" t="n">
        <f aca="false">+Actuals!J439</f>
        <v>0</v>
      </c>
      <c r="N77" s="113" t="n">
        <f aca="false">+Actuals!K439</f>
        <v>0</v>
      </c>
      <c r="O77" s="113" t="n">
        <f aca="false">+Actuals!L439</f>
        <v>0</v>
      </c>
      <c r="P77" s="113" t="n">
        <f aca="false">+Actuals!M439</f>
        <v>0</v>
      </c>
      <c r="Q77" s="113" t="n">
        <f aca="false">+Actuals!N439</f>
        <v>0</v>
      </c>
      <c r="R77" s="113" t="n">
        <f aca="false">+Actuals!O439</f>
        <v>0</v>
      </c>
      <c r="S77" s="113" t="n">
        <f aca="false">+Actuals!P439</f>
        <v>0</v>
      </c>
      <c r="T77" s="113" t="n">
        <f aca="false">+Actuals!Q439</f>
        <v>0</v>
      </c>
      <c r="U77" s="113" t="n">
        <f aca="false">+Actuals!R439</f>
        <v>0</v>
      </c>
      <c r="V77" s="113" t="n">
        <f aca="false">+Actuals!S439</f>
        <v>0</v>
      </c>
      <c r="W77" s="113" t="n">
        <f aca="false">+Actuals!T439</f>
        <v>0</v>
      </c>
      <c r="X77" s="113" t="n">
        <f aca="false">+Actuals!U439</f>
        <v>0</v>
      </c>
      <c r="Y77" s="113" t="n">
        <f aca="false">+Actuals!V439</f>
        <v>0</v>
      </c>
      <c r="Z77" s="113" t="n">
        <f aca="false">+Actuals!W439</f>
        <v>0</v>
      </c>
      <c r="AA77" s="113" t="n">
        <f aca="false">+Actuals!X439</f>
        <v>0</v>
      </c>
      <c r="AB77" s="113" t="n">
        <f aca="false">+Actuals!Y439</f>
        <v>0</v>
      </c>
      <c r="AC77" s="113" t="n">
        <f aca="false">+Actuals!Z439</f>
        <v>0</v>
      </c>
      <c r="AD77" s="113" t="n">
        <f aca="false">+Actuals!AA439</f>
        <v>0</v>
      </c>
      <c r="AE77" s="113" t="n">
        <f aca="false">+Actuals!AB439</f>
        <v>0</v>
      </c>
      <c r="AF77" s="113" t="n">
        <f aca="false">+Actuals!AC439</f>
        <v>0</v>
      </c>
      <c r="AG77" s="113" t="n">
        <f aca="false">+Actuals!AD439</f>
        <v>0</v>
      </c>
      <c r="AH77" s="113" t="n">
        <f aca="false">+Actuals!AE439</f>
        <v>0</v>
      </c>
      <c r="AI77" s="113" t="n">
        <f aca="false">+Actuals!AF439</f>
        <v>0</v>
      </c>
      <c r="AJ77" s="113" t="n">
        <f aca="false">+Actuals!AG439</f>
        <v>0</v>
      </c>
      <c r="AK77" s="113" t="n">
        <f aca="false">+Actuals!AH439</f>
        <v>0</v>
      </c>
      <c r="AL77" s="113" t="n">
        <f aca="false">+Actuals!AI439</f>
        <v>0</v>
      </c>
      <c r="AM77" s="113" t="n">
        <f aca="false">+Actuals!AJ439</f>
        <v>0</v>
      </c>
      <c r="AN77" s="113" t="n">
        <f aca="false">+Actuals!AK439</f>
        <v>0</v>
      </c>
      <c r="AO77" s="113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3" t="n">
        <f aca="false">+Actuals!E440</f>
        <v>0</v>
      </c>
      <c r="I78" s="113" t="n">
        <f aca="false">+Actuals!F440</f>
        <v>0</v>
      </c>
      <c r="J78" s="113" t="n">
        <f aca="false">+Actuals!G440</f>
        <v>0</v>
      </c>
      <c r="K78" s="113" t="n">
        <f aca="false">+Actuals!H440</f>
        <v>0</v>
      </c>
      <c r="L78" s="113" t="n">
        <f aca="false">+Actuals!I440</f>
        <v>0</v>
      </c>
      <c r="M78" s="113" t="n">
        <f aca="false">+Actuals!J440</f>
        <v>0</v>
      </c>
      <c r="N78" s="113" t="n">
        <f aca="false">+Actuals!K440</f>
        <v>0</v>
      </c>
      <c r="O78" s="113" t="n">
        <f aca="false">+Actuals!L440</f>
        <v>0</v>
      </c>
      <c r="P78" s="113" t="n">
        <f aca="false">+Actuals!M440</f>
        <v>0</v>
      </c>
      <c r="Q78" s="113" t="n">
        <f aca="false">+Actuals!N440</f>
        <v>0</v>
      </c>
      <c r="R78" s="113" t="n">
        <f aca="false">+Actuals!O440</f>
        <v>0</v>
      </c>
      <c r="S78" s="113" t="n">
        <f aca="false">+Actuals!P440</f>
        <v>0</v>
      </c>
      <c r="T78" s="113" t="n">
        <f aca="false">+Actuals!Q440</f>
        <v>0</v>
      </c>
      <c r="U78" s="113" t="n">
        <f aca="false">+Actuals!R440</f>
        <v>0</v>
      </c>
      <c r="V78" s="113" t="n">
        <f aca="false">+Actuals!S440</f>
        <v>0</v>
      </c>
      <c r="W78" s="113" t="n">
        <f aca="false">+Actuals!T440</f>
        <v>0</v>
      </c>
      <c r="X78" s="113" t="n">
        <f aca="false">+Actuals!U440</f>
        <v>0</v>
      </c>
      <c r="Y78" s="113" t="n">
        <f aca="false">+Actuals!V440</f>
        <v>0</v>
      </c>
      <c r="Z78" s="113" t="n">
        <f aca="false">+Actuals!W440</f>
        <v>0</v>
      </c>
      <c r="AA78" s="113" t="n">
        <f aca="false">+Actuals!X440</f>
        <v>0</v>
      </c>
      <c r="AB78" s="113" t="n">
        <f aca="false">+Actuals!Y440</f>
        <v>0</v>
      </c>
      <c r="AC78" s="113" t="n">
        <f aca="false">+Actuals!Z440</f>
        <v>0</v>
      </c>
      <c r="AD78" s="113" t="n">
        <f aca="false">+Actuals!AA440</f>
        <v>0</v>
      </c>
      <c r="AE78" s="113" t="n">
        <f aca="false">+Actuals!AB440</f>
        <v>0</v>
      </c>
      <c r="AF78" s="113" t="n">
        <f aca="false">+Actuals!AC440</f>
        <v>0</v>
      </c>
      <c r="AG78" s="113" t="n">
        <f aca="false">+Actuals!AD440</f>
        <v>0</v>
      </c>
      <c r="AH78" s="113" t="n">
        <f aca="false">+Actuals!AE440</f>
        <v>0</v>
      </c>
      <c r="AI78" s="113" t="n">
        <f aca="false">+Actuals!AF440</f>
        <v>0</v>
      </c>
      <c r="AJ78" s="113" t="n">
        <f aca="false">+Actuals!AG440</f>
        <v>0</v>
      </c>
      <c r="AK78" s="113" t="n">
        <f aca="false">+Actuals!AH440</f>
        <v>0</v>
      </c>
      <c r="AL78" s="113" t="n">
        <f aca="false">+Actuals!AI440</f>
        <v>0</v>
      </c>
      <c r="AM78" s="113" t="n">
        <f aca="false">+Actuals!AJ440</f>
        <v>0</v>
      </c>
      <c r="AN78" s="113" t="n">
        <f aca="false">+Actuals!AK440</f>
        <v>0</v>
      </c>
      <c r="AO78" s="113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3" t="n">
        <f aca="false">+Actuals!E441</f>
        <v>0</v>
      </c>
      <c r="I79" s="113" t="n">
        <f aca="false">+Actuals!F441</f>
        <v>0</v>
      </c>
      <c r="J79" s="113" t="n">
        <f aca="false">+Actuals!G441</f>
        <v>0</v>
      </c>
      <c r="K79" s="113" t="n">
        <f aca="false">+Actuals!H441</f>
        <v>0</v>
      </c>
      <c r="L79" s="113" t="n">
        <f aca="false">+Actuals!I441</f>
        <v>0</v>
      </c>
      <c r="M79" s="113" t="n">
        <f aca="false">+Actuals!J441</f>
        <v>0</v>
      </c>
      <c r="N79" s="113" t="n">
        <f aca="false">+Actuals!K441</f>
        <v>0</v>
      </c>
      <c r="O79" s="113" t="n">
        <f aca="false">+Actuals!L441</f>
        <v>0</v>
      </c>
      <c r="P79" s="113" t="n">
        <f aca="false">+Actuals!M441</f>
        <v>0</v>
      </c>
      <c r="Q79" s="113" t="n">
        <f aca="false">+Actuals!N441</f>
        <v>0</v>
      </c>
      <c r="R79" s="113" t="n">
        <f aca="false">+Actuals!O441</f>
        <v>0</v>
      </c>
      <c r="S79" s="113" t="n">
        <f aca="false">+Actuals!P441</f>
        <v>0</v>
      </c>
      <c r="T79" s="113" t="n">
        <f aca="false">+Actuals!Q441</f>
        <v>0</v>
      </c>
      <c r="U79" s="113" t="n">
        <f aca="false">+Actuals!R441</f>
        <v>0</v>
      </c>
      <c r="V79" s="113" t="n">
        <f aca="false">+Actuals!S441</f>
        <v>0</v>
      </c>
      <c r="W79" s="113" t="n">
        <f aca="false">+Actuals!T441</f>
        <v>0</v>
      </c>
      <c r="X79" s="113" t="n">
        <f aca="false">+Actuals!U441</f>
        <v>0</v>
      </c>
      <c r="Y79" s="113" t="n">
        <f aca="false">+Actuals!V441</f>
        <v>0</v>
      </c>
      <c r="Z79" s="113" t="n">
        <f aca="false">+Actuals!W441</f>
        <v>0</v>
      </c>
      <c r="AA79" s="113" t="n">
        <f aca="false">+Actuals!X441</f>
        <v>0</v>
      </c>
      <c r="AB79" s="113" t="n">
        <f aca="false">+Actuals!Y441</f>
        <v>0</v>
      </c>
      <c r="AC79" s="113" t="n">
        <f aca="false">+Actuals!Z441</f>
        <v>0</v>
      </c>
      <c r="AD79" s="113" t="n">
        <f aca="false">+Actuals!AA441</f>
        <v>0</v>
      </c>
      <c r="AE79" s="113" t="n">
        <f aca="false">+Actuals!AB441</f>
        <v>0</v>
      </c>
      <c r="AF79" s="113" t="n">
        <f aca="false">+Actuals!AC441</f>
        <v>0</v>
      </c>
      <c r="AG79" s="113" t="n">
        <f aca="false">+Actuals!AD441</f>
        <v>0</v>
      </c>
      <c r="AH79" s="113" t="n">
        <f aca="false">+Actuals!AE441</f>
        <v>0</v>
      </c>
      <c r="AI79" s="113" t="n">
        <f aca="false">+Actuals!AF441</f>
        <v>0</v>
      </c>
      <c r="AJ79" s="113" t="n">
        <f aca="false">+Actuals!AG441</f>
        <v>0</v>
      </c>
      <c r="AK79" s="113" t="n">
        <f aca="false">+Actuals!AH441</f>
        <v>0</v>
      </c>
      <c r="AL79" s="113" t="n">
        <f aca="false">+Actuals!AI441</f>
        <v>0</v>
      </c>
      <c r="AM79" s="113" t="n">
        <f aca="false">+Actuals!AJ441</f>
        <v>0</v>
      </c>
      <c r="AN79" s="113" t="n">
        <f aca="false">+Actuals!AK441</f>
        <v>0</v>
      </c>
      <c r="AO79" s="113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3" t="n">
        <f aca="false">+Actuals!E442</f>
        <v>0</v>
      </c>
      <c r="I80" s="113" t="n">
        <f aca="false">+Actuals!F442</f>
        <v>0</v>
      </c>
      <c r="J80" s="113" t="n">
        <f aca="false">+Actuals!G442</f>
        <v>0</v>
      </c>
      <c r="K80" s="113" t="n">
        <f aca="false">+Actuals!H442</f>
        <v>0</v>
      </c>
      <c r="L80" s="113" t="n">
        <f aca="false">+Actuals!I442</f>
        <v>0</v>
      </c>
      <c r="M80" s="113" t="n">
        <f aca="false">+Actuals!J442</f>
        <v>0</v>
      </c>
      <c r="N80" s="113" t="n">
        <f aca="false">+Actuals!K442</f>
        <v>0</v>
      </c>
      <c r="O80" s="113" t="n">
        <f aca="false">+Actuals!L442</f>
        <v>0</v>
      </c>
      <c r="P80" s="113" t="n">
        <f aca="false">+Actuals!M442</f>
        <v>0</v>
      </c>
      <c r="Q80" s="113" t="n">
        <f aca="false">+Actuals!N442</f>
        <v>0</v>
      </c>
      <c r="R80" s="113" t="n">
        <f aca="false">+Actuals!O442</f>
        <v>0</v>
      </c>
      <c r="S80" s="113" t="n">
        <f aca="false">+Actuals!P442</f>
        <v>0</v>
      </c>
      <c r="T80" s="113" t="n">
        <f aca="false">+Actuals!Q442</f>
        <v>0</v>
      </c>
      <c r="U80" s="113" t="n">
        <f aca="false">+Actuals!R442</f>
        <v>0</v>
      </c>
      <c r="V80" s="113" t="n">
        <f aca="false">+Actuals!S442</f>
        <v>0</v>
      </c>
      <c r="W80" s="113" t="n">
        <f aca="false">+Actuals!T442</f>
        <v>0</v>
      </c>
      <c r="X80" s="113" t="n">
        <f aca="false">+Actuals!U442</f>
        <v>0</v>
      </c>
      <c r="Y80" s="113" t="n">
        <f aca="false">+Actuals!V442</f>
        <v>0</v>
      </c>
      <c r="Z80" s="113" t="n">
        <f aca="false">+Actuals!W442</f>
        <v>0</v>
      </c>
      <c r="AA80" s="113" t="n">
        <f aca="false">+Actuals!X442</f>
        <v>0</v>
      </c>
      <c r="AB80" s="113" t="n">
        <f aca="false">+Actuals!Y442</f>
        <v>0</v>
      </c>
      <c r="AC80" s="113" t="n">
        <f aca="false">+Actuals!Z442</f>
        <v>0</v>
      </c>
      <c r="AD80" s="113" t="n">
        <f aca="false">+Actuals!AA442</f>
        <v>0</v>
      </c>
      <c r="AE80" s="113" t="n">
        <f aca="false">+Actuals!AB442</f>
        <v>0</v>
      </c>
      <c r="AF80" s="113" t="n">
        <f aca="false">+Actuals!AC442</f>
        <v>0</v>
      </c>
      <c r="AG80" s="113" t="n">
        <f aca="false">+Actuals!AD442</f>
        <v>0</v>
      </c>
      <c r="AH80" s="113" t="n">
        <f aca="false">+Actuals!AE442</f>
        <v>0</v>
      </c>
      <c r="AI80" s="113" t="n">
        <f aca="false">+Actuals!AF442</f>
        <v>0</v>
      </c>
      <c r="AJ80" s="113" t="n">
        <f aca="false">+Actuals!AG442</f>
        <v>0</v>
      </c>
      <c r="AK80" s="113" t="n">
        <f aca="false">+Actuals!AH442</f>
        <v>0</v>
      </c>
      <c r="AL80" s="113" t="n">
        <f aca="false">+Actuals!AI442</f>
        <v>0</v>
      </c>
      <c r="AM80" s="113" t="n">
        <f aca="false">+Actuals!AJ442</f>
        <v>0</v>
      </c>
      <c r="AN80" s="113" t="n">
        <f aca="false">+Actuals!AK442</f>
        <v>0</v>
      </c>
      <c r="AO80" s="113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13" t="n">
        <f aca="false">+Actuals!E443</f>
        <v>0</v>
      </c>
      <c r="I81" s="118" t="n">
        <v>0</v>
      </c>
      <c r="J81" s="113" t="n">
        <f aca="false">+Actuals!G443</f>
        <v>0</v>
      </c>
      <c r="K81" s="113" t="n">
        <f aca="false">+Actuals!H443</f>
        <v>0</v>
      </c>
      <c r="L81" s="113" t="n">
        <f aca="false">+Actuals!I443</f>
        <v>0</v>
      </c>
      <c r="M81" s="113" t="n">
        <f aca="false">+Actuals!J443</f>
        <v>0</v>
      </c>
      <c r="N81" s="113" t="n">
        <f aca="false">+Actuals!K443</f>
        <v>0</v>
      </c>
      <c r="O81" s="113" t="n">
        <f aca="false">+Actuals!L443</f>
        <v>0</v>
      </c>
      <c r="P81" s="113" t="n">
        <f aca="false">+Actuals!M443</f>
        <v>0</v>
      </c>
      <c r="Q81" s="113" t="n">
        <f aca="false">+Actuals!N443</f>
        <v>0</v>
      </c>
      <c r="R81" s="113" t="n">
        <f aca="false">+Actuals!O443</f>
        <v>0</v>
      </c>
      <c r="S81" s="113" t="n">
        <f aca="false">+Actuals!P443</f>
        <v>0</v>
      </c>
      <c r="T81" s="113" t="n">
        <f aca="false">+Actuals!Q443</f>
        <v>0</v>
      </c>
      <c r="U81" s="113" t="n">
        <f aca="false">+Actuals!R443</f>
        <v>0</v>
      </c>
      <c r="V81" s="113" t="n">
        <f aca="false">+Actuals!S443</f>
        <v>0</v>
      </c>
      <c r="W81" s="113" t="n">
        <f aca="false">+Actuals!T443</f>
        <v>0</v>
      </c>
      <c r="X81" s="113" t="n">
        <f aca="false">+Actuals!U443</f>
        <v>0</v>
      </c>
      <c r="Y81" s="113" t="n">
        <f aca="false">+Actuals!V443</f>
        <v>0</v>
      </c>
      <c r="Z81" s="113" t="n">
        <f aca="false">+Actuals!W443</f>
        <v>0</v>
      </c>
      <c r="AA81" s="113" t="n">
        <f aca="false">+Actuals!X443</f>
        <v>0</v>
      </c>
      <c r="AB81" s="113" t="n">
        <f aca="false">+Actuals!Y443</f>
        <v>0</v>
      </c>
      <c r="AC81" s="113" t="n">
        <f aca="false">+Actuals!Z443</f>
        <v>0</v>
      </c>
      <c r="AD81" s="113" t="n">
        <f aca="false">+Actuals!AA443</f>
        <v>0</v>
      </c>
      <c r="AE81" s="113" t="n">
        <f aca="false">+Actuals!AB443</f>
        <v>0</v>
      </c>
      <c r="AF81" s="113" t="n">
        <f aca="false">+Actuals!AC443</f>
        <v>0</v>
      </c>
      <c r="AG81" s="113" t="n">
        <f aca="false">+Actuals!AD443</f>
        <v>0</v>
      </c>
      <c r="AH81" s="113" t="n">
        <f aca="false">+Actuals!AE443</f>
        <v>0</v>
      </c>
      <c r="AI81" s="113" t="n">
        <f aca="false">+Actuals!AF443</f>
        <v>0</v>
      </c>
      <c r="AJ81" s="113" t="n">
        <f aca="false">+Actuals!AG443</f>
        <v>0</v>
      </c>
      <c r="AK81" s="113" t="n">
        <f aca="false">+Actuals!AH443</f>
        <v>0</v>
      </c>
      <c r="AL81" s="113" t="n">
        <f aca="false">+Actuals!AI443</f>
        <v>0</v>
      </c>
      <c r="AM81" s="113" t="n">
        <f aca="false">+Actuals!AJ443</f>
        <v>0</v>
      </c>
      <c r="AN81" s="113" t="n">
        <f aca="false">+Actuals!AK443</f>
        <v>0</v>
      </c>
      <c r="AO81" s="113" t="n">
        <f aca="false">+Actuals!AL443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-74009.7199999996</v>
      </c>
      <c r="F82" s="42" t="n">
        <f aca="false">F16+F24+F29+F36+F43+F45+F47+F49</f>
        <v>0</v>
      </c>
      <c r="G82" s="43" t="n">
        <f aca="false">SUM(G72:G81)+G16+G24+G29+G36+G43+G45+G47+G49+G51+G56+G61+G66</f>
        <v>-354027.6</v>
      </c>
      <c r="H82" s="42" t="n">
        <f aca="false">H16+H24+H29+H36+H43+H45+H47+H49</f>
        <v>0</v>
      </c>
      <c r="I82" s="42" t="n">
        <f aca="false">I16+I24+I29+I36+I43+I45+I47+I49</f>
        <v>3029344.86</v>
      </c>
      <c r="J82" s="42" t="n">
        <f aca="false">J16+J24+J29+J36+J43+J45+J47+J49</f>
        <v>0</v>
      </c>
      <c r="K82" s="117" t="n">
        <f aca="false">K16+K24+K29+K36+K43+K45+K47+K49</f>
        <v>-3079913.97</v>
      </c>
      <c r="L82" s="42" t="n">
        <f aca="false">L16+L24+L29+L36+L43+L45+L47+L49</f>
        <v>0</v>
      </c>
      <c r="M82" s="43" t="n">
        <f aca="false">SUM(M72:M81)+M16+M24+M29+M36+M43+M45+M47+M49+M51+M56+M61+M66</f>
        <v>360790.05</v>
      </c>
      <c r="N82" s="42" t="n">
        <f aca="false">N16+N24+N29+N36+N43+N45+N47+N49</f>
        <v>0</v>
      </c>
      <c r="O82" s="43" t="n">
        <f aca="false">SUM(O72:O81)+O16+O24+O29+O36+O43+O45+O47+O49+O51+O56+O61+O66</f>
        <v>-6.22</v>
      </c>
      <c r="P82" s="42" t="n">
        <f aca="false">P16+P24+P29+P36+P43+P45+P47+P49</f>
        <v>0</v>
      </c>
      <c r="Q82" s="43" t="n">
        <f aca="false">SUM(Q72:Q81)+Q16+Q24+Q29+Q36+Q43+Q45+Q47+Q49+Q51+Q56+Q61+Q66</f>
        <v>-30196.84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1" activeCellId="0" sqref="D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7" min="6" style="0" width="15.41"/>
    <col collapsed="false" customWidth="true" hidden="true" outlineLevel="0" max="42" min="18" style="0" width="15.41"/>
    <col collapsed="false" customWidth="true" hidden="false" outlineLevel="0" max="43" min="43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7977348</v>
      </c>
      <c r="E11" s="29" t="n">
        <f aca="false">SUM(G11,I11,K11,M11,O11,Q11,S11,U11,W11,Y11,AA11,AC11,AE11)</f>
        <v>25829366.57</v>
      </c>
      <c r="F11" s="28" t="n">
        <f aca="false">'TIE-OUT'!H11+RECLASS!H11</f>
        <v>0</v>
      </c>
      <c r="G11" s="29" t="n">
        <f aca="false">'TIE-OUT'!I11+RECLASS!I11</f>
        <v>0</v>
      </c>
      <c r="H11" s="113" t="n">
        <f aca="false">+Actuals!E324</f>
        <v>7977348</v>
      </c>
      <c r="I11" s="114" t="n">
        <f aca="false">+Actuals!F324</f>
        <v>25831942.63</v>
      </c>
      <c r="J11" s="113" t="n">
        <f aca="false">+Actuals!G324</f>
        <v>-0</v>
      </c>
      <c r="K11" s="114" t="n">
        <f aca="false">+Actuals!H324</f>
        <v>-2576.06</v>
      </c>
      <c r="L11" s="113" t="n">
        <f aca="false">+Actuals!I324</f>
        <v>0</v>
      </c>
      <c r="M11" s="114" t="n">
        <f aca="false">+Actuals!J324</f>
        <v>0</v>
      </c>
      <c r="N11" s="113" t="n">
        <f aca="false">+Actuals!K324</f>
        <v>0</v>
      </c>
      <c r="O11" s="114" t="n">
        <f aca="false">+Actuals!L324</f>
        <v>0</v>
      </c>
      <c r="P11" s="113" t="n">
        <f aca="false">+Actuals!M324</f>
        <v>0</v>
      </c>
      <c r="Q11" s="114" t="n">
        <f aca="false">+Actuals!N324</f>
        <v>0</v>
      </c>
      <c r="R11" s="113" t="n">
        <f aca="false">+Actuals!O324</f>
        <v>0</v>
      </c>
      <c r="S11" s="114" t="n">
        <f aca="false">+Actuals!P324</f>
        <v>0</v>
      </c>
      <c r="T11" s="113" t="n">
        <f aca="false">+Actuals!Q324</f>
        <v>0</v>
      </c>
      <c r="U11" s="114" t="n">
        <f aca="false">+Actuals!R324</f>
        <v>0</v>
      </c>
      <c r="V11" s="113" t="n">
        <f aca="false">+Actuals!S324</f>
        <v>0</v>
      </c>
      <c r="W11" s="114" t="n">
        <f aca="false">+Actuals!T324</f>
        <v>0</v>
      </c>
      <c r="X11" s="113" t="n">
        <f aca="false">+Actuals!U324</f>
        <v>0</v>
      </c>
      <c r="Y11" s="114" t="n">
        <f aca="false">+Actuals!V324</f>
        <v>0</v>
      </c>
      <c r="Z11" s="113" t="n">
        <f aca="false">+Actuals!W324</f>
        <v>0</v>
      </c>
      <c r="AA11" s="114" t="n">
        <f aca="false">+Actuals!X324</f>
        <v>0</v>
      </c>
      <c r="AB11" s="113" t="n">
        <f aca="false">+Actuals!Y324</f>
        <v>0</v>
      </c>
      <c r="AC11" s="114" t="n">
        <f aca="false">+Actuals!Z324</f>
        <v>0</v>
      </c>
      <c r="AD11" s="113" t="n">
        <f aca="false">+Actuals!AA324</f>
        <v>0</v>
      </c>
      <c r="AE11" s="114" t="n">
        <f aca="false">+Actuals!AB324</f>
        <v>0</v>
      </c>
      <c r="AF11" s="113" t="n">
        <f aca="false">+Actuals!AC324</f>
        <v>0</v>
      </c>
      <c r="AG11" s="114" t="n">
        <f aca="false">+Actuals!AD324</f>
        <v>0</v>
      </c>
      <c r="AH11" s="113" t="n">
        <f aca="false">+Actuals!AE324</f>
        <v>0</v>
      </c>
      <c r="AI11" s="114" t="n">
        <f aca="false">+Actuals!AF324</f>
        <v>0</v>
      </c>
      <c r="AJ11" s="113" t="n">
        <f aca="false">+Actuals!AG324</f>
        <v>0</v>
      </c>
      <c r="AK11" s="114" t="n">
        <f aca="false">+Actuals!AH324</f>
        <v>0</v>
      </c>
      <c r="AL11" s="113" t="n">
        <f aca="false">+Actuals!AI324</f>
        <v>0</v>
      </c>
      <c r="AM11" s="114" t="n">
        <f aca="false">+Actuals!AJ324</f>
        <v>0</v>
      </c>
      <c r="AN11" s="113" t="n">
        <f aca="false">+Actuals!AK324</f>
        <v>0</v>
      </c>
      <c r="AO11" s="114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208512.51</v>
      </c>
      <c r="F12" s="28" t="n">
        <f aca="false">'TIE-OUT'!H12+RECLASS!H12</f>
        <v>0</v>
      </c>
      <c r="G12" s="29" t="n">
        <f aca="false">'TIE-OUT'!I12+RECLASS!I12</f>
        <v>208512.51</v>
      </c>
      <c r="H12" s="113" t="n">
        <f aca="false">+Actuals!E325</f>
        <v>0</v>
      </c>
      <c r="I12" s="114" t="n">
        <f aca="false">+Actuals!F325</f>
        <v>0</v>
      </c>
      <c r="J12" s="113" t="n">
        <f aca="false">+Actuals!G325</f>
        <v>0</v>
      </c>
      <c r="K12" s="114" t="n">
        <f aca="false">+Actuals!H325</f>
        <v>0</v>
      </c>
      <c r="L12" s="113" t="n">
        <f aca="false">+Actuals!I325</f>
        <v>0</v>
      </c>
      <c r="M12" s="114" t="n">
        <f aca="false">+Actuals!J325</f>
        <v>0</v>
      </c>
      <c r="N12" s="113" t="n">
        <f aca="false">+Actuals!K325</f>
        <v>0</v>
      </c>
      <c r="O12" s="114" t="n">
        <f aca="false">+Actuals!L325</f>
        <v>0</v>
      </c>
      <c r="P12" s="113" t="n">
        <f aca="false">+Actuals!M325</f>
        <v>0</v>
      </c>
      <c r="Q12" s="114" t="n">
        <f aca="false">+Actuals!N325</f>
        <v>0</v>
      </c>
      <c r="R12" s="113" t="n">
        <f aca="false">+Actuals!O325</f>
        <v>0</v>
      </c>
      <c r="S12" s="114" t="n">
        <f aca="false">+Actuals!P325</f>
        <v>0</v>
      </c>
      <c r="T12" s="113" t="n">
        <f aca="false">+Actuals!Q325</f>
        <v>0</v>
      </c>
      <c r="U12" s="114" t="n">
        <f aca="false">+Actuals!R325</f>
        <v>0</v>
      </c>
      <c r="V12" s="113" t="n">
        <f aca="false">+Actuals!S325</f>
        <v>0</v>
      </c>
      <c r="W12" s="114" t="n">
        <f aca="false">+Actuals!T325</f>
        <v>0</v>
      </c>
      <c r="X12" s="113" t="n">
        <f aca="false">+Actuals!U325</f>
        <v>0</v>
      </c>
      <c r="Y12" s="114" t="n">
        <f aca="false">+Actuals!V325</f>
        <v>0</v>
      </c>
      <c r="Z12" s="113" t="n">
        <f aca="false">+Actuals!W325</f>
        <v>0</v>
      </c>
      <c r="AA12" s="114" t="n">
        <f aca="false">+Actuals!X325</f>
        <v>0</v>
      </c>
      <c r="AB12" s="113" t="n">
        <f aca="false">+Actuals!Y325</f>
        <v>0</v>
      </c>
      <c r="AC12" s="114" t="n">
        <f aca="false">+Actuals!Z325</f>
        <v>0</v>
      </c>
      <c r="AD12" s="113" t="n">
        <f aca="false">+Actuals!AA325</f>
        <v>0</v>
      </c>
      <c r="AE12" s="114" t="n">
        <f aca="false">+Actuals!AB325</f>
        <v>0</v>
      </c>
      <c r="AF12" s="113" t="n">
        <f aca="false">+Actuals!AC325</f>
        <v>0</v>
      </c>
      <c r="AG12" s="114" t="n">
        <f aca="false">+Actuals!AD325</f>
        <v>0</v>
      </c>
      <c r="AH12" s="113" t="n">
        <f aca="false">+Actuals!AE325</f>
        <v>0</v>
      </c>
      <c r="AI12" s="114" t="n">
        <f aca="false">+Actuals!AF325</f>
        <v>0</v>
      </c>
      <c r="AJ12" s="113" t="n">
        <f aca="false">+Actuals!AG325</f>
        <v>0</v>
      </c>
      <c r="AK12" s="114" t="n">
        <f aca="false">+Actuals!AH325</f>
        <v>0</v>
      </c>
      <c r="AL12" s="113" t="n">
        <f aca="false">+Actuals!AI325</f>
        <v>0</v>
      </c>
      <c r="AM12" s="114" t="n">
        <f aca="false">+Actuals!AJ325</f>
        <v>0</v>
      </c>
      <c r="AN12" s="113" t="n">
        <f aca="false">+Actuals!AK325</f>
        <v>0</v>
      </c>
      <c r="AO12" s="114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22758129</v>
      </c>
      <c r="E13" s="29" t="n">
        <f aca="false">SUM(G13,I13,K13,M13,O13,Q13,S13,U13,W13,Y13,AA13,AC13,AE13)</f>
        <v>78531835</v>
      </c>
      <c r="F13" s="28" t="n">
        <f aca="false">'TIE-OUT'!H13+RECLASS!H13</f>
        <v>0</v>
      </c>
      <c r="G13" s="29" t="n">
        <f aca="false">'TIE-OUT'!I13+RECLASS!I13</f>
        <v>0</v>
      </c>
      <c r="H13" s="113" t="n">
        <f aca="false">+Actuals!E326</f>
        <v>22758129</v>
      </c>
      <c r="I13" s="114" t="n">
        <f aca="false">+Actuals!F326</f>
        <v>78531835</v>
      </c>
      <c r="J13" s="113" t="n">
        <f aca="false">+Actuals!G326</f>
        <v>-0</v>
      </c>
      <c r="K13" s="114" t="n">
        <f aca="false">+Actuals!H326</f>
        <v>-0</v>
      </c>
      <c r="L13" s="113" t="n">
        <f aca="false">+Actuals!I326</f>
        <v>0</v>
      </c>
      <c r="M13" s="114" t="n">
        <f aca="false">+Actuals!J326</f>
        <v>0</v>
      </c>
      <c r="N13" s="113" t="n">
        <f aca="false">+Actuals!K326</f>
        <v>0</v>
      </c>
      <c r="O13" s="114" t="n">
        <f aca="false">+Actuals!L326</f>
        <v>0</v>
      </c>
      <c r="P13" s="113" t="n">
        <f aca="false">+Actuals!M326</f>
        <v>0</v>
      </c>
      <c r="Q13" s="114" t="n">
        <f aca="false">+Actuals!N326</f>
        <v>0</v>
      </c>
      <c r="R13" s="113" t="n">
        <f aca="false">+Actuals!O326</f>
        <v>0</v>
      </c>
      <c r="S13" s="114" t="n">
        <f aca="false">+Actuals!P326</f>
        <v>0</v>
      </c>
      <c r="T13" s="113" t="n">
        <f aca="false">+Actuals!Q326</f>
        <v>0</v>
      </c>
      <c r="U13" s="114" t="n">
        <f aca="false">+Actuals!R326</f>
        <v>0</v>
      </c>
      <c r="V13" s="113" t="n">
        <f aca="false">+Actuals!S326</f>
        <v>0</v>
      </c>
      <c r="W13" s="114" t="n">
        <f aca="false">+Actuals!T326</f>
        <v>0</v>
      </c>
      <c r="X13" s="113" t="n">
        <f aca="false">+Actuals!U326</f>
        <v>0</v>
      </c>
      <c r="Y13" s="114" t="n">
        <f aca="false">+Actuals!V326</f>
        <v>0</v>
      </c>
      <c r="Z13" s="113" t="n">
        <f aca="false">+Actuals!W326</f>
        <v>0</v>
      </c>
      <c r="AA13" s="114" t="n">
        <f aca="false">+Actuals!X326</f>
        <v>0</v>
      </c>
      <c r="AB13" s="113" t="n">
        <f aca="false">+Actuals!Y326</f>
        <v>0</v>
      </c>
      <c r="AC13" s="114" t="n">
        <f aca="false">+Actuals!Z326</f>
        <v>0</v>
      </c>
      <c r="AD13" s="113" t="n">
        <f aca="false">+Actuals!AA326</f>
        <v>0</v>
      </c>
      <c r="AE13" s="114" t="n">
        <f aca="false">+Actuals!AB326</f>
        <v>0</v>
      </c>
      <c r="AF13" s="113" t="n">
        <f aca="false">+Actuals!AC326</f>
        <v>0</v>
      </c>
      <c r="AG13" s="114" t="n">
        <f aca="false">+Actuals!AD326</f>
        <v>0</v>
      </c>
      <c r="AH13" s="113" t="n">
        <f aca="false">+Actuals!AE326</f>
        <v>0</v>
      </c>
      <c r="AI13" s="114" t="n">
        <f aca="false">+Actuals!AF326</f>
        <v>0</v>
      </c>
      <c r="AJ13" s="113" t="n">
        <f aca="false">+Actuals!AG326</f>
        <v>0</v>
      </c>
      <c r="AK13" s="114" t="n">
        <f aca="false">+Actuals!AH326</f>
        <v>0</v>
      </c>
      <c r="AL13" s="113" t="n">
        <f aca="false">+Actuals!AI326</f>
        <v>0</v>
      </c>
      <c r="AM13" s="114" t="n">
        <f aca="false">+Actuals!AJ326</f>
        <v>0</v>
      </c>
      <c r="AN13" s="113" t="n">
        <f aca="false">+Actuals!AK326</f>
        <v>0</v>
      </c>
      <c r="AO13" s="114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'TIE-OUT'!H14+RECLASS!H14</f>
        <v>0</v>
      </c>
      <c r="G14" s="29" t="n">
        <f aca="false">'TIE-OUT'!I14+RECLASS!I14</f>
        <v>0</v>
      </c>
      <c r="H14" s="113" t="n">
        <f aca="false">+Actuals!E327</f>
        <v>0</v>
      </c>
      <c r="I14" s="114" t="n">
        <f aca="false">+Actuals!F327</f>
        <v>0</v>
      </c>
      <c r="J14" s="113" t="n">
        <f aca="false">+Actuals!G327</f>
        <v>0</v>
      </c>
      <c r="K14" s="114" t="n">
        <f aca="false">+Actuals!H327</f>
        <v>0</v>
      </c>
      <c r="L14" s="113" t="n">
        <f aca="false">+Actuals!I327</f>
        <v>0</v>
      </c>
      <c r="M14" s="114" t="n">
        <f aca="false">+Actuals!J327</f>
        <v>0</v>
      </c>
      <c r="N14" s="113" t="n">
        <f aca="false">+Actuals!K327</f>
        <v>0</v>
      </c>
      <c r="O14" s="114" t="n">
        <f aca="false">+Actuals!L327</f>
        <v>0</v>
      </c>
      <c r="P14" s="113" t="n">
        <f aca="false">+Actuals!M327</f>
        <v>0</v>
      </c>
      <c r="Q14" s="114" t="n">
        <f aca="false">+Actuals!N327</f>
        <v>0</v>
      </c>
      <c r="R14" s="113" t="n">
        <f aca="false">+Actuals!O327</f>
        <v>0</v>
      </c>
      <c r="S14" s="114" t="n">
        <f aca="false">+Actuals!P327</f>
        <v>0</v>
      </c>
      <c r="T14" s="113" t="n">
        <f aca="false">+Actuals!Q327</f>
        <v>0</v>
      </c>
      <c r="U14" s="114" t="n">
        <f aca="false">+Actuals!R327</f>
        <v>0</v>
      </c>
      <c r="V14" s="113" t="n">
        <f aca="false">+Actuals!S327</f>
        <v>0</v>
      </c>
      <c r="W14" s="114" t="n">
        <f aca="false">+Actuals!T327</f>
        <v>0</v>
      </c>
      <c r="X14" s="113" t="n">
        <f aca="false">+Actuals!U327</f>
        <v>0</v>
      </c>
      <c r="Y14" s="114" t="n">
        <f aca="false">+Actuals!V327</f>
        <v>0</v>
      </c>
      <c r="Z14" s="113" t="n">
        <f aca="false">+Actuals!W327</f>
        <v>0</v>
      </c>
      <c r="AA14" s="114" t="n">
        <f aca="false">+Actuals!X327</f>
        <v>0</v>
      </c>
      <c r="AB14" s="113" t="n">
        <f aca="false">+Actuals!Y327</f>
        <v>0</v>
      </c>
      <c r="AC14" s="114" t="n">
        <f aca="false">+Actuals!Z327</f>
        <v>0</v>
      </c>
      <c r="AD14" s="113" t="n">
        <f aca="false">+Actuals!AA327</f>
        <v>0</v>
      </c>
      <c r="AE14" s="114" t="n">
        <f aca="false">+Actuals!AB327</f>
        <v>0</v>
      </c>
      <c r="AF14" s="113" t="n">
        <f aca="false">+Actuals!AC327</f>
        <v>0</v>
      </c>
      <c r="AG14" s="114" t="n">
        <f aca="false">+Actuals!AD327</f>
        <v>0</v>
      </c>
      <c r="AH14" s="113" t="n">
        <f aca="false">+Actuals!AE327</f>
        <v>0</v>
      </c>
      <c r="AI14" s="114" t="n">
        <f aca="false">+Actuals!AF327</f>
        <v>0</v>
      </c>
      <c r="AJ14" s="113" t="n">
        <f aca="false">+Actuals!AG327</f>
        <v>0</v>
      </c>
      <c r="AK14" s="114" t="n">
        <f aca="false">+Actuals!AH327</f>
        <v>0</v>
      </c>
      <c r="AL14" s="113" t="n">
        <f aca="false">+Actuals!AI327</f>
        <v>0</v>
      </c>
      <c r="AM14" s="114" t="n">
        <f aca="false">+Actuals!AJ327</f>
        <v>0</v>
      </c>
      <c r="AN14" s="113" t="n">
        <f aca="false">+Actuals!AK327</f>
        <v>0</v>
      </c>
      <c r="AO14" s="114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1498009</v>
      </c>
      <c r="F15" s="107" t="n">
        <f aca="false">'TIE-OUT'!H15+RECLASS!H15</f>
        <v>0</v>
      </c>
      <c r="G15" s="108" t="n">
        <f aca="false">'TIE-OUT'!I15+RECLASS!I15</f>
        <v>0</v>
      </c>
      <c r="H15" s="113" t="n">
        <f aca="false">+Actuals!E328</f>
        <v>-0</v>
      </c>
      <c r="I15" s="114" t="n">
        <f aca="false">+Actuals!F328</f>
        <v>1672213</v>
      </c>
      <c r="J15" s="113" t="n">
        <f aca="false">+Actuals!G328</f>
        <v>-0</v>
      </c>
      <c r="K15" s="114" t="n">
        <f aca="false">+Actuals!H328</f>
        <v>-174204</v>
      </c>
      <c r="L15" s="113" t="n">
        <f aca="false">+Actuals!I328</f>
        <v>0</v>
      </c>
      <c r="M15" s="114" t="n">
        <f aca="false">+Actuals!J328</f>
        <v>0</v>
      </c>
      <c r="N15" s="113" t="n">
        <f aca="false">+Actuals!K328</f>
        <v>0</v>
      </c>
      <c r="O15" s="114" t="n">
        <f aca="false">+Actuals!L328</f>
        <v>0</v>
      </c>
      <c r="P15" s="113" t="n">
        <f aca="false">+Actuals!M328</f>
        <v>0</v>
      </c>
      <c r="Q15" s="114" t="n">
        <f aca="false">+Actuals!N328</f>
        <v>0</v>
      </c>
      <c r="R15" s="113" t="n">
        <f aca="false">+Actuals!O328</f>
        <v>0</v>
      </c>
      <c r="S15" s="114" t="n">
        <f aca="false">+Actuals!P328</f>
        <v>0</v>
      </c>
      <c r="T15" s="113" t="n">
        <f aca="false">+Actuals!Q328</f>
        <v>0</v>
      </c>
      <c r="U15" s="114" t="n">
        <f aca="false">+Actuals!R328</f>
        <v>0</v>
      </c>
      <c r="V15" s="113" t="n">
        <f aca="false">+Actuals!S328</f>
        <v>0</v>
      </c>
      <c r="W15" s="114" t="n">
        <f aca="false">+Actuals!T328</f>
        <v>0</v>
      </c>
      <c r="X15" s="113" t="n">
        <f aca="false">+Actuals!U328</f>
        <v>0</v>
      </c>
      <c r="Y15" s="114" t="n">
        <f aca="false">+Actuals!V328</f>
        <v>0</v>
      </c>
      <c r="Z15" s="113" t="n">
        <f aca="false">+Actuals!W328</f>
        <v>0</v>
      </c>
      <c r="AA15" s="114" t="n">
        <f aca="false">+Actuals!X328</f>
        <v>0</v>
      </c>
      <c r="AB15" s="113" t="n">
        <f aca="false">+Actuals!Y328</f>
        <v>0</v>
      </c>
      <c r="AC15" s="114" t="n">
        <f aca="false">+Actuals!Z328</f>
        <v>0</v>
      </c>
      <c r="AD15" s="113" t="n">
        <f aca="false">+Actuals!AA328</f>
        <v>0</v>
      </c>
      <c r="AE15" s="114" t="n">
        <f aca="false">+Actuals!AB328</f>
        <v>0</v>
      </c>
      <c r="AF15" s="113" t="n">
        <f aca="false">+Actuals!AC328</f>
        <v>0</v>
      </c>
      <c r="AG15" s="114" t="n">
        <f aca="false">+Actuals!AD328</f>
        <v>0</v>
      </c>
      <c r="AH15" s="113" t="n">
        <f aca="false">+Actuals!AE328</f>
        <v>0</v>
      </c>
      <c r="AI15" s="114" t="n">
        <f aca="false">+Actuals!AF328</f>
        <v>0</v>
      </c>
      <c r="AJ15" s="113" t="n">
        <f aca="false">+Actuals!AG328</f>
        <v>0</v>
      </c>
      <c r="AK15" s="114" t="n">
        <f aca="false">+Actuals!AH328</f>
        <v>0</v>
      </c>
      <c r="AL15" s="113" t="n">
        <f aca="false">+Actuals!AI328</f>
        <v>0</v>
      </c>
      <c r="AM15" s="114" t="n">
        <f aca="false">+Actuals!AJ328</f>
        <v>0</v>
      </c>
      <c r="AN15" s="113" t="n">
        <f aca="false">+Actuals!AK328</f>
        <v>0</v>
      </c>
      <c r="AO15" s="114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30735477</v>
      </c>
      <c r="E16" s="31" t="n">
        <f aca="false">SUM(E11:E15)</f>
        <v>106067723.08</v>
      </c>
      <c r="F16" s="30" t="n">
        <f aca="false">SUM(F11:F15)</f>
        <v>0</v>
      </c>
      <c r="G16" s="31" t="n">
        <f aca="false">SUM(G11:G15)</f>
        <v>208512.51</v>
      </c>
      <c r="H16" s="30" t="n">
        <f aca="false">SUM(H11:H15)</f>
        <v>30735477</v>
      </c>
      <c r="I16" s="31" t="n">
        <f aca="false">SUM(I11:I15)</f>
        <v>106035990.63</v>
      </c>
      <c r="J16" s="30" t="n">
        <f aca="false">SUM(J11:J15)</f>
        <v>0</v>
      </c>
      <c r="K16" s="31" t="n">
        <f aca="false">SUM(K11:K15)</f>
        <v>-176780.06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-3602851</v>
      </c>
      <c r="E19" s="29" t="n">
        <f aca="false">SUM(G19,I19,K19,M19,O19,Q19,S19,U19,W19,Y19,AA19,AC19,AE19)</f>
        <v>-10944778.58</v>
      </c>
      <c r="F19" s="25" t="n">
        <f aca="false">'TIE-OUT'!H19+RECLASS!H19</f>
        <v>0</v>
      </c>
      <c r="G19" s="26" t="n">
        <f aca="false">'TIE-OUT'!I19+RECLASS!I19</f>
        <v>0</v>
      </c>
      <c r="H19" s="113" t="n">
        <f aca="false">+Actuals!E329</f>
        <v>-3604277</v>
      </c>
      <c r="I19" s="114" t="n">
        <f aca="false">+Actuals!F329</f>
        <v>-10949161.33</v>
      </c>
      <c r="J19" s="113" t="n">
        <f aca="false">+Actuals!G329</f>
        <v>1426</v>
      </c>
      <c r="K19" s="114" t="n">
        <f aca="false">+Actuals!H329</f>
        <v>4382.75</v>
      </c>
      <c r="L19" s="113" t="n">
        <v>0</v>
      </c>
      <c r="M19" s="114" t="n">
        <v>0</v>
      </c>
      <c r="N19" s="113" t="n">
        <f aca="false">+Actuals!K329</f>
        <v>0</v>
      </c>
      <c r="O19" s="114" t="n">
        <f aca="false">+Actuals!L329</f>
        <v>0</v>
      </c>
      <c r="P19" s="113" t="n">
        <f aca="false">+Actuals!M329</f>
        <v>0</v>
      </c>
      <c r="Q19" s="114" t="n">
        <f aca="false">+Actuals!N329</f>
        <v>0</v>
      </c>
      <c r="R19" s="113" t="n">
        <f aca="false">+Actuals!O329</f>
        <v>0</v>
      </c>
      <c r="S19" s="114" t="n">
        <f aca="false">+Actuals!P329</f>
        <v>0</v>
      </c>
      <c r="T19" s="113" t="n">
        <f aca="false">+Actuals!Q329</f>
        <v>0</v>
      </c>
      <c r="U19" s="114" t="n">
        <f aca="false">+Actuals!R329</f>
        <v>0</v>
      </c>
      <c r="V19" s="113" t="n">
        <f aca="false">+Actuals!S329</f>
        <v>0</v>
      </c>
      <c r="W19" s="114" t="n">
        <f aca="false">+Actuals!T329</f>
        <v>0</v>
      </c>
      <c r="X19" s="113" t="n">
        <f aca="false">+Actuals!U329</f>
        <v>0</v>
      </c>
      <c r="Y19" s="114" t="n">
        <f aca="false">+Actuals!V329</f>
        <v>0</v>
      </c>
      <c r="Z19" s="113" t="n">
        <f aca="false">+Actuals!W329</f>
        <v>0</v>
      </c>
      <c r="AA19" s="114" t="n">
        <f aca="false">+Actuals!X329</f>
        <v>0</v>
      </c>
      <c r="AB19" s="113" t="n">
        <f aca="false">+Actuals!Y329</f>
        <v>0</v>
      </c>
      <c r="AC19" s="114" t="n">
        <f aca="false">+Actuals!Z329</f>
        <v>0</v>
      </c>
      <c r="AD19" s="113" t="n">
        <f aca="false">+Actuals!AA329</f>
        <v>0</v>
      </c>
      <c r="AE19" s="114" t="n">
        <f aca="false">+Actuals!AB329</f>
        <v>0</v>
      </c>
      <c r="AF19" s="113" t="n">
        <f aca="false">+Actuals!AC329</f>
        <v>0</v>
      </c>
      <c r="AG19" s="114" t="n">
        <f aca="false">+Actuals!AD329</f>
        <v>0</v>
      </c>
      <c r="AH19" s="113" t="n">
        <f aca="false">+Actuals!AE329</f>
        <v>0</v>
      </c>
      <c r="AI19" s="114" t="n">
        <f aca="false">+Actuals!AF329</f>
        <v>0</v>
      </c>
      <c r="AJ19" s="113" t="n">
        <f aca="false">+Actuals!AG329</f>
        <v>0</v>
      </c>
      <c r="AK19" s="114" t="n">
        <f aca="false">+Actuals!AH329</f>
        <v>0</v>
      </c>
      <c r="AL19" s="113" t="n">
        <f aca="false">+Actuals!AI329</f>
        <v>0</v>
      </c>
      <c r="AM19" s="114" t="n">
        <f aca="false">+Actuals!AJ329</f>
        <v>0</v>
      </c>
      <c r="AN19" s="113" t="n">
        <f aca="false">+Actuals!AK329</f>
        <v>0</v>
      </c>
      <c r="AO19" s="114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154051.25</v>
      </c>
      <c r="F20" s="28" t="n">
        <f aca="false">'TIE-OUT'!H20+RECLASS!H20</f>
        <v>0</v>
      </c>
      <c r="G20" s="29" t="n">
        <f aca="false">'TIE-OUT'!I20+RECLASS!I20</f>
        <v>154051.25</v>
      </c>
      <c r="H20" s="113" t="n">
        <f aca="false">+Actuals!E330</f>
        <v>0</v>
      </c>
      <c r="I20" s="114" t="n">
        <f aca="false">+Actuals!F330</f>
        <v>0</v>
      </c>
      <c r="J20" s="113" t="n">
        <f aca="false">+Actuals!G330</f>
        <v>0</v>
      </c>
      <c r="K20" s="115" t="n">
        <f aca="false">+Actuals!H330</f>
        <v>0</v>
      </c>
      <c r="L20" s="113" t="n">
        <f aca="false">+Actuals!I330</f>
        <v>0</v>
      </c>
      <c r="M20" s="114" t="n">
        <f aca="false">+Actuals!J330</f>
        <v>0</v>
      </c>
      <c r="N20" s="113" t="n">
        <f aca="false">+Actuals!K330</f>
        <v>0</v>
      </c>
      <c r="O20" s="114" t="n">
        <f aca="false">+Actuals!L330</f>
        <v>0</v>
      </c>
      <c r="P20" s="113" t="n">
        <f aca="false">+Actuals!M330</f>
        <v>0</v>
      </c>
      <c r="Q20" s="114" t="n">
        <f aca="false">+Actuals!N330</f>
        <v>0</v>
      </c>
      <c r="R20" s="113" t="n">
        <f aca="false">+Actuals!O330</f>
        <v>0</v>
      </c>
      <c r="S20" s="114" t="n">
        <f aca="false">+Actuals!P330</f>
        <v>0</v>
      </c>
      <c r="T20" s="113" t="n">
        <f aca="false">+Actuals!Q330</f>
        <v>0</v>
      </c>
      <c r="U20" s="114" t="n">
        <f aca="false">+Actuals!R330</f>
        <v>0</v>
      </c>
      <c r="V20" s="113" t="n">
        <f aca="false">+Actuals!S330</f>
        <v>0</v>
      </c>
      <c r="W20" s="114" t="n">
        <f aca="false">+Actuals!T330</f>
        <v>0</v>
      </c>
      <c r="X20" s="113" t="n">
        <f aca="false">+Actuals!U330</f>
        <v>0</v>
      </c>
      <c r="Y20" s="114" t="n">
        <f aca="false">+Actuals!V330</f>
        <v>0</v>
      </c>
      <c r="Z20" s="113" t="n">
        <f aca="false">+Actuals!W330</f>
        <v>0</v>
      </c>
      <c r="AA20" s="114" t="n">
        <f aca="false">+Actuals!X330</f>
        <v>0</v>
      </c>
      <c r="AB20" s="113" t="n">
        <f aca="false">+Actuals!Y330</f>
        <v>0</v>
      </c>
      <c r="AC20" s="114" t="n">
        <f aca="false">+Actuals!Z330</f>
        <v>0</v>
      </c>
      <c r="AD20" s="113" t="n">
        <f aca="false">+Actuals!AA330</f>
        <v>0</v>
      </c>
      <c r="AE20" s="114" t="n">
        <f aca="false">+Actuals!AB330</f>
        <v>0</v>
      </c>
      <c r="AF20" s="113" t="n">
        <f aca="false">+Actuals!AC330</f>
        <v>0</v>
      </c>
      <c r="AG20" s="114" t="n">
        <f aca="false">+Actuals!AD330</f>
        <v>0</v>
      </c>
      <c r="AH20" s="113" t="n">
        <f aca="false">+Actuals!AE330</f>
        <v>0</v>
      </c>
      <c r="AI20" s="114" t="n">
        <f aca="false">+Actuals!AF330</f>
        <v>0</v>
      </c>
      <c r="AJ20" s="113" t="n">
        <f aca="false">+Actuals!AG330</f>
        <v>0</v>
      </c>
      <c r="AK20" s="114" t="n">
        <f aca="false">+Actuals!AH330</f>
        <v>0</v>
      </c>
      <c r="AL20" s="113" t="n">
        <f aca="false">+Actuals!AI330</f>
        <v>0</v>
      </c>
      <c r="AM20" s="114" t="n">
        <f aca="false">+Actuals!AJ330</f>
        <v>0</v>
      </c>
      <c r="AN20" s="113" t="n">
        <f aca="false">+Actuals!AK330</f>
        <v>0</v>
      </c>
      <c r="AO20" s="114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-27314248</v>
      </c>
      <c r="E21" s="29" t="n">
        <f aca="false">SUM(G21,I21,K21,M21,O21,Q21,S21,U21,W21,Y21,AA21,AC21,AE21)</f>
        <v>-92262178</v>
      </c>
      <c r="F21" s="28" t="n">
        <f aca="false">'TIE-OUT'!H21+RECLASS!H21</f>
        <v>0</v>
      </c>
      <c r="G21" s="29" t="n">
        <f aca="false">'TIE-OUT'!I21+RECLASS!I21</f>
        <v>0</v>
      </c>
      <c r="H21" s="113" t="n">
        <f aca="false">+Actuals!E331</f>
        <v>-27314248</v>
      </c>
      <c r="I21" s="114" t="n">
        <f aca="false">+Actuals!F331</f>
        <v>-92262178</v>
      </c>
      <c r="J21" s="113" t="n">
        <f aca="false">+Actuals!G331</f>
        <v>-0</v>
      </c>
      <c r="K21" s="114" t="n">
        <f aca="false">+Actuals!H331</f>
        <v>-0</v>
      </c>
      <c r="L21" s="113" t="n">
        <f aca="false">+Actuals!I331</f>
        <v>0</v>
      </c>
      <c r="M21" s="114" t="n">
        <f aca="false">+Actuals!J331</f>
        <v>0</v>
      </c>
      <c r="N21" s="113" t="n">
        <f aca="false">+Actuals!K331</f>
        <v>0</v>
      </c>
      <c r="O21" s="114" t="n">
        <f aca="false">+Actuals!L331</f>
        <v>0</v>
      </c>
      <c r="P21" s="113" t="n">
        <f aca="false">+Actuals!M331</f>
        <v>0</v>
      </c>
      <c r="Q21" s="114" t="n">
        <f aca="false">+Actuals!N331</f>
        <v>0</v>
      </c>
      <c r="R21" s="113" t="n">
        <f aca="false">+Actuals!O331</f>
        <v>0</v>
      </c>
      <c r="S21" s="114" t="n">
        <f aca="false">+Actuals!P331</f>
        <v>0</v>
      </c>
      <c r="T21" s="113" t="n">
        <f aca="false">+Actuals!Q331</f>
        <v>0</v>
      </c>
      <c r="U21" s="114" t="n">
        <f aca="false">+Actuals!R331</f>
        <v>0</v>
      </c>
      <c r="V21" s="113" t="n">
        <f aca="false">+Actuals!S331</f>
        <v>0</v>
      </c>
      <c r="W21" s="114" t="n">
        <f aca="false">+Actuals!T331</f>
        <v>0</v>
      </c>
      <c r="X21" s="113" t="n">
        <f aca="false">+Actuals!U331</f>
        <v>0</v>
      </c>
      <c r="Y21" s="114" t="n">
        <f aca="false">+Actuals!V331</f>
        <v>0</v>
      </c>
      <c r="Z21" s="113" t="n">
        <f aca="false">+Actuals!W331</f>
        <v>0</v>
      </c>
      <c r="AA21" s="114" t="n">
        <f aca="false">+Actuals!X331</f>
        <v>0</v>
      </c>
      <c r="AB21" s="113" t="n">
        <f aca="false">+Actuals!Y331</f>
        <v>0</v>
      </c>
      <c r="AC21" s="114" t="n">
        <f aca="false">+Actuals!Z331</f>
        <v>0</v>
      </c>
      <c r="AD21" s="113" t="n">
        <f aca="false">+Actuals!AA331</f>
        <v>0</v>
      </c>
      <c r="AE21" s="114" t="n">
        <f aca="false">+Actuals!AB331</f>
        <v>0</v>
      </c>
      <c r="AF21" s="113" t="n">
        <f aca="false">+Actuals!AC331</f>
        <v>0</v>
      </c>
      <c r="AG21" s="114" t="n">
        <f aca="false">+Actuals!AD331</f>
        <v>0</v>
      </c>
      <c r="AH21" s="113" t="n">
        <f aca="false">+Actuals!AE331</f>
        <v>0</v>
      </c>
      <c r="AI21" s="114" t="n">
        <f aca="false">+Actuals!AF331</f>
        <v>0</v>
      </c>
      <c r="AJ21" s="113" t="n">
        <f aca="false">+Actuals!AG331</f>
        <v>0</v>
      </c>
      <c r="AK21" s="114" t="n">
        <f aca="false">+Actuals!AH331</f>
        <v>0</v>
      </c>
      <c r="AL21" s="113" t="n">
        <f aca="false">+Actuals!AI331</f>
        <v>0</v>
      </c>
      <c r="AM21" s="114" t="n">
        <f aca="false">+Actuals!AJ331</f>
        <v>0</v>
      </c>
      <c r="AN21" s="113" t="n">
        <f aca="false">+Actuals!AK331</f>
        <v>0</v>
      </c>
      <c r="AO21" s="114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'TIE-OUT'!H22+RECLASS!H22</f>
        <v>0</v>
      </c>
      <c r="G22" s="29" t="n">
        <f aca="false">'TIE-OUT'!I22+RECLASS!I22</f>
        <v>0</v>
      </c>
      <c r="H22" s="113" t="n">
        <f aca="false">+Actuals!E332</f>
        <v>0</v>
      </c>
      <c r="I22" s="114" t="n">
        <f aca="false">+Actuals!F332</f>
        <v>0</v>
      </c>
      <c r="J22" s="113" t="n">
        <f aca="false">+Actuals!G332</f>
        <v>0</v>
      </c>
      <c r="K22" s="114" t="n">
        <f aca="false">+Actuals!H332</f>
        <v>0</v>
      </c>
      <c r="L22" s="113" t="n">
        <f aca="false">+Actuals!I332</f>
        <v>0</v>
      </c>
      <c r="M22" s="114" t="n">
        <f aca="false">+Actuals!J332</f>
        <v>0</v>
      </c>
      <c r="N22" s="113" t="n">
        <f aca="false">+Actuals!K332</f>
        <v>0</v>
      </c>
      <c r="O22" s="114" t="n">
        <f aca="false">+Actuals!L332</f>
        <v>0</v>
      </c>
      <c r="P22" s="113" t="n">
        <f aca="false">+Actuals!M332</f>
        <v>0</v>
      </c>
      <c r="Q22" s="114" t="n">
        <f aca="false">+Actuals!N332</f>
        <v>0</v>
      </c>
      <c r="R22" s="113" t="n">
        <f aca="false">+Actuals!O332</f>
        <v>0</v>
      </c>
      <c r="S22" s="114" t="n">
        <f aca="false">+Actuals!P332</f>
        <v>0</v>
      </c>
      <c r="T22" s="113" t="n">
        <f aca="false">+Actuals!Q332</f>
        <v>0</v>
      </c>
      <c r="U22" s="114" t="n">
        <f aca="false">+Actuals!R332</f>
        <v>0</v>
      </c>
      <c r="V22" s="113" t="n">
        <f aca="false">+Actuals!S332</f>
        <v>0</v>
      </c>
      <c r="W22" s="114" t="n">
        <f aca="false">+Actuals!T332</f>
        <v>0</v>
      </c>
      <c r="X22" s="113" t="n">
        <f aca="false">+Actuals!U332</f>
        <v>0</v>
      </c>
      <c r="Y22" s="114" t="n">
        <f aca="false">+Actuals!V332</f>
        <v>0</v>
      </c>
      <c r="Z22" s="113" t="n">
        <f aca="false">+Actuals!W332</f>
        <v>0</v>
      </c>
      <c r="AA22" s="114" t="n">
        <f aca="false">+Actuals!X332</f>
        <v>0</v>
      </c>
      <c r="AB22" s="113" t="n">
        <f aca="false">+Actuals!Y332</f>
        <v>0</v>
      </c>
      <c r="AC22" s="114" t="n">
        <f aca="false">+Actuals!Z332</f>
        <v>0</v>
      </c>
      <c r="AD22" s="113" t="n">
        <f aca="false">+Actuals!AA332</f>
        <v>0</v>
      </c>
      <c r="AE22" s="114" t="n">
        <f aca="false">+Actuals!AB332</f>
        <v>0</v>
      </c>
      <c r="AF22" s="113" t="n">
        <f aca="false">+Actuals!AC332</f>
        <v>0</v>
      </c>
      <c r="AG22" s="114" t="n">
        <f aca="false">+Actuals!AD332</f>
        <v>0</v>
      </c>
      <c r="AH22" s="113" t="n">
        <f aca="false">+Actuals!AE332</f>
        <v>0</v>
      </c>
      <c r="AI22" s="114" t="n">
        <f aca="false">+Actuals!AF332</f>
        <v>0</v>
      </c>
      <c r="AJ22" s="113" t="n">
        <f aca="false">+Actuals!AG332</f>
        <v>0</v>
      </c>
      <c r="AK22" s="114" t="n">
        <f aca="false">+Actuals!AH332</f>
        <v>0</v>
      </c>
      <c r="AL22" s="113" t="n">
        <f aca="false">+Actuals!AI332</f>
        <v>0</v>
      </c>
      <c r="AM22" s="114" t="n">
        <f aca="false">+Actuals!AJ332</f>
        <v>0</v>
      </c>
      <c r="AN22" s="113" t="n">
        <f aca="false">+Actuals!AK332</f>
        <v>0</v>
      </c>
      <c r="AO22" s="114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152770</v>
      </c>
      <c r="E23" s="29" t="n">
        <f aca="false">SUM(G23,I23,K23,M23,O23,Q23,S23,U23,W23,Y23,AA23,AC23,AE23)</f>
        <v>457546.15</v>
      </c>
      <c r="F23" s="107" t="n">
        <f aca="false">'TIE-OUT'!H23+RECLASS!H23</f>
        <v>0</v>
      </c>
      <c r="G23" s="108" t="n">
        <f aca="false">'TIE-OUT'!I23+RECLASS!I23</f>
        <v>0</v>
      </c>
      <c r="H23" s="113" t="n">
        <f aca="false">+Actuals!E333</f>
        <v>-0</v>
      </c>
      <c r="I23" s="114" t="n">
        <f aca="false">+Actuals!F333</f>
        <v>-0</v>
      </c>
      <c r="J23" s="113" t="n">
        <f aca="false">+Actuals!G333</f>
        <v>-0</v>
      </c>
      <c r="K23" s="114" t="n">
        <f aca="false">+Actuals!H333</f>
        <v>-0</v>
      </c>
      <c r="L23" s="113" t="n">
        <v>152770</v>
      </c>
      <c r="M23" s="114" t="n">
        <v>457546.15</v>
      </c>
      <c r="N23" s="113" t="n">
        <f aca="false">+Actuals!K333</f>
        <v>0</v>
      </c>
      <c r="O23" s="114" t="n">
        <f aca="false">+Actuals!L333</f>
        <v>0</v>
      </c>
      <c r="P23" s="113" t="n">
        <f aca="false">+Actuals!M333</f>
        <v>0</v>
      </c>
      <c r="Q23" s="114" t="n">
        <f aca="false">+Actuals!N333</f>
        <v>0</v>
      </c>
      <c r="R23" s="113" t="n">
        <f aca="false">+Actuals!O333</f>
        <v>0</v>
      </c>
      <c r="S23" s="114" t="n">
        <f aca="false">+Actuals!P333</f>
        <v>0</v>
      </c>
      <c r="T23" s="113" t="n">
        <f aca="false">+Actuals!Q333</f>
        <v>0</v>
      </c>
      <c r="U23" s="114" t="n">
        <f aca="false">+Actuals!R333</f>
        <v>0</v>
      </c>
      <c r="V23" s="113" t="n">
        <f aca="false">+Actuals!S333</f>
        <v>0</v>
      </c>
      <c r="W23" s="114" t="n">
        <f aca="false">+Actuals!T333</f>
        <v>0</v>
      </c>
      <c r="X23" s="113" t="n">
        <f aca="false">+Actuals!U333</f>
        <v>0</v>
      </c>
      <c r="Y23" s="114" t="n">
        <f aca="false">+Actuals!V333</f>
        <v>0</v>
      </c>
      <c r="Z23" s="113" t="n">
        <f aca="false">+Actuals!W333</f>
        <v>0</v>
      </c>
      <c r="AA23" s="114" t="n">
        <f aca="false">+Actuals!X333</f>
        <v>0</v>
      </c>
      <c r="AB23" s="113" t="n">
        <f aca="false">+Actuals!Y333</f>
        <v>0</v>
      </c>
      <c r="AC23" s="114" t="n">
        <f aca="false">+Actuals!Z333</f>
        <v>0</v>
      </c>
      <c r="AD23" s="113" t="n">
        <f aca="false">+Actuals!AA333</f>
        <v>0</v>
      </c>
      <c r="AE23" s="114" t="n">
        <f aca="false">+Actuals!AB333</f>
        <v>0</v>
      </c>
      <c r="AF23" s="113" t="n">
        <f aca="false">+Actuals!AC333</f>
        <v>0</v>
      </c>
      <c r="AG23" s="114" t="n">
        <f aca="false">+Actuals!AD333</f>
        <v>0</v>
      </c>
      <c r="AH23" s="113" t="n">
        <f aca="false">+Actuals!AE333</f>
        <v>0</v>
      </c>
      <c r="AI23" s="114" t="n">
        <f aca="false">+Actuals!AF333</f>
        <v>0</v>
      </c>
      <c r="AJ23" s="113" t="n">
        <f aca="false">+Actuals!AG333</f>
        <v>0</v>
      </c>
      <c r="AK23" s="114" t="n">
        <f aca="false">+Actuals!AH333</f>
        <v>0</v>
      </c>
      <c r="AL23" s="113" t="n">
        <f aca="false">+Actuals!AI333</f>
        <v>0</v>
      </c>
      <c r="AM23" s="114" t="n">
        <f aca="false">+Actuals!AJ333</f>
        <v>0</v>
      </c>
      <c r="AN23" s="113" t="n">
        <f aca="false">+Actuals!AK333</f>
        <v>0</v>
      </c>
      <c r="AO23" s="114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-30764329</v>
      </c>
      <c r="E24" s="31" t="n">
        <f aca="false">SUM(E19:E23)</f>
        <v>-102595359.18</v>
      </c>
      <c r="F24" s="30" t="n">
        <f aca="false">SUM(F19:F23)</f>
        <v>0</v>
      </c>
      <c r="G24" s="31" t="n">
        <f aca="false">SUM(G19:G23)</f>
        <v>154051.25</v>
      </c>
      <c r="H24" s="30" t="n">
        <f aca="false">SUM(H19:H23)</f>
        <v>-30918525</v>
      </c>
      <c r="I24" s="31" t="n">
        <f aca="false">SUM(I19:I23)</f>
        <v>-103211339.33</v>
      </c>
      <c r="J24" s="30" t="n">
        <f aca="false">SUM(J19:J23)</f>
        <v>1426</v>
      </c>
      <c r="K24" s="31" t="n">
        <f aca="false">SUM(K19:K23)</f>
        <v>4382.75</v>
      </c>
      <c r="L24" s="30" t="n">
        <f aca="false">SUM(L19:L23)</f>
        <v>152770</v>
      </c>
      <c r="M24" s="31" t="n">
        <f aca="false">SUM(M19:M23)</f>
        <v>457546.15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'TIE-OUT'!H27+RECLASS!H27</f>
        <v>0</v>
      </c>
      <c r="G27" s="26" t="n">
        <f aca="false">'TIE-OUT'!I27+RECLASS!I27</f>
        <v>0</v>
      </c>
      <c r="H27" s="113" t="n">
        <f aca="false">+Actuals!E334</f>
        <v>0</v>
      </c>
      <c r="I27" s="114" t="n">
        <f aca="false">+Actuals!F334</f>
        <v>0</v>
      </c>
      <c r="J27" s="113" t="n">
        <f aca="false">+Actuals!G334</f>
        <v>0</v>
      </c>
      <c r="K27" s="114" t="n">
        <f aca="false">+Actuals!H334</f>
        <v>0</v>
      </c>
      <c r="L27" s="113" t="n">
        <f aca="false">+Actuals!I334</f>
        <v>0</v>
      </c>
      <c r="M27" s="114" t="n">
        <f aca="false">+Actuals!J334</f>
        <v>0</v>
      </c>
      <c r="N27" s="113" t="n">
        <f aca="false">+Actuals!K334</f>
        <v>0</v>
      </c>
      <c r="O27" s="114" t="n">
        <f aca="false">+Actuals!L334</f>
        <v>0</v>
      </c>
      <c r="P27" s="113" t="n">
        <f aca="false">+Actuals!M334</f>
        <v>0</v>
      </c>
      <c r="Q27" s="114" t="n">
        <f aca="false">+Actuals!N334</f>
        <v>0</v>
      </c>
      <c r="R27" s="113" t="n">
        <f aca="false">+Actuals!O334</f>
        <v>0</v>
      </c>
      <c r="S27" s="114" t="n">
        <f aca="false">+Actuals!P334</f>
        <v>0</v>
      </c>
      <c r="T27" s="113" t="n">
        <f aca="false">+Actuals!Q334</f>
        <v>0</v>
      </c>
      <c r="U27" s="114" t="n">
        <f aca="false">+Actuals!R334</f>
        <v>0</v>
      </c>
      <c r="V27" s="113" t="n">
        <f aca="false">+Actuals!S334</f>
        <v>0</v>
      </c>
      <c r="W27" s="114" t="n">
        <f aca="false">+Actuals!T334</f>
        <v>0</v>
      </c>
      <c r="X27" s="113" t="n">
        <f aca="false">+Actuals!U334</f>
        <v>0</v>
      </c>
      <c r="Y27" s="114" t="n">
        <f aca="false">+Actuals!V334</f>
        <v>0</v>
      </c>
      <c r="Z27" s="113" t="n">
        <f aca="false">+Actuals!W334</f>
        <v>0</v>
      </c>
      <c r="AA27" s="114" t="n">
        <f aca="false">+Actuals!X334</f>
        <v>0</v>
      </c>
      <c r="AB27" s="113" t="n">
        <f aca="false">+Actuals!Y334</f>
        <v>0</v>
      </c>
      <c r="AC27" s="114" t="n">
        <f aca="false">+Actuals!Z334</f>
        <v>0</v>
      </c>
      <c r="AD27" s="113" t="n">
        <f aca="false">+Actuals!AA334</f>
        <v>0</v>
      </c>
      <c r="AE27" s="114" t="n">
        <f aca="false">+Actuals!AB334</f>
        <v>0</v>
      </c>
      <c r="AF27" s="113" t="n">
        <f aca="false">+Actuals!AC334</f>
        <v>0</v>
      </c>
      <c r="AG27" s="114" t="n">
        <f aca="false">+Actuals!AD334</f>
        <v>0</v>
      </c>
      <c r="AH27" s="113" t="n">
        <f aca="false">+Actuals!AE334</f>
        <v>0</v>
      </c>
      <c r="AI27" s="114" t="n">
        <f aca="false">+Actuals!AF334</f>
        <v>0</v>
      </c>
      <c r="AJ27" s="113" t="n">
        <f aca="false">+Actuals!AG334</f>
        <v>0</v>
      </c>
      <c r="AK27" s="114" t="n">
        <f aca="false">+Actuals!AH334</f>
        <v>0</v>
      </c>
      <c r="AL27" s="113" t="n">
        <f aca="false">+Actuals!AI334</f>
        <v>0</v>
      </c>
      <c r="AM27" s="114" t="n">
        <f aca="false">+Actuals!AJ334</f>
        <v>0</v>
      </c>
      <c r="AN27" s="113" t="n">
        <f aca="false">+Actuals!AK334</f>
        <v>0</v>
      </c>
      <c r="AO27" s="114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'TIE-OUT'!H28+RECLASS!H28</f>
        <v>0</v>
      </c>
      <c r="G28" s="108" t="n">
        <f aca="false">'TIE-OUT'!I28+RECLASS!I28</f>
        <v>0</v>
      </c>
      <c r="H28" s="113" t="n">
        <f aca="false">+Actuals!E335</f>
        <v>0</v>
      </c>
      <c r="I28" s="114" t="n">
        <f aca="false">+Actuals!F335</f>
        <v>0</v>
      </c>
      <c r="J28" s="113" t="n">
        <f aca="false">+Actuals!G335</f>
        <v>0</v>
      </c>
      <c r="K28" s="114" t="n">
        <f aca="false">+Actuals!H335</f>
        <v>0</v>
      </c>
      <c r="L28" s="113" t="n">
        <f aca="false">+Actuals!I335</f>
        <v>0</v>
      </c>
      <c r="M28" s="114" t="n">
        <f aca="false">+Actuals!J335</f>
        <v>0</v>
      </c>
      <c r="N28" s="113" t="n">
        <f aca="false">+Actuals!K335</f>
        <v>0</v>
      </c>
      <c r="O28" s="114" t="n">
        <f aca="false">+Actuals!L335</f>
        <v>0</v>
      </c>
      <c r="P28" s="113" t="n">
        <f aca="false">+Actuals!M335</f>
        <v>0</v>
      </c>
      <c r="Q28" s="114" t="n">
        <f aca="false">+Actuals!N335</f>
        <v>0</v>
      </c>
      <c r="R28" s="113" t="n">
        <f aca="false">+Actuals!O335</f>
        <v>0</v>
      </c>
      <c r="S28" s="114" t="n">
        <f aca="false">+Actuals!P335</f>
        <v>0</v>
      </c>
      <c r="T28" s="113" t="n">
        <f aca="false">+Actuals!Q335</f>
        <v>0</v>
      </c>
      <c r="U28" s="114" t="n">
        <f aca="false">+Actuals!R335</f>
        <v>0</v>
      </c>
      <c r="V28" s="113" t="n">
        <f aca="false">+Actuals!S335</f>
        <v>0</v>
      </c>
      <c r="W28" s="114" t="n">
        <f aca="false">+Actuals!T335</f>
        <v>0</v>
      </c>
      <c r="X28" s="113" t="n">
        <f aca="false">+Actuals!U335</f>
        <v>0</v>
      </c>
      <c r="Y28" s="114" t="n">
        <f aca="false">+Actuals!V335</f>
        <v>0</v>
      </c>
      <c r="Z28" s="113" t="n">
        <f aca="false">+Actuals!W335</f>
        <v>0</v>
      </c>
      <c r="AA28" s="114" t="n">
        <f aca="false">+Actuals!X335</f>
        <v>0</v>
      </c>
      <c r="AB28" s="113" t="n">
        <f aca="false">+Actuals!Y335</f>
        <v>0</v>
      </c>
      <c r="AC28" s="114" t="n">
        <f aca="false">+Actuals!Z335</f>
        <v>0</v>
      </c>
      <c r="AD28" s="113" t="n">
        <f aca="false">+Actuals!AA335</f>
        <v>0</v>
      </c>
      <c r="AE28" s="114" t="n">
        <f aca="false">+Actuals!AB335</f>
        <v>0</v>
      </c>
      <c r="AF28" s="113" t="n">
        <f aca="false">+Actuals!AC335</f>
        <v>0</v>
      </c>
      <c r="AG28" s="114" t="n">
        <f aca="false">+Actuals!AD335</f>
        <v>0</v>
      </c>
      <c r="AH28" s="113" t="n">
        <f aca="false">+Actuals!AE335</f>
        <v>0</v>
      </c>
      <c r="AI28" s="114" t="n">
        <f aca="false">+Actuals!AF335</f>
        <v>0</v>
      </c>
      <c r="AJ28" s="113" t="n">
        <f aca="false">+Actuals!AG335</f>
        <v>0</v>
      </c>
      <c r="AK28" s="114" t="n">
        <f aca="false">+Actuals!AH335</f>
        <v>0</v>
      </c>
      <c r="AL28" s="113" t="n">
        <f aca="false">+Actuals!AI335</f>
        <v>0</v>
      </c>
      <c r="AM28" s="114" t="n">
        <f aca="false">+Actuals!AJ335</f>
        <v>0</v>
      </c>
      <c r="AN28" s="113" t="n">
        <f aca="false">+Actuals!AK335</f>
        <v>0</v>
      </c>
      <c r="AO28" s="114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'TIE-OUT'!H32+RECLASS!H32</f>
        <v>0</v>
      </c>
      <c r="G32" s="26" t="n">
        <f aca="false">'TIE-OUT'!I32+RECLASS!I32</f>
        <v>0</v>
      </c>
      <c r="H32" s="113" t="n">
        <f aca="false">+Actuals!E336</f>
        <v>0</v>
      </c>
      <c r="I32" s="114" t="n">
        <f aca="false">+Actuals!F336</f>
        <v>0</v>
      </c>
      <c r="J32" s="113" t="n">
        <f aca="false">+Actuals!G336</f>
        <v>0</v>
      </c>
      <c r="K32" s="114" t="n">
        <f aca="false">+Actuals!H336</f>
        <v>0</v>
      </c>
      <c r="L32" s="113" t="n">
        <f aca="false">+Actuals!I336</f>
        <v>0</v>
      </c>
      <c r="M32" s="114" t="n">
        <f aca="false">+Actuals!J336</f>
        <v>0</v>
      </c>
      <c r="N32" s="113" t="n">
        <f aca="false">+Actuals!K336</f>
        <v>0</v>
      </c>
      <c r="O32" s="114" t="n">
        <f aca="false">+Actuals!L336</f>
        <v>0</v>
      </c>
      <c r="P32" s="113" t="n">
        <f aca="false">+Actuals!M336</f>
        <v>0</v>
      </c>
      <c r="Q32" s="114" t="n">
        <f aca="false">+Actuals!N336</f>
        <v>0</v>
      </c>
      <c r="R32" s="113" t="n">
        <f aca="false">+Actuals!O336</f>
        <v>0</v>
      </c>
      <c r="S32" s="114" t="n">
        <f aca="false">+Actuals!P336</f>
        <v>0</v>
      </c>
      <c r="T32" s="113" t="n">
        <f aca="false">+Actuals!Q336</f>
        <v>0</v>
      </c>
      <c r="U32" s="114" t="n">
        <f aca="false">+Actuals!R336</f>
        <v>0</v>
      </c>
      <c r="V32" s="113" t="n">
        <f aca="false">+Actuals!S336</f>
        <v>0</v>
      </c>
      <c r="W32" s="114" t="n">
        <f aca="false">+Actuals!T336</f>
        <v>0</v>
      </c>
      <c r="X32" s="113" t="n">
        <f aca="false">+Actuals!U336</f>
        <v>0</v>
      </c>
      <c r="Y32" s="114" t="n">
        <f aca="false">+Actuals!V336</f>
        <v>0</v>
      </c>
      <c r="Z32" s="113" t="n">
        <f aca="false">+Actuals!W336</f>
        <v>0</v>
      </c>
      <c r="AA32" s="114" t="n">
        <f aca="false">+Actuals!X336</f>
        <v>0</v>
      </c>
      <c r="AB32" s="113" t="n">
        <f aca="false">+Actuals!Y336</f>
        <v>0</v>
      </c>
      <c r="AC32" s="114" t="n">
        <f aca="false">+Actuals!Z336</f>
        <v>0</v>
      </c>
      <c r="AD32" s="113" t="n">
        <f aca="false">+Actuals!AA336</f>
        <v>0</v>
      </c>
      <c r="AE32" s="114" t="n">
        <f aca="false">+Actuals!AB336</f>
        <v>0</v>
      </c>
      <c r="AF32" s="113" t="n">
        <f aca="false">+Actuals!AC336</f>
        <v>0</v>
      </c>
      <c r="AG32" s="114" t="n">
        <f aca="false">+Actuals!AD336</f>
        <v>0</v>
      </c>
      <c r="AH32" s="113" t="n">
        <f aca="false">+Actuals!AE336</f>
        <v>0</v>
      </c>
      <c r="AI32" s="114" t="n">
        <f aca="false">+Actuals!AF336</f>
        <v>0</v>
      </c>
      <c r="AJ32" s="113" t="n">
        <f aca="false">+Actuals!AG336</f>
        <v>0</v>
      </c>
      <c r="AK32" s="114" t="n">
        <f aca="false">+Actuals!AH336</f>
        <v>0</v>
      </c>
      <c r="AL32" s="113" t="n">
        <f aca="false">+Actuals!AI336</f>
        <v>0</v>
      </c>
      <c r="AM32" s="114" t="n">
        <f aca="false">+Actuals!AJ336</f>
        <v>0</v>
      </c>
      <c r="AN32" s="113" t="n">
        <f aca="false">+Actuals!AK336</f>
        <v>0</v>
      </c>
      <c r="AO32" s="114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'TIE-OUT'!H33+RECLASS!H33</f>
        <v>0</v>
      </c>
      <c r="G33" s="29" t="n">
        <f aca="false">'TIE-OUT'!I33+RECLASS!I33</f>
        <v>0</v>
      </c>
      <c r="H33" s="113" t="n">
        <f aca="false">+Actuals!E337</f>
        <v>0</v>
      </c>
      <c r="I33" s="114" t="n">
        <f aca="false">+Actuals!F337</f>
        <v>0</v>
      </c>
      <c r="J33" s="113" t="n">
        <f aca="false">+Actuals!G337</f>
        <v>0</v>
      </c>
      <c r="K33" s="114" t="n">
        <f aca="false">+Actuals!H337</f>
        <v>0</v>
      </c>
      <c r="L33" s="113" t="n">
        <f aca="false">+Actuals!I337</f>
        <v>0</v>
      </c>
      <c r="M33" s="114" t="n">
        <f aca="false">+Actuals!J337</f>
        <v>0</v>
      </c>
      <c r="N33" s="113" t="n">
        <f aca="false">+Actuals!K337</f>
        <v>0</v>
      </c>
      <c r="O33" s="114" t="n">
        <f aca="false">+Actuals!L337</f>
        <v>0</v>
      </c>
      <c r="P33" s="113" t="n">
        <f aca="false">+Actuals!M337</f>
        <v>0</v>
      </c>
      <c r="Q33" s="114" t="n">
        <f aca="false">+Actuals!N337</f>
        <v>0</v>
      </c>
      <c r="R33" s="113" t="n">
        <f aca="false">+Actuals!O337</f>
        <v>0</v>
      </c>
      <c r="S33" s="114" t="n">
        <f aca="false">+Actuals!P337</f>
        <v>0</v>
      </c>
      <c r="T33" s="113" t="n">
        <f aca="false">+Actuals!Q337</f>
        <v>0</v>
      </c>
      <c r="U33" s="114" t="n">
        <f aca="false">+Actuals!R337</f>
        <v>0</v>
      </c>
      <c r="V33" s="113" t="n">
        <f aca="false">+Actuals!S337</f>
        <v>0</v>
      </c>
      <c r="W33" s="114" t="n">
        <f aca="false">+Actuals!T337</f>
        <v>0</v>
      </c>
      <c r="X33" s="113" t="n">
        <f aca="false">+Actuals!U337</f>
        <v>0</v>
      </c>
      <c r="Y33" s="114" t="n">
        <f aca="false">+Actuals!V337</f>
        <v>0</v>
      </c>
      <c r="Z33" s="113" t="n">
        <f aca="false">+Actuals!W337</f>
        <v>0</v>
      </c>
      <c r="AA33" s="114" t="n">
        <f aca="false">+Actuals!X337</f>
        <v>0</v>
      </c>
      <c r="AB33" s="113" t="n">
        <f aca="false">+Actuals!Y337</f>
        <v>0</v>
      </c>
      <c r="AC33" s="114" t="n">
        <f aca="false">+Actuals!Z337</f>
        <v>0</v>
      </c>
      <c r="AD33" s="113" t="n">
        <f aca="false">+Actuals!AA337</f>
        <v>0</v>
      </c>
      <c r="AE33" s="114" t="n">
        <f aca="false">+Actuals!AB337</f>
        <v>0</v>
      </c>
      <c r="AF33" s="113" t="n">
        <f aca="false">+Actuals!AC337</f>
        <v>0</v>
      </c>
      <c r="AG33" s="114" t="n">
        <f aca="false">+Actuals!AD337</f>
        <v>0</v>
      </c>
      <c r="AH33" s="113" t="n">
        <f aca="false">+Actuals!AE337</f>
        <v>0</v>
      </c>
      <c r="AI33" s="114" t="n">
        <f aca="false">+Actuals!AF337</f>
        <v>0</v>
      </c>
      <c r="AJ33" s="113" t="n">
        <f aca="false">+Actuals!AG337</f>
        <v>0</v>
      </c>
      <c r="AK33" s="114" t="n">
        <f aca="false">+Actuals!AH337</f>
        <v>0</v>
      </c>
      <c r="AL33" s="113" t="n">
        <f aca="false">+Actuals!AI337</f>
        <v>0</v>
      </c>
      <c r="AM33" s="114" t="n">
        <f aca="false">+Actuals!AJ337</f>
        <v>0</v>
      </c>
      <c r="AN33" s="113" t="n">
        <f aca="false">+Actuals!AK337</f>
        <v>0</v>
      </c>
      <c r="AO33" s="114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'TIE-OUT'!H34+RECLASS!H34</f>
        <v>0</v>
      </c>
      <c r="G34" s="29" t="n">
        <f aca="false">'TIE-OUT'!I34+RECLASS!I34</f>
        <v>0</v>
      </c>
      <c r="H34" s="113" t="n">
        <f aca="false">+Actuals!E338</f>
        <v>0</v>
      </c>
      <c r="I34" s="114" t="n">
        <f aca="false">+Actuals!F338</f>
        <v>0</v>
      </c>
      <c r="J34" s="113" t="n">
        <f aca="false">+Actuals!G338</f>
        <v>0</v>
      </c>
      <c r="K34" s="114" t="n">
        <f aca="false">+Actuals!H338</f>
        <v>0</v>
      </c>
      <c r="L34" s="113" t="n">
        <f aca="false">+Actuals!I338</f>
        <v>0</v>
      </c>
      <c r="M34" s="114" t="n">
        <f aca="false">+Actuals!J338</f>
        <v>0</v>
      </c>
      <c r="N34" s="113" t="n">
        <f aca="false">+Actuals!K338</f>
        <v>0</v>
      </c>
      <c r="O34" s="114" t="n">
        <f aca="false">+Actuals!L338</f>
        <v>0</v>
      </c>
      <c r="P34" s="113" t="n">
        <f aca="false">+Actuals!M338</f>
        <v>0</v>
      </c>
      <c r="Q34" s="114" t="n">
        <f aca="false">+Actuals!N338</f>
        <v>0</v>
      </c>
      <c r="R34" s="113" t="n">
        <f aca="false">+Actuals!O338</f>
        <v>0</v>
      </c>
      <c r="S34" s="114" t="n">
        <f aca="false">+Actuals!P338</f>
        <v>0</v>
      </c>
      <c r="T34" s="113" t="n">
        <f aca="false">+Actuals!Q338</f>
        <v>0</v>
      </c>
      <c r="U34" s="114" t="n">
        <f aca="false">+Actuals!R338</f>
        <v>0</v>
      </c>
      <c r="V34" s="113" t="n">
        <f aca="false">+Actuals!S338</f>
        <v>0</v>
      </c>
      <c r="W34" s="114" t="n">
        <f aca="false">+Actuals!T338</f>
        <v>0</v>
      </c>
      <c r="X34" s="113" t="n">
        <f aca="false">+Actuals!U338</f>
        <v>0</v>
      </c>
      <c r="Y34" s="114" t="n">
        <f aca="false">+Actuals!V338</f>
        <v>0</v>
      </c>
      <c r="Z34" s="113" t="n">
        <f aca="false">+Actuals!W338</f>
        <v>0</v>
      </c>
      <c r="AA34" s="114" t="n">
        <f aca="false">+Actuals!X338</f>
        <v>0</v>
      </c>
      <c r="AB34" s="113" t="n">
        <f aca="false">+Actuals!Y338</f>
        <v>0</v>
      </c>
      <c r="AC34" s="114" t="n">
        <f aca="false">+Actuals!Z338</f>
        <v>0</v>
      </c>
      <c r="AD34" s="113" t="n">
        <f aca="false">+Actuals!AA338</f>
        <v>0</v>
      </c>
      <c r="AE34" s="114" t="n">
        <f aca="false">+Actuals!AB338</f>
        <v>0</v>
      </c>
      <c r="AF34" s="113" t="n">
        <f aca="false">+Actuals!AC338</f>
        <v>0</v>
      </c>
      <c r="AG34" s="114" t="n">
        <f aca="false">+Actuals!AD338</f>
        <v>0</v>
      </c>
      <c r="AH34" s="113" t="n">
        <f aca="false">+Actuals!AE338</f>
        <v>0</v>
      </c>
      <c r="AI34" s="114" t="n">
        <f aca="false">+Actuals!AF338</f>
        <v>0</v>
      </c>
      <c r="AJ34" s="113" t="n">
        <f aca="false">+Actuals!AG338</f>
        <v>0</v>
      </c>
      <c r="AK34" s="114" t="n">
        <f aca="false">+Actuals!AH338</f>
        <v>0</v>
      </c>
      <c r="AL34" s="113" t="n">
        <f aca="false">+Actuals!AI338</f>
        <v>0</v>
      </c>
      <c r="AM34" s="114" t="n">
        <f aca="false">+Actuals!AJ338</f>
        <v>0</v>
      </c>
      <c r="AN34" s="113" t="n">
        <f aca="false">+Actuals!AK338</f>
        <v>0</v>
      </c>
      <c r="AO34" s="114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'TIE-OUT'!H35+RECLASS!H35</f>
        <v>0</v>
      </c>
      <c r="G35" s="108" t="n">
        <f aca="false">'TIE-OUT'!I35+RECLASS!I35</f>
        <v>0</v>
      </c>
      <c r="H35" s="113" t="n">
        <f aca="false">+Actuals!E339</f>
        <v>0</v>
      </c>
      <c r="I35" s="114" t="n">
        <f aca="false">+Actuals!F339</f>
        <v>0</v>
      </c>
      <c r="J35" s="113" t="n">
        <f aca="false">+Actuals!G339</f>
        <v>0</v>
      </c>
      <c r="K35" s="114" t="n">
        <f aca="false">+Actuals!H339</f>
        <v>0</v>
      </c>
      <c r="L35" s="113" t="n">
        <f aca="false">+Actuals!I339</f>
        <v>0</v>
      </c>
      <c r="M35" s="114" t="n">
        <f aca="false">+Actuals!J339</f>
        <v>0</v>
      </c>
      <c r="N35" s="113" t="n">
        <f aca="false">+Actuals!K339</f>
        <v>0</v>
      </c>
      <c r="O35" s="114" t="n">
        <f aca="false">+Actuals!L339</f>
        <v>0</v>
      </c>
      <c r="P35" s="113" t="n">
        <f aca="false">+Actuals!M339</f>
        <v>0</v>
      </c>
      <c r="Q35" s="114" t="n">
        <f aca="false">+Actuals!N339</f>
        <v>0</v>
      </c>
      <c r="R35" s="113" t="n">
        <f aca="false">+Actuals!O339</f>
        <v>0</v>
      </c>
      <c r="S35" s="114" t="n">
        <f aca="false">+Actuals!P339</f>
        <v>0</v>
      </c>
      <c r="T35" s="113" t="n">
        <f aca="false">+Actuals!Q339</f>
        <v>0</v>
      </c>
      <c r="U35" s="114" t="n">
        <f aca="false">+Actuals!R339</f>
        <v>0</v>
      </c>
      <c r="V35" s="113" t="n">
        <f aca="false">+Actuals!S339</f>
        <v>0</v>
      </c>
      <c r="W35" s="114" t="n">
        <f aca="false">+Actuals!T339</f>
        <v>0</v>
      </c>
      <c r="X35" s="113" t="n">
        <f aca="false">+Actuals!U339</f>
        <v>0</v>
      </c>
      <c r="Y35" s="114" t="n">
        <f aca="false">+Actuals!V339</f>
        <v>0</v>
      </c>
      <c r="Z35" s="113" t="n">
        <f aca="false">+Actuals!W339</f>
        <v>0</v>
      </c>
      <c r="AA35" s="114" t="n">
        <f aca="false">+Actuals!X339</f>
        <v>0</v>
      </c>
      <c r="AB35" s="113" t="n">
        <f aca="false">+Actuals!Y339</f>
        <v>0</v>
      </c>
      <c r="AC35" s="114" t="n">
        <f aca="false">+Actuals!Z339</f>
        <v>0</v>
      </c>
      <c r="AD35" s="113" t="n">
        <f aca="false">+Actuals!AA339</f>
        <v>0</v>
      </c>
      <c r="AE35" s="114" t="n">
        <f aca="false">+Actuals!AB339</f>
        <v>0</v>
      </c>
      <c r="AF35" s="113" t="n">
        <f aca="false">+Actuals!AC339</f>
        <v>0</v>
      </c>
      <c r="AG35" s="114" t="n">
        <f aca="false">+Actuals!AD339</f>
        <v>0</v>
      </c>
      <c r="AH35" s="113" t="n">
        <f aca="false">+Actuals!AE339</f>
        <v>0</v>
      </c>
      <c r="AI35" s="114" t="n">
        <f aca="false">+Actuals!AF339</f>
        <v>0</v>
      </c>
      <c r="AJ35" s="113" t="n">
        <f aca="false">+Actuals!AG339</f>
        <v>0</v>
      </c>
      <c r="AK35" s="114" t="n">
        <f aca="false">+Actuals!AH339</f>
        <v>0</v>
      </c>
      <c r="AL35" s="113" t="n">
        <f aca="false">+Actuals!AI339</f>
        <v>0</v>
      </c>
      <c r="AM35" s="114" t="n">
        <f aca="false">+Actuals!AJ339</f>
        <v>0</v>
      </c>
      <c r="AN35" s="113" t="n">
        <f aca="false">+Actuals!AK339</f>
        <v>0</v>
      </c>
      <c r="AO35" s="114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'TIE-OUT'!H39+RECLASS!H39</f>
        <v>0</v>
      </c>
      <c r="G39" s="26" t="n">
        <f aca="false">'TIE-OUT'!I39+RECLASS!I39</f>
        <v>0</v>
      </c>
      <c r="H39" s="113" t="n">
        <f aca="false">+Actuals!E340</f>
        <v>0</v>
      </c>
      <c r="I39" s="114" t="n">
        <f aca="false">+Actuals!F340</f>
        <v>0</v>
      </c>
      <c r="J39" s="113" t="n">
        <f aca="false">+Actuals!G340</f>
        <v>0</v>
      </c>
      <c r="K39" s="114" t="n">
        <f aca="false">+Actuals!H340</f>
        <v>0</v>
      </c>
      <c r="L39" s="113" t="n">
        <f aca="false">+Actuals!I340</f>
        <v>0</v>
      </c>
      <c r="M39" s="114" t="n">
        <f aca="false">+Actuals!J340</f>
        <v>0</v>
      </c>
      <c r="N39" s="113" t="n">
        <f aca="false">+Actuals!K340</f>
        <v>0</v>
      </c>
      <c r="O39" s="114" t="n">
        <f aca="false">+Actuals!L340</f>
        <v>0</v>
      </c>
      <c r="P39" s="113" t="n">
        <f aca="false">+Actuals!M340</f>
        <v>0</v>
      </c>
      <c r="Q39" s="114" t="n">
        <f aca="false">+Actuals!N340</f>
        <v>0</v>
      </c>
      <c r="R39" s="113" t="n">
        <f aca="false">+Actuals!O340</f>
        <v>0</v>
      </c>
      <c r="S39" s="114" t="n">
        <f aca="false">+Actuals!P340</f>
        <v>0</v>
      </c>
      <c r="T39" s="113" t="n">
        <f aca="false">+Actuals!Q340</f>
        <v>0</v>
      </c>
      <c r="U39" s="114" t="n">
        <f aca="false">+Actuals!R340</f>
        <v>0</v>
      </c>
      <c r="V39" s="113" t="n">
        <f aca="false">+Actuals!S340</f>
        <v>0</v>
      </c>
      <c r="W39" s="114" t="n">
        <f aca="false">+Actuals!T340</f>
        <v>0</v>
      </c>
      <c r="X39" s="113" t="n">
        <f aca="false">+Actuals!U340</f>
        <v>0</v>
      </c>
      <c r="Y39" s="114" t="n">
        <f aca="false">+Actuals!V340</f>
        <v>0</v>
      </c>
      <c r="Z39" s="113" t="n">
        <f aca="false">+Actuals!W340</f>
        <v>0</v>
      </c>
      <c r="AA39" s="114" t="n">
        <f aca="false">+Actuals!X340</f>
        <v>0</v>
      </c>
      <c r="AB39" s="113" t="n">
        <f aca="false">+Actuals!Y340</f>
        <v>0</v>
      </c>
      <c r="AC39" s="114" t="n">
        <f aca="false">+Actuals!Z340</f>
        <v>0</v>
      </c>
      <c r="AD39" s="113" t="n">
        <f aca="false">+Actuals!AA340</f>
        <v>0</v>
      </c>
      <c r="AE39" s="114" t="n">
        <f aca="false">+Actuals!AB340</f>
        <v>0</v>
      </c>
      <c r="AF39" s="113" t="n">
        <f aca="false">+Actuals!AC340</f>
        <v>0</v>
      </c>
      <c r="AG39" s="114" t="n">
        <f aca="false">+Actuals!AD340</f>
        <v>0</v>
      </c>
      <c r="AH39" s="113" t="n">
        <f aca="false">+Actuals!AE340</f>
        <v>0</v>
      </c>
      <c r="AI39" s="114" t="n">
        <f aca="false">+Actuals!AF340</f>
        <v>0</v>
      </c>
      <c r="AJ39" s="113" t="n">
        <f aca="false">+Actuals!AG340</f>
        <v>0</v>
      </c>
      <c r="AK39" s="114" t="n">
        <f aca="false">+Actuals!AH340</f>
        <v>0</v>
      </c>
      <c r="AL39" s="113" t="n">
        <f aca="false">+Actuals!AI340</f>
        <v>0</v>
      </c>
      <c r="AM39" s="114" t="n">
        <f aca="false">+Actuals!AJ340</f>
        <v>0</v>
      </c>
      <c r="AN39" s="113" t="n">
        <f aca="false">+Actuals!AK340</f>
        <v>0</v>
      </c>
      <c r="AO39" s="114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'TIE-OUT'!H40+RECLASS!H40</f>
        <v>0</v>
      </c>
      <c r="G40" s="29" t="n">
        <f aca="false">'TIE-OUT'!I40+RECLASS!I40</f>
        <v>0</v>
      </c>
      <c r="H40" s="113" t="n">
        <f aca="false">+Actuals!E341</f>
        <v>0</v>
      </c>
      <c r="I40" s="114" t="n">
        <f aca="false">+Actuals!F341</f>
        <v>0</v>
      </c>
      <c r="J40" s="113" t="n">
        <f aca="false">+Actuals!G341</f>
        <v>0</v>
      </c>
      <c r="K40" s="114" t="n">
        <f aca="false">+Actuals!H341</f>
        <v>0</v>
      </c>
      <c r="L40" s="113" t="n">
        <f aca="false">+Actuals!I341</f>
        <v>0</v>
      </c>
      <c r="M40" s="114" t="n">
        <f aca="false">+Actuals!J341</f>
        <v>0</v>
      </c>
      <c r="N40" s="113" t="n">
        <f aca="false">+Actuals!K341</f>
        <v>0</v>
      </c>
      <c r="O40" s="114" t="n">
        <f aca="false">+Actuals!L341</f>
        <v>0</v>
      </c>
      <c r="P40" s="113" t="n">
        <f aca="false">+Actuals!M341</f>
        <v>0</v>
      </c>
      <c r="Q40" s="114" t="n">
        <f aca="false">+Actuals!N341</f>
        <v>0</v>
      </c>
      <c r="R40" s="113" t="n">
        <f aca="false">+Actuals!O341</f>
        <v>0</v>
      </c>
      <c r="S40" s="114" t="n">
        <f aca="false">+Actuals!P341</f>
        <v>0</v>
      </c>
      <c r="T40" s="113" t="n">
        <f aca="false">+Actuals!Q341</f>
        <v>0</v>
      </c>
      <c r="U40" s="114" t="n">
        <f aca="false">+Actuals!R341</f>
        <v>0</v>
      </c>
      <c r="V40" s="113" t="n">
        <f aca="false">+Actuals!S341</f>
        <v>0</v>
      </c>
      <c r="W40" s="114" t="n">
        <f aca="false">+Actuals!T341</f>
        <v>0</v>
      </c>
      <c r="X40" s="113" t="n">
        <f aca="false">+Actuals!U341</f>
        <v>0</v>
      </c>
      <c r="Y40" s="114" t="n">
        <f aca="false">+Actuals!V341</f>
        <v>0</v>
      </c>
      <c r="Z40" s="113" t="n">
        <f aca="false">+Actuals!W341</f>
        <v>0</v>
      </c>
      <c r="AA40" s="114" t="n">
        <f aca="false">+Actuals!X341</f>
        <v>0</v>
      </c>
      <c r="AB40" s="113" t="n">
        <f aca="false">+Actuals!Y341</f>
        <v>0</v>
      </c>
      <c r="AC40" s="114" t="n">
        <f aca="false">+Actuals!Z341</f>
        <v>0</v>
      </c>
      <c r="AD40" s="113" t="n">
        <f aca="false">+Actuals!AA341</f>
        <v>0</v>
      </c>
      <c r="AE40" s="114" t="n">
        <f aca="false">+Actuals!AB341</f>
        <v>0</v>
      </c>
      <c r="AF40" s="113" t="n">
        <f aca="false">+Actuals!AC341</f>
        <v>0</v>
      </c>
      <c r="AG40" s="114" t="n">
        <f aca="false">+Actuals!AD341</f>
        <v>0</v>
      </c>
      <c r="AH40" s="113" t="n">
        <f aca="false">+Actuals!AE341</f>
        <v>0</v>
      </c>
      <c r="AI40" s="114" t="n">
        <f aca="false">+Actuals!AF341</f>
        <v>0</v>
      </c>
      <c r="AJ40" s="113" t="n">
        <f aca="false">+Actuals!AG341</f>
        <v>0</v>
      </c>
      <c r="AK40" s="114" t="n">
        <f aca="false">+Actuals!AH341</f>
        <v>0</v>
      </c>
      <c r="AL40" s="113" t="n">
        <f aca="false">+Actuals!AI341</f>
        <v>0</v>
      </c>
      <c r="AM40" s="114" t="n">
        <f aca="false">+Actuals!AJ341</f>
        <v>0</v>
      </c>
      <c r="AN40" s="113" t="n">
        <f aca="false">+Actuals!AK341</f>
        <v>0</v>
      </c>
      <c r="AO40" s="114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'TIE-OUT'!H41+RECLASS!H41</f>
        <v>0</v>
      </c>
      <c r="G41" s="108" t="n">
        <f aca="false">'TIE-OUT'!I41+RECLASS!I41</f>
        <v>0</v>
      </c>
      <c r="H41" s="113" t="n">
        <f aca="false">+Actuals!E342</f>
        <v>0</v>
      </c>
      <c r="I41" s="114" t="n">
        <f aca="false">+Actuals!F342</f>
        <v>0</v>
      </c>
      <c r="J41" s="113" t="n">
        <f aca="false">+Actuals!G342</f>
        <v>0</v>
      </c>
      <c r="K41" s="114" t="n">
        <f aca="false">+Actuals!H342</f>
        <v>0</v>
      </c>
      <c r="L41" s="113" t="n">
        <f aca="false">+Actuals!I342</f>
        <v>0</v>
      </c>
      <c r="M41" s="114" t="n">
        <f aca="false">+Actuals!J342</f>
        <v>0</v>
      </c>
      <c r="N41" s="113" t="n">
        <f aca="false">+Actuals!K342</f>
        <v>0</v>
      </c>
      <c r="O41" s="114" t="n">
        <f aca="false">+Actuals!L342</f>
        <v>0</v>
      </c>
      <c r="P41" s="113" t="n">
        <f aca="false">+Actuals!M342</f>
        <v>0</v>
      </c>
      <c r="Q41" s="114" t="n">
        <f aca="false">+Actuals!N342</f>
        <v>0</v>
      </c>
      <c r="R41" s="113" t="n">
        <f aca="false">+Actuals!O342</f>
        <v>0</v>
      </c>
      <c r="S41" s="114" t="n">
        <f aca="false">+Actuals!P342</f>
        <v>0</v>
      </c>
      <c r="T41" s="113" t="n">
        <f aca="false">+Actuals!Q342</f>
        <v>0</v>
      </c>
      <c r="U41" s="114" t="n">
        <f aca="false">+Actuals!R342</f>
        <v>0</v>
      </c>
      <c r="V41" s="113" t="n">
        <f aca="false">+Actuals!S342</f>
        <v>0</v>
      </c>
      <c r="W41" s="114" t="n">
        <f aca="false">+Actuals!T342</f>
        <v>0</v>
      </c>
      <c r="X41" s="113" t="n">
        <f aca="false">+Actuals!U342</f>
        <v>0</v>
      </c>
      <c r="Y41" s="114" t="n">
        <f aca="false">+Actuals!V342</f>
        <v>0</v>
      </c>
      <c r="Z41" s="113" t="n">
        <f aca="false">+Actuals!W342</f>
        <v>0</v>
      </c>
      <c r="AA41" s="114" t="n">
        <f aca="false">+Actuals!X342</f>
        <v>0</v>
      </c>
      <c r="AB41" s="113" t="n">
        <f aca="false">+Actuals!Y342</f>
        <v>0</v>
      </c>
      <c r="AC41" s="114" t="n">
        <f aca="false">+Actuals!Z342</f>
        <v>0</v>
      </c>
      <c r="AD41" s="113" t="n">
        <f aca="false">+Actuals!AA342</f>
        <v>0</v>
      </c>
      <c r="AE41" s="114" t="n">
        <f aca="false">+Actuals!AB342</f>
        <v>0</v>
      </c>
      <c r="AF41" s="113" t="n">
        <f aca="false">+Actuals!AC342</f>
        <v>0</v>
      </c>
      <c r="AG41" s="114" t="n">
        <f aca="false">+Actuals!AD342</f>
        <v>0</v>
      </c>
      <c r="AH41" s="113" t="n">
        <f aca="false">+Actuals!AE342</f>
        <v>0</v>
      </c>
      <c r="AI41" s="114" t="n">
        <f aca="false">+Actuals!AF342</f>
        <v>0</v>
      </c>
      <c r="AJ41" s="113" t="n">
        <f aca="false">+Actuals!AG342</f>
        <v>0</v>
      </c>
      <c r="AK41" s="114" t="n">
        <f aca="false">+Actuals!AH342</f>
        <v>0</v>
      </c>
      <c r="AL41" s="113" t="n">
        <f aca="false">+Actuals!AI342</f>
        <v>0</v>
      </c>
      <c r="AM41" s="114" t="n">
        <f aca="false">+Actuals!AJ342</f>
        <v>0</v>
      </c>
      <c r="AN41" s="113" t="n">
        <f aca="false">+Actuals!AK342</f>
        <v>0</v>
      </c>
      <c r="AO41" s="114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'TIE-OUT'!H45+RECLASS!H45</f>
        <v>0</v>
      </c>
      <c r="G45" s="26" t="n">
        <f aca="false">'TIE-OUT'!I45+RECLASS!I45</f>
        <v>0</v>
      </c>
      <c r="H45" s="113" t="n">
        <f aca="false">+Actuals!E343</f>
        <v>0</v>
      </c>
      <c r="I45" s="114" t="n">
        <f aca="false">+Actuals!F343</f>
        <v>0</v>
      </c>
      <c r="J45" s="113" t="n">
        <f aca="false">+Actuals!G343</f>
        <v>0</v>
      </c>
      <c r="K45" s="114" t="n">
        <f aca="false">+Actuals!H343</f>
        <v>0</v>
      </c>
      <c r="L45" s="113" t="n">
        <f aca="false">+Actuals!I343</f>
        <v>0</v>
      </c>
      <c r="M45" s="114" t="n">
        <f aca="false">+Actuals!J343</f>
        <v>0</v>
      </c>
      <c r="N45" s="113" t="n">
        <f aca="false">+Actuals!K343</f>
        <v>0</v>
      </c>
      <c r="O45" s="114" t="n">
        <f aca="false">+Actuals!L343</f>
        <v>0</v>
      </c>
      <c r="P45" s="113" t="n">
        <f aca="false">+Actuals!M343</f>
        <v>0</v>
      </c>
      <c r="Q45" s="114" t="n">
        <f aca="false">+Actuals!N343</f>
        <v>0</v>
      </c>
      <c r="R45" s="113" t="n">
        <f aca="false">+Actuals!O343</f>
        <v>0</v>
      </c>
      <c r="S45" s="114" t="n">
        <f aca="false">+Actuals!P343</f>
        <v>0</v>
      </c>
      <c r="T45" s="113" t="n">
        <f aca="false">+Actuals!Q343</f>
        <v>0</v>
      </c>
      <c r="U45" s="114" t="n">
        <f aca="false">+Actuals!R343</f>
        <v>0</v>
      </c>
      <c r="V45" s="113" t="n">
        <f aca="false">+Actuals!S343</f>
        <v>0</v>
      </c>
      <c r="W45" s="114" t="n">
        <f aca="false">+Actuals!T343</f>
        <v>0</v>
      </c>
      <c r="X45" s="113" t="n">
        <f aca="false">+Actuals!U343</f>
        <v>0</v>
      </c>
      <c r="Y45" s="114" t="n">
        <f aca="false">+Actuals!V343</f>
        <v>0</v>
      </c>
      <c r="Z45" s="113" t="n">
        <f aca="false">+Actuals!W343</f>
        <v>0</v>
      </c>
      <c r="AA45" s="114" t="n">
        <f aca="false">+Actuals!X343</f>
        <v>0</v>
      </c>
      <c r="AB45" s="113" t="n">
        <f aca="false">+Actuals!Y343</f>
        <v>0</v>
      </c>
      <c r="AC45" s="114" t="n">
        <f aca="false">+Actuals!Z343</f>
        <v>0</v>
      </c>
      <c r="AD45" s="113" t="n">
        <f aca="false">+Actuals!AA343</f>
        <v>0</v>
      </c>
      <c r="AE45" s="114" t="n">
        <f aca="false">+Actuals!AB343</f>
        <v>0</v>
      </c>
      <c r="AF45" s="113" t="n">
        <f aca="false">+Actuals!AC343</f>
        <v>0</v>
      </c>
      <c r="AG45" s="114" t="n">
        <f aca="false">+Actuals!AD343</f>
        <v>0</v>
      </c>
      <c r="AH45" s="113" t="n">
        <f aca="false">+Actuals!AE343</f>
        <v>0</v>
      </c>
      <c r="AI45" s="114" t="n">
        <f aca="false">+Actuals!AF343</f>
        <v>0</v>
      </c>
      <c r="AJ45" s="113" t="n">
        <f aca="false">+Actuals!AG343</f>
        <v>0</v>
      </c>
      <c r="AK45" s="114" t="n">
        <f aca="false">+Actuals!AH343</f>
        <v>0</v>
      </c>
      <c r="AL45" s="113" t="n">
        <f aca="false">+Actuals!AI343</f>
        <v>0</v>
      </c>
      <c r="AM45" s="114" t="n">
        <f aca="false">+Actuals!AJ343</f>
        <v>0</v>
      </c>
      <c r="AN45" s="113" t="n">
        <f aca="false">+Actuals!AK343</f>
        <v>0</v>
      </c>
      <c r="AO45" s="114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'TIE-OUT'!H47+RECLASS!H47</f>
        <v>0</v>
      </c>
      <c r="G47" s="29" t="n">
        <f aca="false">'TIE-OUT'!I47+RECLASS!I47</f>
        <v>0</v>
      </c>
      <c r="H47" s="113" t="n">
        <f aca="false">+Actuals!E344</f>
        <v>0</v>
      </c>
      <c r="I47" s="114" t="n">
        <f aca="false">+Actuals!F344</f>
        <v>0</v>
      </c>
      <c r="J47" s="113" t="n">
        <f aca="false">+Actuals!G344</f>
        <v>0</v>
      </c>
      <c r="K47" s="114" t="n">
        <f aca="false">+Actuals!H344</f>
        <v>0</v>
      </c>
      <c r="L47" s="113" t="n">
        <f aca="false">+Actuals!I344</f>
        <v>0</v>
      </c>
      <c r="M47" s="114" t="n">
        <f aca="false">+Actuals!J344</f>
        <v>0</v>
      </c>
      <c r="N47" s="113" t="n">
        <f aca="false">+Actuals!K344</f>
        <v>0</v>
      </c>
      <c r="O47" s="114" t="n">
        <f aca="false">+Actuals!L344</f>
        <v>0</v>
      </c>
      <c r="P47" s="113" t="n">
        <f aca="false">+Actuals!M344</f>
        <v>0</v>
      </c>
      <c r="Q47" s="114" t="n">
        <f aca="false">+Actuals!N344</f>
        <v>0</v>
      </c>
      <c r="R47" s="113" t="n">
        <f aca="false">+Actuals!O344</f>
        <v>0</v>
      </c>
      <c r="S47" s="114" t="n">
        <f aca="false">+Actuals!P344</f>
        <v>0</v>
      </c>
      <c r="T47" s="113" t="n">
        <f aca="false">+Actuals!Q344</f>
        <v>0</v>
      </c>
      <c r="U47" s="114" t="n">
        <f aca="false">+Actuals!R344</f>
        <v>0</v>
      </c>
      <c r="V47" s="113" t="n">
        <f aca="false">+Actuals!S344</f>
        <v>0</v>
      </c>
      <c r="W47" s="114" t="n">
        <f aca="false">+Actuals!T344</f>
        <v>0</v>
      </c>
      <c r="X47" s="113" t="n">
        <f aca="false">+Actuals!U344</f>
        <v>0</v>
      </c>
      <c r="Y47" s="114" t="n">
        <f aca="false">+Actuals!V344</f>
        <v>0</v>
      </c>
      <c r="Z47" s="113" t="n">
        <f aca="false">+Actuals!W344</f>
        <v>0</v>
      </c>
      <c r="AA47" s="114" t="n">
        <f aca="false">+Actuals!X344</f>
        <v>0</v>
      </c>
      <c r="AB47" s="113" t="n">
        <f aca="false">+Actuals!Y344</f>
        <v>0</v>
      </c>
      <c r="AC47" s="114" t="n">
        <f aca="false">+Actuals!Z344</f>
        <v>0</v>
      </c>
      <c r="AD47" s="113" t="n">
        <f aca="false">+Actuals!AA344</f>
        <v>0</v>
      </c>
      <c r="AE47" s="114" t="n">
        <f aca="false">+Actuals!AB344</f>
        <v>0</v>
      </c>
      <c r="AF47" s="113" t="n">
        <f aca="false">+Actuals!AC344</f>
        <v>0</v>
      </c>
      <c r="AG47" s="114" t="n">
        <f aca="false">+Actuals!AD344</f>
        <v>0</v>
      </c>
      <c r="AH47" s="113" t="n">
        <f aca="false">+Actuals!AE344</f>
        <v>0</v>
      </c>
      <c r="AI47" s="114" t="n">
        <f aca="false">+Actuals!AF344</f>
        <v>0</v>
      </c>
      <c r="AJ47" s="113" t="n">
        <f aca="false">+Actuals!AG344</f>
        <v>0</v>
      </c>
      <c r="AK47" s="114" t="n">
        <f aca="false">+Actuals!AH344</f>
        <v>0</v>
      </c>
      <c r="AL47" s="113" t="n">
        <f aca="false">+Actuals!AI344</f>
        <v>0</v>
      </c>
      <c r="AM47" s="114" t="n">
        <f aca="false">+Actuals!AJ344</f>
        <v>0</v>
      </c>
      <c r="AN47" s="113" t="n">
        <f aca="false">+Actuals!AK344</f>
        <v>0</v>
      </c>
      <c r="AO47" s="114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28852</v>
      </c>
      <c r="E49" s="29" t="n">
        <f aca="false">SUM(G49,I49,K49,M49,O49,Q49,S49,U49,W49,Y49,AA49,AC49,AE49)</f>
        <v>86411.74</v>
      </c>
      <c r="F49" s="28" t="n">
        <f aca="false">'TIE-OUT'!H49+RECLASS!H49</f>
        <v>0</v>
      </c>
      <c r="G49" s="29" t="n">
        <f aca="false">'TIE-OUT'!I49+RECLASS!I49</f>
        <v>0</v>
      </c>
      <c r="H49" s="113" t="n">
        <f aca="false">+Actuals!E345</f>
        <v>183048</v>
      </c>
      <c r="I49" s="114" t="n">
        <f aca="false">+Actuals!F345</f>
        <v>548228.76</v>
      </c>
      <c r="J49" s="113" t="n">
        <f aca="false">+Actuals!G345</f>
        <v>-1426</v>
      </c>
      <c r="K49" s="114" t="n">
        <f aca="false">+Actuals!H345</f>
        <v>-4270.87</v>
      </c>
      <c r="L49" s="113" t="n">
        <v>-152770</v>
      </c>
      <c r="M49" s="114" t="n">
        <v>-457546.15</v>
      </c>
      <c r="N49" s="113" t="n">
        <f aca="false">+Actuals!K345</f>
        <v>0</v>
      </c>
      <c r="O49" s="114" t="n">
        <f aca="false">+Actuals!L345</f>
        <v>0</v>
      </c>
      <c r="P49" s="113" t="n">
        <f aca="false">+Actuals!M345</f>
        <v>0</v>
      </c>
      <c r="Q49" s="114" t="n">
        <f aca="false">+Actuals!N345</f>
        <v>0</v>
      </c>
      <c r="R49" s="113" t="n">
        <f aca="false">+Actuals!O345</f>
        <v>0</v>
      </c>
      <c r="S49" s="114" t="n">
        <f aca="false">+Actuals!P345</f>
        <v>0</v>
      </c>
      <c r="T49" s="113" t="n">
        <f aca="false">+Actuals!Q345</f>
        <v>0</v>
      </c>
      <c r="U49" s="114" t="n">
        <f aca="false">+Actuals!R345</f>
        <v>0</v>
      </c>
      <c r="V49" s="113" t="n">
        <f aca="false">+Actuals!S345</f>
        <v>0</v>
      </c>
      <c r="W49" s="114" t="n">
        <f aca="false">+Actuals!T345</f>
        <v>0</v>
      </c>
      <c r="X49" s="113" t="n">
        <f aca="false">+Actuals!U345</f>
        <v>0</v>
      </c>
      <c r="Y49" s="114" t="n">
        <f aca="false">+Actuals!V345</f>
        <v>0</v>
      </c>
      <c r="Z49" s="113" t="n">
        <f aca="false">+Actuals!W345</f>
        <v>0</v>
      </c>
      <c r="AA49" s="114" t="n">
        <f aca="false">+Actuals!X345</f>
        <v>0</v>
      </c>
      <c r="AB49" s="113" t="n">
        <f aca="false">+Actuals!Y345</f>
        <v>0</v>
      </c>
      <c r="AC49" s="114" t="n">
        <f aca="false">+Actuals!Z345</f>
        <v>0</v>
      </c>
      <c r="AD49" s="113" t="n">
        <f aca="false">+Actuals!AA345</f>
        <v>0</v>
      </c>
      <c r="AE49" s="114" t="n">
        <f aca="false">+Actuals!AB345</f>
        <v>0</v>
      </c>
      <c r="AF49" s="113" t="n">
        <f aca="false">+Actuals!AC345</f>
        <v>0</v>
      </c>
      <c r="AG49" s="114" t="n">
        <f aca="false">+Actuals!AD345</f>
        <v>0</v>
      </c>
      <c r="AH49" s="113" t="n">
        <f aca="false">+Actuals!AE345</f>
        <v>0</v>
      </c>
      <c r="AI49" s="114" t="n">
        <f aca="false">+Actuals!AF345</f>
        <v>0</v>
      </c>
      <c r="AJ49" s="113" t="n">
        <f aca="false">+Actuals!AG345</f>
        <v>0</v>
      </c>
      <c r="AK49" s="114" t="n">
        <f aca="false">+Actuals!AH345</f>
        <v>0</v>
      </c>
      <c r="AL49" s="113" t="n">
        <f aca="false">+Actuals!AI345</f>
        <v>0</v>
      </c>
      <c r="AM49" s="114" t="n">
        <f aca="false">+Actuals!AJ345</f>
        <v>0</v>
      </c>
      <c r="AN49" s="113" t="n">
        <f aca="false">+Actuals!AK345</f>
        <v>0</v>
      </c>
      <c r="AO49" s="114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-152770</v>
      </c>
      <c r="E51" s="29" t="n">
        <f aca="false">SUM(G51,I51,K51,M51,O51,Q51,S51,U51,W51,Y51,AA51,AC51,AE51)</f>
        <v>-457546.15</v>
      </c>
      <c r="F51" s="28" t="n">
        <f aca="false">'TIE-OUT'!H51+RECLASS!H51</f>
        <v>0</v>
      </c>
      <c r="G51" s="29" t="n">
        <f aca="false">'TIE-OUT'!I51+RECLASS!I51</f>
        <v>0</v>
      </c>
      <c r="H51" s="113" t="n">
        <f aca="false">+Actuals!E346</f>
        <v>-0</v>
      </c>
      <c r="I51" s="114" t="n">
        <f aca="false">+Actuals!F346</f>
        <v>-0</v>
      </c>
      <c r="J51" s="113" t="n">
        <f aca="false">+Actuals!G346</f>
        <v>-0</v>
      </c>
      <c r="K51" s="114" t="n">
        <f aca="false">+Actuals!H346</f>
        <v>-0</v>
      </c>
      <c r="L51" s="113" t="n">
        <v>-152770</v>
      </c>
      <c r="M51" s="114" t="n">
        <v>-457546.15</v>
      </c>
      <c r="N51" s="113" t="n">
        <f aca="false">+Actuals!K346</f>
        <v>0</v>
      </c>
      <c r="O51" s="114" t="n">
        <f aca="false">+Actuals!L346</f>
        <v>0</v>
      </c>
      <c r="P51" s="113" t="n">
        <f aca="false">+Actuals!M346</f>
        <v>0</v>
      </c>
      <c r="Q51" s="114" t="n">
        <f aca="false">+Actuals!N346</f>
        <v>0</v>
      </c>
      <c r="R51" s="113" t="n">
        <f aca="false">+Actuals!O346</f>
        <v>0</v>
      </c>
      <c r="S51" s="114" t="n">
        <f aca="false">+Actuals!P346</f>
        <v>0</v>
      </c>
      <c r="T51" s="113" t="n">
        <f aca="false">+Actuals!Q346</f>
        <v>0</v>
      </c>
      <c r="U51" s="114" t="n">
        <f aca="false">+Actuals!R346</f>
        <v>0</v>
      </c>
      <c r="V51" s="113" t="n">
        <f aca="false">+Actuals!S346</f>
        <v>0</v>
      </c>
      <c r="W51" s="114" t="n">
        <f aca="false">+Actuals!T346</f>
        <v>0</v>
      </c>
      <c r="X51" s="113" t="n">
        <f aca="false">+Actuals!U346</f>
        <v>0</v>
      </c>
      <c r="Y51" s="114" t="n">
        <f aca="false">+Actuals!V346</f>
        <v>0</v>
      </c>
      <c r="Z51" s="113" t="n">
        <f aca="false">+Actuals!W346</f>
        <v>0</v>
      </c>
      <c r="AA51" s="114" t="n">
        <f aca="false">+Actuals!X346</f>
        <v>0</v>
      </c>
      <c r="AB51" s="113" t="n">
        <f aca="false">+Actuals!Y346</f>
        <v>0</v>
      </c>
      <c r="AC51" s="114" t="n">
        <f aca="false">+Actuals!Z346</f>
        <v>0</v>
      </c>
      <c r="AD51" s="113" t="n">
        <f aca="false">+Actuals!AA346</f>
        <v>0</v>
      </c>
      <c r="AE51" s="114" t="n">
        <f aca="false">+Actuals!AB346</f>
        <v>0</v>
      </c>
      <c r="AF51" s="113" t="n">
        <f aca="false">+Actuals!AC346</f>
        <v>0</v>
      </c>
      <c r="AG51" s="114" t="n">
        <f aca="false">+Actuals!AD346</f>
        <v>0</v>
      </c>
      <c r="AH51" s="113" t="n">
        <f aca="false">+Actuals!AE346</f>
        <v>0</v>
      </c>
      <c r="AI51" s="114" t="n">
        <f aca="false">+Actuals!AF346</f>
        <v>0</v>
      </c>
      <c r="AJ51" s="113" t="n">
        <f aca="false">+Actuals!AG346</f>
        <v>0</v>
      </c>
      <c r="AK51" s="114" t="n">
        <f aca="false">+Actuals!AH346</f>
        <v>0</v>
      </c>
      <c r="AL51" s="113" t="n">
        <f aca="false">+Actuals!AI346</f>
        <v>0</v>
      </c>
      <c r="AM51" s="114" t="n">
        <f aca="false">+Actuals!AJ346</f>
        <v>0</v>
      </c>
      <c r="AN51" s="113" t="n">
        <f aca="false">+Actuals!AK346</f>
        <v>0</v>
      </c>
      <c r="AO51" s="114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-2405182</v>
      </c>
      <c r="E54" s="29" t="n">
        <f aca="false">SUM(G54,I54,K54,M54,O54,Q54,S54,U54,W54,Y54,AA54,AC54,AE54)</f>
        <v>-25145.54</v>
      </c>
      <c r="F54" s="25" t="n">
        <f aca="false">'TIE-OUT'!H54+RECLASS!H54</f>
        <v>0</v>
      </c>
      <c r="G54" s="26" t="n">
        <f aca="false">'TIE-OUT'!I54+RECLASS!I54</f>
        <v>0</v>
      </c>
      <c r="H54" s="113" t="n">
        <f aca="false">+Actuals!E347</f>
        <v>-2405189</v>
      </c>
      <c r="I54" s="114" t="n">
        <f aca="false">+Actuals!F347</f>
        <v>-38110.04</v>
      </c>
      <c r="J54" s="113" t="n">
        <f aca="false">+Actuals!G347</f>
        <v>7</v>
      </c>
      <c r="K54" s="114" t="n">
        <f aca="false">+Actuals!H347</f>
        <v>12964.5</v>
      </c>
      <c r="L54" s="113" t="n">
        <f aca="false">+Actuals!I347</f>
        <v>0</v>
      </c>
      <c r="M54" s="114" t="n">
        <f aca="false">+Actuals!J347</f>
        <v>0</v>
      </c>
      <c r="N54" s="113" t="n">
        <f aca="false">+Actuals!K347</f>
        <v>0</v>
      </c>
      <c r="O54" s="114" t="n">
        <f aca="false">+Actuals!L347</f>
        <v>0</v>
      </c>
      <c r="P54" s="113" t="n">
        <f aca="false">+Actuals!M347</f>
        <v>0</v>
      </c>
      <c r="Q54" s="114" t="n">
        <f aca="false">+Actuals!N347</f>
        <v>0</v>
      </c>
      <c r="R54" s="113" t="n">
        <f aca="false">+Actuals!O347</f>
        <v>0</v>
      </c>
      <c r="S54" s="114" t="n">
        <f aca="false">+Actuals!P347</f>
        <v>0</v>
      </c>
      <c r="T54" s="113" t="n">
        <f aca="false">+Actuals!Q347</f>
        <v>0</v>
      </c>
      <c r="U54" s="114" t="n">
        <f aca="false">+Actuals!R347</f>
        <v>0</v>
      </c>
      <c r="V54" s="113" t="n">
        <f aca="false">+Actuals!S347</f>
        <v>0</v>
      </c>
      <c r="W54" s="114" t="n">
        <f aca="false">+Actuals!T347</f>
        <v>0</v>
      </c>
      <c r="X54" s="113" t="n">
        <f aca="false">+Actuals!U347</f>
        <v>0</v>
      </c>
      <c r="Y54" s="114" t="n">
        <f aca="false">+Actuals!V347</f>
        <v>0</v>
      </c>
      <c r="Z54" s="113" t="n">
        <f aca="false">+Actuals!W347</f>
        <v>0</v>
      </c>
      <c r="AA54" s="114" t="n">
        <f aca="false">+Actuals!X347</f>
        <v>0</v>
      </c>
      <c r="AB54" s="113" t="n">
        <f aca="false">+Actuals!Y347</f>
        <v>0</v>
      </c>
      <c r="AC54" s="114" t="n">
        <f aca="false">+Actuals!Z347</f>
        <v>0</v>
      </c>
      <c r="AD54" s="113" t="n">
        <f aca="false">+Actuals!AA347</f>
        <v>0</v>
      </c>
      <c r="AE54" s="114" t="n">
        <f aca="false">+Actuals!AB347</f>
        <v>0</v>
      </c>
      <c r="AF54" s="113" t="n">
        <f aca="false">+Actuals!AC347</f>
        <v>0</v>
      </c>
      <c r="AG54" s="114" t="n">
        <f aca="false">+Actuals!AD347</f>
        <v>0</v>
      </c>
      <c r="AH54" s="113" t="n">
        <f aca="false">+Actuals!AE347</f>
        <v>0</v>
      </c>
      <c r="AI54" s="114" t="n">
        <f aca="false">+Actuals!AF347</f>
        <v>0</v>
      </c>
      <c r="AJ54" s="113" t="n">
        <f aca="false">+Actuals!AG347</f>
        <v>0</v>
      </c>
      <c r="AK54" s="114" t="n">
        <f aca="false">+Actuals!AH347</f>
        <v>0</v>
      </c>
      <c r="AL54" s="113" t="n">
        <f aca="false">+Actuals!AI347</f>
        <v>0</v>
      </c>
      <c r="AM54" s="114" t="n">
        <f aca="false">+Actuals!AJ347</f>
        <v>0</v>
      </c>
      <c r="AN54" s="113" t="n">
        <f aca="false">+Actuals!AK347</f>
        <v>0</v>
      </c>
      <c r="AO54" s="114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-1498008.55</v>
      </c>
      <c r="F55" s="107" t="n">
        <f aca="false">'TIE-OUT'!H55+RECLASS!H55</f>
        <v>0</v>
      </c>
      <c r="G55" s="108" t="n">
        <f aca="false">'TIE-OUT'!I55+RECLASS!I55</f>
        <v>0</v>
      </c>
      <c r="H55" s="113" t="n">
        <f aca="false">+Actuals!E348</f>
        <v>-0</v>
      </c>
      <c r="I55" s="114" t="n">
        <f aca="false">+Actuals!F348</f>
        <v>-1502272.24</v>
      </c>
      <c r="J55" s="113" t="n">
        <f aca="false">+Actuals!G348</f>
        <v>-0</v>
      </c>
      <c r="K55" s="114" t="n">
        <f aca="false">+Actuals!H348</f>
        <v>4263.69</v>
      </c>
      <c r="L55" s="113" t="n">
        <f aca="false">+Actuals!I348</f>
        <v>0</v>
      </c>
      <c r="M55" s="114" t="n">
        <f aca="false">+Actuals!J348</f>
        <v>0</v>
      </c>
      <c r="N55" s="113" t="n">
        <f aca="false">+Actuals!K348</f>
        <v>0</v>
      </c>
      <c r="O55" s="114" t="n">
        <f aca="false">+Actuals!L348</f>
        <v>0</v>
      </c>
      <c r="P55" s="113" t="n">
        <f aca="false">+Actuals!M348</f>
        <v>0</v>
      </c>
      <c r="Q55" s="114" t="n">
        <f aca="false">+Actuals!N348</f>
        <v>0</v>
      </c>
      <c r="R55" s="113" t="n">
        <f aca="false">+Actuals!O348</f>
        <v>0</v>
      </c>
      <c r="S55" s="114" t="n">
        <f aca="false">+Actuals!P348</f>
        <v>0</v>
      </c>
      <c r="T55" s="113" t="n">
        <f aca="false">+Actuals!Q348</f>
        <v>0</v>
      </c>
      <c r="U55" s="114" t="n">
        <f aca="false">+Actuals!R348</f>
        <v>0</v>
      </c>
      <c r="V55" s="113" t="n">
        <f aca="false">+Actuals!S348</f>
        <v>0</v>
      </c>
      <c r="W55" s="114" t="n">
        <f aca="false">+Actuals!T348</f>
        <v>0</v>
      </c>
      <c r="X55" s="113" t="n">
        <f aca="false">+Actuals!U348</f>
        <v>0</v>
      </c>
      <c r="Y55" s="114" t="n">
        <f aca="false">+Actuals!V348</f>
        <v>0</v>
      </c>
      <c r="Z55" s="113" t="n">
        <f aca="false">+Actuals!W348</f>
        <v>0</v>
      </c>
      <c r="AA55" s="114" t="n">
        <f aca="false">+Actuals!X348</f>
        <v>0</v>
      </c>
      <c r="AB55" s="113" t="n">
        <f aca="false">+Actuals!Y348</f>
        <v>0</v>
      </c>
      <c r="AC55" s="114" t="n">
        <f aca="false">+Actuals!Z348</f>
        <v>0</v>
      </c>
      <c r="AD55" s="113" t="n">
        <f aca="false">+Actuals!AA348</f>
        <v>0</v>
      </c>
      <c r="AE55" s="114" t="n">
        <f aca="false">+Actuals!AB348</f>
        <v>0</v>
      </c>
      <c r="AF55" s="113" t="n">
        <f aca="false">+Actuals!AC348</f>
        <v>0</v>
      </c>
      <c r="AG55" s="114" t="n">
        <f aca="false">+Actuals!AD348</f>
        <v>0</v>
      </c>
      <c r="AH55" s="113" t="n">
        <f aca="false">+Actuals!AE348</f>
        <v>0</v>
      </c>
      <c r="AI55" s="114" t="n">
        <f aca="false">+Actuals!AF348</f>
        <v>0</v>
      </c>
      <c r="AJ55" s="113" t="n">
        <f aca="false">+Actuals!AG348</f>
        <v>0</v>
      </c>
      <c r="AK55" s="114" t="n">
        <f aca="false">+Actuals!AH348</f>
        <v>0</v>
      </c>
      <c r="AL55" s="113" t="n">
        <f aca="false">+Actuals!AI348</f>
        <v>0</v>
      </c>
      <c r="AM55" s="114" t="n">
        <f aca="false">+Actuals!AJ348</f>
        <v>0</v>
      </c>
      <c r="AN55" s="113" t="n">
        <f aca="false">+Actuals!AK348</f>
        <v>0</v>
      </c>
      <c r="AO55" s="114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-2405182</v>
      </c>
      <c r="E56" s="31" t="n">
        <f aca="false">SUM(E54:E55)</f>
        <v>-1523154.09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-2405189</v>
      </c>
      <c r="I56" s="31" t="n">
        <f aca="false">SUM(I54:I55)</f>
        <v>-1540382.28</v>
      </c>
      <c r="J56" s="30" t="n">
        <f aca="false">SUM(J54:J55)</f>
        <v>7</v>
      </c>
      <c r="K56" s="31" t="n">
        <f aca="false">SUM(K54:K55)</f>
        <v>17228.19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'TIE-OUT'!H59+RECLASS!H59</f>
        <v>0</v>
      </c>
      <c r="G59" s="26" t="n">
        <f aca="false">'TIE-OUT'!I59+RECLASS!I59</f>
        <v>0</v>
      </c>
      <c r="H59" s="113" t="n">
        <f aca="false">+Actuals!E349</f>
        <v>0</v>
      </c>
      <c r="I59" s="114" t="n">
        <f aca="false">+Actuals!F349</f>
        <v>0</v>
      </c>
      <c r="J59" s="113" t="n">
        <f aca="false">+Actuals!G349</f>
        <v>0</v>
      </c>
      <c r="K59" s="114" t="n">
        <f aca="false">+Actuals!H349</f>
        <v>0</v>
      </c>
      <c r="L59" s="113" t="n">
        <f aca="false">+Actuals!I349</f>
        <v>0</v>
      </c>
      <c r="M59" s="114" t="n">
        <f aca="false">+Actuals!J349</f>
        <v>0</v>
      </c>
      <c r="N59" s="113" t="n">
        <f aca="false">+Actuals!K349</f>
        <v>0</v>
      </c>
      <c r="O59" s="114" t="n">
        <f aca="false">+Actuals!L349</f>
        <v>0</v>
      </c>
      <c r="P59" s="113" t="n">
        <f aca="false">+Actuals!M349</f>
        <v>0</v>
      </c>
      <c r="Q59" s="114" t="n">
        <f aca="false">+Actuals!N349</f>
        <v>0</v>
      </c>
      <c r="R59" s="113" t="n">
        <f aca="false">+Actuals!O349</f>
        <v>0</v>
      </c>
      <c r="S59" s="114" t="n">
        <f aca="false">+Actuals!P349</f>
        <v>0</v>
      </c>
      <c r="T59" s="113" t="n">
        <f aca="false">+Actuals!Q349</f>
        <v>0</v>
      </c>
      <c r="U59" s="114" t="n">
        <f aca="false">+Actuals!R349</f>
        <v>0</v>
      </c>
      <c r="V59" s="113" t="n">
        <f aca="false">+Actuals!S349</f>
        <v>0</v>
      </c>
      <c r="W59" s="114" t="n">
        <f aca="false">+Actuals!T349</f>
        <v>0</v>
      </c>
      <c r="X59" s="113" t="n">
        <f aca="false">+Actuals!U349</f>
        <v>0</v>
      </c>
      <c r="Y59" s="114" t="n">
        <f aca="false">+Actuals!V349</f>
        <v>0</v>
      </c>
      <c r="Z59" s="113" t="n">
        <f aca="false">+Actuals!W349</f>
        <v>0</v>
      </c>
      <c r="AA59" s="114" t="n">
        <f aca="false">+Actuals!X349</f>
        <v>0</v>
      </c>
      <c r="AB59" s="113" t="n">
        <f aca="false">+Actuals!Y349</f>
        <v>0</v>
      </c>
      <c r="AC59" s="114" t="n">
        <f aca="false">+Actuals!Z349</f>
        <v>0</v>
      </c>
      <c r="AD59" s="113" t="n">
        <f aca="false">+Actuals!AA349</f>
        <v>0</v>
      </c>
      <c r="AE59" s="114" t="n">
        <f aca="false">+Actuals!AB349</f>
        <v>0</v>
      </c>
      <c r="AF59" s="113" t="n">
        <f aca="false">+Actuals!AC349</f>
        <v>0</v>
      </c>
      <c r="AG59" s="114" t="n">
        <f aca="false">+Actuals!AD349</f>
        <v>0</v>
      </c>
      <c r="AH59" s="113" t="n">
        <f aca="false">+Actuals!AE349</f>
        <v>0</v>
      </c>
      <c r="AI59" s="114" t="n">
        <f aca="false">+Actuals!AF349</f>
        <v>0</v>
      </c>
      <c r="AJ59" s="113" t="n">
        <f aca="false">+Actuals!AG349</f>
        <v>0</v>
      </c>
      <c r="AK59" s="114" t="n">
        <f aca="false">+Actuals!AH349</f>
        <v>0</v>
      </c>
      <c r="AL59" s="113" t="n">
        <f aca="false">+Actuals!AI349</f>
        <v>0</v>
      </c>
      <c r="AM59" s="114" t="n">
        <f aca="false">+Actuals!AJ349</f>
        <v>0</v>
      </c>
      <c r="AN59" s="113" t="n">
        <f aca="false">+Actuals!AK349</f>
        <v>0</v>
      </c>
      <c r="AO59" s="114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'TIE-OUT'!H60+RECLASS!H60</f>
        <v>0</v>
      </c>
      <c r="G60" s="108" t="n">
        <f aca="false">'TIE-OUT'!I60+RECLASS!I60</f>
        <v>0</v>
      </c>
      <c r="H60" s="113" t="n">
        <f aca="false">+Actuals!E350</f>
        <v>0</v>
      </c>
      <c r="I60" s="114" t="n">
        <f aca="false">+Actuals!F350</f>
        <v>0</v>
      </c>
      <c r="J60" s="113" t="n">
        <f aca="false">+Actuals!G350</f>
        <v>0</v>
      </c>
      <c r="K60" s="114" t="n">
        <f aca="false">+Actuals!H350</f>
        <v>0</v>
      </c>
      <c r="L60" s="113" t="n">
        <f aca="false">+Actuals!I350</f>
        <v>0</v>
      </c>
      <c r="M60" s="114" t="n">
        <f aca="false">+Actuals!J350</f>
        <v>0</v>
      </c>
      <c r="N60" s="113" t="n">
        <f aca="false">+Actuals!K350</f>
        <v>0</v>
      </c>
      <c r="O60" s="114" t="n">
        <f aca="false">+Actuals!L350</f>
        <v>0</v>
      </c>
      <c r="P60" s="113" t="n">
        <f aca="false">+Actuals!M350</f>
        <v>0</v>
      </c>
      <c r="Q60" s="114" t="n">
        <f aca="false">+Actuals!N350</f>
        <v>0</v>
      </c>
      <c r="R60" s="113" t="n">
        <f aca="false">+Actuals!O350</f>
        <v>0</v>
      </c>
      <c r="S60" s="114" t="n">
        <f aca="false">+Actuals!P350</f>
        <v>0</v>
      </c>
      <c r="T60" s="113" t="n">
        <f aca="false">+Actuals!Q350</f>
        <v>0</v>
      </c>
      <c r="U60" s="114" t="n">
        <f aca="false">+Actuals!R350</f>
        <v>0</v>
      </c>
      <c r="V60" s="113" t="n">
        <f aca="false">+Actuals!S350</f>
        <v>0</v>
      </c>
      <c r="W60" s="114" t="n">
        <f aca="false">+Actuals!T350</f>
        <v>0</v>
      </c>
      <c r="X60" s="113" t="n">
        <f aca="false">+Actuals!U350</f>
        <v>0</v>
      </c>
      <c r="Y60" s="114" t="n">
        <f aca="false">+Actuals!V350</f>
        <v>0</v>
      </c>
      <c r="Z60" s="113" t="n">
        <f aca="false">+Actuals!W350</f>
        <v>0</v>
      </c>
      <c r="AA60" s="114" t="n">
        <f aca="false">+Actuals!X350</f>
        <v>0</v>
      </c>
      <c r="AB60" s="113" t="n">
        <f aca="false">+Actuals!Y350</f>
        <v>0</v>
      </c>
      <c r="AC60" s="114" t="n">
        <f aca="false">+Actuals!Z350</f>
        <v>0</v>
      </c>
      <c r="AD60" s="113" t="n">
        <f aca="false">+Actuals!AA350</f>
        <v>0</v>
      </c>
      <c r="AE60" s="114" t="n">
        <f aca="false">+Actuals!AB350</f>
        <v>0</v>
      </c>
      <c r="AF60" s="113" t="n">
        <f aca="false">+Actuals!AC350</f>
        <v>0</v>
      </c>
      <c r="AG60" s="114" t="n">
        <f aca="false">+Actuals!AD350</f>
        <v>0</v>
      </c>
      <c r="AH60" s="113" t="n">
        <f aca="false">+Actuals!AE350</f>
        <v>0</v>
      </c>
      <c r="AI60" s="114" t="n">
        <f aca="false">+Actuals!AF350</f>
        <v>0</v>
      </c>
      <c r="AJ60" s="113" t="n">
        <f aca="false">+Actuals!AG350</f>
        <v>0</v>
      </c>
      <c r="AK60" s="114" t="n">
        <f aca="false">+Actuals!AH350</f>
        <v>0</v>
      </c>
      <c r="AL60" s="113" t="n">
        <f aca="false">+Actuals!AI350</f>
        <v>0</v>
      </c>
      <c r="AM60" s="114" t="n">
        <f aca="false">+Actuals!AJ350</f>
        <v>0</v>
      </c>
      <c r="AN60" s="113" t="n">
        <f aca="false">+Actuals!AK350</f>
        <v>0</v>
      </c>
      <c r="AO60" s="114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'TIE-OUT'!H64+RECLASS!H64</f>
        <v>0</v>
      </c>
      <c r="G64" s="26" t="n">
        <f aca="false">'TIE-OUT'!I64+RECLASS!I64</f>
        <v>0</v>
      </c>
      <c r="H64" s="113" t="n">
        <f aca="false">+Actuals!E351</f>
        <v>0</v>
      </c>
      <c r="I64" s="114" t="n">
        <f aca="false">+Actuals!F351</f>
        <v>0</v>
      </c>
      <c r="J64" s="113" t="n">
        <f aca="false">+Actuals!G351</f>
        <v>0</v>
      </c>
      <c r="K64" s="114" t="n">
        <f aca="false">+Actuals!H351</f>
        <v>0</v>
      </c>
      <c r="L64" s="113" t="n">
        <f aca="false">+Actuals!I351</f>
        <v>0</v>
      </c>
      <c r="M64" s="114" t="n">
        <v>0</v>
      </c>
      <c r="N64" s="113" t="n">
        <f aca="false">+Actuals!K351</f>
        <v>0</v>
      </c>
      <c r="O64" s="114" t="n">
        <f aca="false">+Actuals!L351</f>
        <v>0</v>
      </c>
      <c r="P64" s="113" t="n">
        <f aca="false">+Actuals!M351</f>
        <v>0</v>
      </c>
      <c r="Q64" s="114" t="n">
        <f aca="false">+Actuals!N351</f>
        <v>0</v>
      </c>
      <c r="R64" s="113" t="n">
        <f aca="false">+Actuals!O351</f>
        <v>0</v>
      </c>
      <c r="S64" s="114" t="n">
        <f aca="false">+Actuals!P351</f>
        <v>0</v>
      </c>
      <c r="T64" s="113" t="n">
        <f aca="false">+Actuals!Q351</f>
        <v>0</v>
      </c>
      <c r="U64" s="114" t="n">
        <f aca="false">+Actuals!R351</f>
        <v>0</v>
      </c>
      <c r="V64" s="113" t="n">
        <f aca="false">+Actuals!S351</f>
        <v>0</v>
      </c>
      <c r="W64" s="114" t="n">
        <f aca="false">+Actuals!T351</f>
        <v>0</v>
      </c>
      <c r="X64" s="113" t="n">
        <f aca="false">+Actuals!U351</f>
        <v>0</v>
      </c>
      <c r="Y64" s="114" t="n">
        <f aca="false">+Actuals!V351</f>
        <v>0</v>
      </c>
      <c r="Z64" s="113" t="n">
        <f aca="false">+Actuals!W351</f>
        <v>0</v>
      </c>
      <c r="AA64" s="114" t="n">
        <f aca="false">+Actuals!X351</f>
        <v>0</v>
      </c>
      <c r="AB64" s="113" t="n">
        <f aca="false">+Actuals!Y351</f>
        <v>0</v>
      </c>
      <c r="AC64" s="114" t="n">
        <f aca="false">+Actuals!Z351</f>
        <v>0</v>
      </c>
      <c r="AD64" s="113" t="n">
        <f aca="false">+Actuals!AA351</f>
        <v>0</v>
      </c>
      <c r="AE64" s="114" t="n">
        <f aca="false">+Actuals!AB351</f>
        <v>0</v>
      </c>
      <c r="AF64" s="113" t="n">
        <f aca="false">+Actuals!AC351</f>
        <v>0</v>
      </c>
      <c r="AG64" s="114" t="n">
        <f aca="false">+Actuals!AD351</f>
        <v>0</v>
      </c>
      <c r="AH64" s="113" t="n">
        <f aca="false">+Actuals!AE351</f>
        <v>0</v>
      </c>
      <c r="AI64" s="114" t="n">
        <f aca="false">+Actuals!AF351</f>
        <v>0</v>
      </c>
      <c r="AJ64" s="113" t="n">
        <f aca="false">+Actuals!AG351</f>
        <v>0</v>
      </c>
      <c r="AK64" s="114" t="n">
        <f aca="false">+Actuals!AH351</f>
        <v>0</v>
      </c>
      <c r="AL64" s="113" t="n">
        <f aca="false">+Actuals!AI351</f>
        <v>0</v>
      </c>
      <c r="AM64" s="114" t="n">
        <f aca="false">+Actuals!AJ351</f>
        <v>0</v>
      </c>
      <c r="AN64" s="113" t="n">
        <f aca="false">+Actuals!AK351</f>
        <v>0</v>
      </c>
      <c r="AO64" s="114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'TIE-OUT'!H65+RECLASS!H65</f>
        <v>0</v>
      </c>
      <c r="G65" s="108" t="n">
        <f aca="false">'TIE-OUT'!I65+RECLASS!I65</f>
        <v>0</v>
      </c>
      <c r="H65" s="113" t="n">
        <f aca="false">+Actuals!E352</f>
        <v>0</v>
      </c>
      <c r="I65" s="114" t="n">
        <f aca="false">+Actuals!F352</f>
        <v>0</v>
      </c>
      <c r="J65" s="113" t="n">
        <f aca="false">+Actuals!G352</f>
        <v>0</v>
      </c>
      <c r="K65" s="114" t="n">
        <f aca="false">+Actuals!H352</f>
        <v>0</v>
      </c>
      <c r="L65" s="113" t="n">
        <f aca="false">+Actuals!I352</f>
        <v>0</v>
      </c>
      <c r="M65" s="114" t="n">
        <f aca="false">+Actuals!J352</f>
        <v>0</v>
      </c>
      <c r="N65" s="113" t="n">
        <f aca="false">+Actuals!K352</f>
        <v>0</v>
      </c>
      <c r="O65" s="114" t="n">
        <f aca="false">+Actuals!L352</f>
        <v>0</v>
      </c>
      <c r="P65" s="113" t="n">
        <f aca="false">+Actuals!M352</f>
        <v>0</v>
      </c>
      <c r="Q65" s="114" t="n">
        <f aca="false">+Actuals!N352</f>
        <v>0</v>
      </c>
      <c r="R65" s="113" t="n">
        <f aca="false">+Actuals!O352</f>
        <v>0</v>
      </c>
      <c r="S65" s="114" t="n">
        <f aca="false">+Actuals!P352</f>
        <v>0</v>
      </c>
      <c r="T65" s="113" t="n">
        <f aca="false">+Actuals!Q352</f>
        <v>0</v>
      </c>
      <c r="U65" s="114" t="n">
        <f aca="false">+Actuals!R352</f>
        <v>0</v>
      </c>
      <c r="V65" s="113" t="n">
        <f aca="false">+Actuals!S352</f>
        <v>0</v>
      </c>
      <c r="W65" s="114" t="n">
        <f aca="false">+Actuals!T352</f>
        <v>0</v>
      </c>
      <c r="X65" s="113" t="n">
        <f aca="false">+Actuals!U352</f>
        <v>0</v>
      </c>
      <c r="Y65" s="114" t="n">
        <f aca="false">+Actuals!V352</f>
        <v>0</v>
      </c>
      <c r="Z65" s="113" t="n">
        <f aca="false">+Actuals!W352</f>
        <v>0</v>
      </c>
      <c r="AA65" s="114" t="n">
        <f aca="false">+Actuals!X352</f>
        <v>0</v>
      </c>
      <c r="AB65" s="113" t="n">
        <f aca="false">+Actuals!Y352</f>
        <v>0</v>
      </c>
      <c r="AC65" s="114" t="n">
        <f aca="false">+Actuals!Z352</f>
        <v>0</v>
      </c>
      <c r="AD65" s="113" t="n">
        <f aca="false">+Actuals!AA352</f>
        <v>0</v>
      </c>
      <c r="AE65" s="114" t="n">
        <f aca="false">+Actuals!AB352</f>
        <v>0</v>
      </c>
      <c r="AF65" s="113" t="n">
        <f aca="false">+Actuals!AC352</f>
        <v>0</v>
      </c>
      <c r="AG65" s="114" t="n">
        <f aca="false">+Actuals!AD352</f>
        <v>0</v>
      </c>
      <c r="AH65" s="113" t="n">
        <f aca="false">+Actuals!AE352</f>
        <v>0</v>
      </c>
      <c r="AI65" s="114" t="n">
        <f aca="false">+Actuals!AF352</f>
        <v>0</v>
      </c>
      <c r="AJ65" s="113" t="n">
        <f aca="false">+Actuals!AG352</f>
        <v>0</v>
      </c>
      <c r="AK65" s="114" t="n">
        <f aca="false">+Actuals!AH352</f>
        <v>0</v>
      </c>
      <c r="AL65" s="113" t="n">
        <f aca="false">+Actuals!AI352</f>
        <v>0</v>
      </c>
      <c r="AM65" s="114" t="n">
        <f aca="false">+Actuals!AJ352</f>
        <v>0</v>
      </c>
      <c r="AN65" s="113" t="n">
        <f aca="false">+Actuals!AK352</f>
        <v>0</v>
      </c>
      <c r="AO65" s="114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8619399.38</v>
      </c>
      <c r="F70" s="25" t="n">
        <f aca="false">'TIE-OUT'!H70+RECLASS!H70</f>
        <v>0</v>
      </c>
      <c r="G70" s="26" t="n">
        <f aca="false">'TIE-OUT'!I70+RECLASS!I70</f>
        <v>8619399.38</v>
      </c>
      <c r="H70" s="113" t="n">
        <f aca="false">+Actuals!E353</f>
        <v>0</v>
      </c>
      <c r="I70" s="114" t="n">
        <f aca="false">+Actuals!F353</f>
        <v>0</v>
      </c>
      <c r="J70" s="113" t="n">
        <f aca="false">+Actuals!G353</f>
        <v>0</v>
      </c>
      <c r="K70" s="114" t="n">
        <v>0</v>
      </c>
      <c r="L70" s="113" t="n">
        <f aca="false">+Actuals!I353</f>
        <v>0</v>
      </c>
      <c r="M70" s="114" t="n">
        <f aca="false">+Actuals!J353</f>
        <v>0</v>
      </c>
      <c r="N70" s="113" t="n">
        <f aca="false">+Actuals!K353</f>
        <v>0</v>
      </c>
      <c r="O70" s="114" t="n">
        <f aca="false">+Actuals!L353</f>
        <v>0</v>
      </c>
      <c r="P70" s="113" t="n">
        <f aca="false">+Actuals!M353</f>
        <v>0</v>
      </c>
      <c r="Q70" s="114" t="n">
        <f aca="false">+Actuals!N353</f>
        <v>0</v>
      </c>
      <c r="R70" s="113" t="n">
        <f aca="false">+Actuals!O353</f>
        <v>0</v>
      </c>
      <c r="S70" s="114" t="n">
        <f aca="false">+Actuals!P353</f>
        <v>0</v>
      </c>
      <c r="T70" s="113" t="n">
        <f aca="false">+Actuals!Q353</f>
        <v>0</v>
      </c>
      <c r="U70" s="114" t="n">
        <f aca="false">+Actuals!R353</f>
        <v>0</v>
      </c>
      <c r="V70" s="113" t="n">
        <f aca="false">+Actuals!S353</f>
        <v>0</v>
      </c>
      <c r="W70" s="114" t="n">
        <f aca="false">+Actuals!T353</f>
        <v>0</v>
      </c>
      <c r="X70" s="113" t="n">
        <f aca="false">+Actuals!U353</f>
        <v>0</v>
      </c>
      <c r="Y70" s="114" t="n">
        <f aca="false">+Actuals!V353</f>
        <v>0</v>
      </c>
      <c r="Z70" s="113" t="n">
        <f aca="false">+Actuals!W353</f>
        <v>0</v>
      </c>
      <c r="AA70" s="114" t="n">
        <f aca="false">+Actuals!X353</f>
        <v>0</v>
      </c>
      <c r="AB70" s="113" t="n">
        <f aca="false">+Actuals!Y353</f>
        <v>0</v>
      </c>
      <c r="AC70" s="114" t="n">
        <f aca="false">+Actuals!Z353</f>
        <v>0</v>
      </c>
      <c r="AD70" s="113" t="n">
        <f aca="false">+Actuals!AA353</f>
        <v>0</v>
      </c>
      <c r="AE70" s="114" t="n">
        <f aca="false">+Actuals!AB353</f>
        <v>0</v>
      </c>
      <c r="AF70" s="113" t="n">
        <f aca="false">+Actuals!AC353</f>
        <v>0</v>
      </c>
      <c r="AG70" s="114" t="n">
        <f aca="false">+Actuals!AD353</f>
        <v>0</v>
      </c>
      <c r="AH70" s="113" t="n">
        <f aca="false">+Actuals!AE353</f>
        <v>0</v>
      </c>
      <c r="AI70" s="114" t="n">
        <f aca="false">+Actuals!AF353</f>
        <v>0</v>
      </c>
      <c r="AJ70" s="113" t="n">
        <f aca="false">+Actuals!AG353</f>
        <v>0</v>
      </c>
      <c r="AK70" s="114" t="n">
        <f aca="false">+Actuals!AH353</f>
        <v>0</v>
      </c>
      <c r="AL70" s="113" t="n">
        <f aca="false">+Actuals!AI353</f>
        <v>0</v>
      </c>
      <c r="AM70" s="114" t="n">
        <f aca="false">+Actuals!AJ353</f>
        <v>0</v>
      </c>
      <c r="AN70" s="113" t="n">
        <f aca="false">+Actuals!AK353</f>
        <v>0</v>
      </c>
      <c r="AO70" s="114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-9172490.72</v>
      </c>
      <c r="F71" s="107" t="n">
        <f aca="false">'TIE-OUT'!H71+RECLASS!H71</f>
        <v>0</v>
      </c>
      <c r="G71" s="108" t="n">
        <f aca="false">'TIE-OUT'!I71+RECLASS!I71</f>
        <v>-9152329.72</v>
      </c>
      <c r="H71" s="113" t="n">
        <f aca="false">+Actuals!E354</f>
        <v>0</v>
      </c>
      <c r="I71" s="114" t="n">
        <f aca="false">+Actuals!F354</f>
        <v>0</v>
      </c>
      <c r="J71" s="113" t="n">
        <f aca="false">+Actuals!G354</f>
        <v>0</v>
      </c>
      <c r="K71" s="114" t="n">
        <f aca="false">+Actuals!H354</f>
        <v>0</v>
      </c>
      <c r="L71" s="113" t="n">
        <f aca="false">+Actuals!I354</f>
        <v>0</v>
      </c>
      <c r="M71" s="114" t="n">
        <f aca="false">+Actuals!J354</f>
        <v>0</v>
      </c>
      <c r="N71" s="113" t="n">
        <f aca="false">+Actuals!K354</f>
        <v>0</v>
      </c>
      <c r="O71" s="114" t="n">
        <f aca="false">+Actuals!L354</f>
        <v>0</v>
      </c>
      <c r="P71" s="113" t="n">
        <f aca="false">+Actuals!M354</f>
        <v>0</v>
      </c>
      <c r="Q71" s="114" t="n">
        <f aca="false">28911-49072</f>
        <v>-20161</v>
      </c>
      <c r="R71" s="113" t="n">
        <f aca="false">+Actuals!O354</f>
        <v>0</v>
      </c>
      <c r="S71" s="114" t="n">
        <f aca="false">+Actuals!P354</f>
        <v>0</v>
      </c>
      <c r="T71" s="113" t="n">
        <f aca="false">+Actuals!Q354</f>
        <v>0</v>
      </c>
      <c r="U71" s="114" t="n">
        <f aca="false">+Actuals!R354</f>
        <v>0</v>
      </c>
      <c r="V71" s="113" t="n">
        <f aca="false">+Actuals!S354</f>
        <v>0</v>
      </c>
      <c r="W71" s="114" t="n">
        <f aca="false">+Actuals!T354</f>
        <v>0</v>
      </c>
      <c r="X71" s="113" t="n">
        <f aca="false">+Actuals!U354</f>
        <v>0</v>
      </c>
      <c r="Y71" s="114" t="n">
        <f aca="false">+Actuals!V354</f>
        <v>0</v>
      </c>
      <c r="Z71" s="113" t="n">
        <f aca="false">+Actuals!W354</f>
        <v>0</v>
      </c>
      <c r="AA71" s="114" t="n">
        <f aca="false">+Actuals!X354</f>
        <v>0</v>
      </c>
      <c r="AB71" s="113" t="n">
        <f aca="false">+Actuals!Y354</f>
        <v>0</v>
      </c>
      <c r="AC71" s="114" t="n">
        <f aca="false">+Actuals!Z354</f>
        <v>0</v>
      </c>
      <c r="AD71" s="113" t="n">
        <f aca="false">+Actuals!AA354</f>
        <v>0</v>
      </c>
      <c r="AE71" s="114" t="n">
        <f aca="false">+Actuals!AB354</f>
        <v>0</v>
      </c>
      <c r="AF71" s="113" t="n">
        <f aca="false">+Actuals!AC354</f>
        <v>0</v>
      </c>
      <c r="AG71" s="114" t="n">
        <f aca="false">+Actuals!AD354</f>
        <v>0</v>
      </c>
      <c r="AH71" s="113" t="n">
        <f aca="false">+Actuals!AE354</f>
        <v>0</v>
      </c>
      <c r="AI71" s="114" t="n">
        <f aca="false">+Actuals!AF354</f>
        <v>0</v>
      </c>
      <c r="AJ71" s="113" t="n">
        <f aca="false">+Actuals!AG354</f>
        <v>0</v>
      </c>
      <c r="AK71" s="114" t="n">
        <f aca="false">+Actuals!AH354</f>
        <v>0</v>
      </c>
      <c r="AL71" s="113" t="n">
        <f aca="false">+Actuals!AI354</f>
        <v>0</v>
      </c>
      <c r="AM71" s="114" t="n">
        <f aca="false">+Actuals!AJ354</f>
        <v>0</v>
      </c>
      <c r="AN71" s="113" t="n">
        <f aca="false">+Actuals!AK354</f>
        <v>0</v>
      </c>
      <c r="AO71" s="114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-553091.34</v>
      </c>
      <c r="F72" s="30" t="n">
        <f aca="false">SUM(F70:F71)</f>
        <v>0</v>
      </c>
      <c r="G72" s="31" t="n">
        <f aca="false">SUM(G70:G71)</f>
        <v>-532930.34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-20161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'TIE-OUT'!H73+RECLASS!H73</f>
        <v>0</v>
      </c>
      <c r="G73" s="28" t="n">
        <f aca="false">'TIE-OUT'!I73+RECLASS!I73</f>
        <v>0</v>
      </c>
      <c r="H73" s="113" t="n">
        <f aca="false">+Actuals!E355</f>
        <v>0</v>
      </c>
      <c r="I73" s="114" t="n">
        <f aca="false">+Actuals!F355</f>
        <v>0</v>
      </c>
      <c r="J73" s="113" t="n">
        <f aca="false">+Actuals!G355</f>
        <v>0</v>
      </c>
      <c r="K73" s="114" t="n">
        <f aca="false">+Actuals!H355</f>
        <v>0</v>
      </c>
      <c r="L73" s="113" t="n">
        <f aca="false">+Actuals!I355</f>
        <v>0</v>
      </c>
      <c r="M73" s="114" t="n">
        <f aca="false">+Actuals!J355</f>
        <v>0</v>
      </c>
      <c r="N73" s="113" t="n">
        <f aca="false">+Actuals!K355</f>
        <v>0</v>
      </c>
      <c r="O73" s="114" t="n">
        <f aca="false">+Actuals!L355</f>
        <v>0</v>
      </c>
      <c r="P73" s="113" t="n">
        <f aca="false">+Actuals!M355</f>
        <v>0</v>
      </c>
      <c r="Q73" s="114" t="n">
        <f aca="false">+Actuals!N355</f>
        <v>0</v>
      </c>
      <c r="R73" s="113" t="n">
        <f aca="false">+Actuals!O355</f>
        <v>0</v>
      </c>
      <c r="S73" s="114" t="n">
        <f aca="false">+Actuals!P355</f>
        <v>0</v>
      </c>
      <c r="T73" s="113" t="n">
        <f aca="false">+Actuals!Q355</f>
        <v>0</v>
      </c>
      <c r="U73" s="114" t="n">
        <f aca="false">+Actuals!R355</f>
        <v>0</v>
      </c>
      <c r="V73" s="113" t="n">
        <f aca="false">+Actuals!S355</f>
        <v>0</v>
      </c>
      <c r="W73" s="114" t="n">
        <f aca="false">+Actuals!T355</f>
        <v>0</v>
      </c>
      <c r="X73" s="113" t="n">
        <f aca="false">+Actuals!U355</f>
        <v>0</v>
      </c>
      <c r="Y73" s="114" t="n">
        <f aca="false">+Actuals!V355</f>
        <v>0</v>
      </c>
      <c r="Z73" s="113" t="n">
        <f aca="false">+Actuals!W355</f>
        <v>0</v>
      </c>
      <c r="AA73" s="114" t="n">
        <f aca="false">+Actuals!X355</f>
        <v>0</v>
      </c>
      <c r="AB73" s="113" t="n">
        <f aca="false">+Actuals!Y355</f>
        <v>0</v>
      </c>
      <c r="AC73" s="114" t="n">
        <f aca="false">+Actuals!Z355</f>
        <v>0</v>
      </c>
      <c r="AD73" s="113" t="n">
        <f aca="false">+Actuals!AA355</f>
        <v>0</v>
      </c>
      <c r="AE73" s="114" t="n">
        <f aca="false">+Actuals!AB355</f>
        <v>0</v>
      </c>
      <c r="AF73" s="113" t="n">
        <f aca="false">+Actuals!AC355</f>
        <v>0</v>
      </c>
      <c r="AG73" s="114" t="n">
        <f aca="false">+Actuals!AD355</f>
        <v>0</v>
      </c>
      <c r="AH73" s="113" t="n">
        <f aca="false">+Actuals!AE355</f>
        <v>0</v>
      </c>
      <c r="AI73" s="114" t="n">
        <f aca="false">+Actuals!AF355</f>
        <v>0</v>
      </c>
      <c r="AJ73" s="113" t="n">
        <f aca="false">+Actuals!AG355</f>
        <v>0</v>
      </c>
      <c r="AK73" s="114" t="n">
        <f aca="false">+Actuals!AH355</f>
        <v>0</v>
      </c>
      <c r="AL73" s="113" t="n">
        <f aca="false">+Actuals!AI355</f>
        <v>0</v>
      </c>
      <c r="AM73" s="114" t="n">
        <f aca="false">+Actuals!AJ355</f>
        <v>0</v>
      </c>
      <c r="AN73" s="113" t="n">
        <f aca="false">+Actuals!AK355</f>
        <v>0</v>
      </c>
      <c r="AO73" s="114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-1181666.58</v>
      </c>
      <c r="F74" s="28" t="n">
        <f aca="false">'TIE-OUT'!H74+RECLASS!H74</f>
        <v>0</v>
      </c>
      <c r="G74" s="28" t="n">
        <f aca="false">'TIE-OUT'!I74+RECLASS!I74</f>
        <v>-1181666.58</v>
      </c>
      <c r="H74" s="113" t="n">
        <f aca="false">+Actuals!E356</f>
        <v>0</v>
      </c>
      <c r="I74" s="114" t="n">
        <f aca="false">+Actuals!F356</f>
        <v>0</v>
      </c>
      <c r="J74" s="113" t="n">
        <f aca="false">+Actuals!G356</f>
        <v>0</v>
      </c>
      <c r="K74" s="114" t="n">
        <f aca="false">+Actuals!H356</f>
        <v>0</v>
      </c>
      <c r="L74" s="113" t="n">
        <f aca="false">+Actuals!I356</f>
        <v>0</v>
      </c>
      <c r="M74" s="114" t="n">
        <f aca="false">+Actuals!J356</f>
        <v>0</v>
      </c>
      <c r="N74" s="113" t="n">
        <f aca="false">+Actuals!K356</f>
        <v>0</v>
      </c>
      <c r="O74" s="114" t="n">
        <f aca="false">+Actuals!L356</f>
        <v>0</v>
      </c>
      <c r="P74" s="113" t="n">
        <f aca="false">+Actuals!M356</f>
        <v>0</v>
      </c>
      <c r="Q74" s="114" t="n">
        <f aca="false">+Actuals!N356</f>
        <v>0</v>
      </c>
      <c r="R74" s="113" t="n">
        <f aca="false">+Actuals!O356</f>
        <v>0</v>
      </c>
      <c r="S74" s="114" t="n">
        <f aca="false">+Actuals!P356</f>
        <v>0</v>
      </c>
      <c r="T74" s="113" t="n">
        <f aca="false">+Actuals!Q356</f>
        <v>0</v>
      </c>
      <c r="U74" s="114" t="n">
        <f aca="false">+Actuals!R356</f>
        <v>0</v>
      </c>
      <c r="V74" s="113" t="n">
        <f aca="false">+Actuals!S356</f>
        <v>0</v>
      </c>
      <c r="W74" s="114" t="n">
        <f aca="false">+Actuals!T356</f>
        <v>0</v>
      </c>
      <c r="X74" s="113" t="n">
        <f aca="false">+Actuals!U356</f>
        <v>0</v>
      </c>
      <c r="Y74" s="114" t="n">
        <f aca="false">+Actuals!V356</f>
        <v>0</v>
      </c>
      <c r="Z74" s="113" t="n">
        <f aca="false">+Actuals!W356</f>
        <v>0</v>
      </c>
      <c r="AA74" s="114" t="n">
        <f aca="false">+Actuals!X356</f>
        <v>0</v>
      </c>
      <c r="AB74" s="113" t="n">
        <f aca="false">+Actuals!Y356</f>
        <v>0</v>
      </c>
      <c r="AC74" s="114" t="n">
        <f aca="false">+Actuals!Z356</f>
        <v>0</v>
      </c>
      <c r="AD74" s="113" t="n">
        <f aca="false">+Actuals!AA356</f>
        <v>0</v>
      </c>
      <c r="AE74" s="114" t="n">
        <f aca="false">+Actuals!AB356</f>
        <v>0</v>
      </c>
      <c r="AF74" s="113" t="n">
        <f aca="false">+Actuals!AC356</f>
        <v>0</v>
      </c>
      <c r="AG74" s="114" t="n">
        <f aca="false">+Actuals!AD356</f>
        <v>0</v>
      </c>
      <c r="AH74" s="113" t="n">
        <f aca="false">+Actuals!AE356</f>
        <v>0</v>
      </c>
      <c r="AI74" s="114" t="n">
        <f aca="false">+Actuals!AF356</f>
        <v>0</v>
      </c>
      <c r="AJ74" s="113" t="n">
        <f aca="false">+Actuals!AG356</f>
        <v>0</v>
      </c>
      <c r="AK74" s="114" t="n">
        <f aca="false">+Actuals!AH356</f>
        <v>0</v>
      </c>
      <c r="AL74" s="113" t="n">
        <f aca="false">+Actuals!AI356</f>
        <v>0</v>
      </c>
      <c r="AM74" s="114" t="n">
        <f aca="false">+Actuals!AJ356</f>
        <v>0</v>
      </c>
      <c r="AN74" s="113" t="n">
        <f aca="false">+Actuals!AK356</f>
        <v>0</v>
      </c>
      <c r="AO74" s="114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'TIE-OUT'!H75+RECLASS!H75</f>
        <v>0</v>
      </c>
      <c r="G75" s="28" t="n">
        <f aca="false">'TIE-OUT'!I75+RECLASS!I75</f>
        <v>0</v>
      </c>
      <c r="H75" s="113" t="n">
        <f aca="false">+Actuals!E357</f>
        <v>0</v>
      </c>
      <c r="I75" s="114" t="n">
        <f aca="false">+Actuals!F357</f>
        <v>0</v>
      </c>
      <c r="J75" s="113" t="n">
        <f aca="false">+Actuals!G357</f>
        <v>0</v>
      </c>
      <c r="K75" s="114" t="n">
        <f aca="false">+Actuals!H357</f>
        <v>0</v>
      </c>
      <c r="L75" s="113" t="n">
        <f aca="false">+Actuals!I357</f>
        <v>0</v>
      </c>
      <c r="M75" s="114" t="n">
        <f aca="false">+Actuals!J357</f>
        <v>0</v>
      </c>
      <c r="N75" s="113" t="n">
        <f aca="false">+Actuals!K357</f>
        <v>0</v>
      </c>
      <c r="O75" s="114" t="n">
        <f aca="false">+Actuals!L357</f>
        <v>0</v>
      </c>
      <c r="P75" s="113" t="n">
        <f aca="false">+Actuals!M357</f>
        <v>0</v>
      </c>
      <c r="Q75" s="114" t="n">
        <f aca="false">+Actuals!N357</f>
        <v>0</v>
      </c>
      <c r="R75" s="113" t="n">
        <f aca="false">+Actuals!O357</f>
        <v>0</v>
      </c>
      <c r="S75" s="114" t="n">
        <f aca="false">+Actuals!P357</f>
        <v>0</v>
      </c>
      <c r="T75" s="113" t="n">
        <f aca="false">+Actuals!Q357</f>
        <v>0</v>
      </c>
      <c r="U75" s="114" t="n">
        <f aca="false">+Actuals!R357</f>
        <v>0</v>
      </c>
      <c r="V75" s="113" t="n">
        <f aca="false">+Actuals!S357</f>
        <v>0</v>
      </c>
      <c r="W75" s="114" t="n">
        <f aca="false">+Actuals!T357</f>
        <v>0</v>
      </c>
      <c r="X75" s="113" t="n">
        <f aca="false">+Actuals!U357</f>
        <v>0</v>
      </c>
      <c r="Y75" s="114" t="n">
        <f aca="false">+Actuals!V357</f>
        <v>0</v>
      </c>
      <c r="Z75" s="113" t="n">
        <f aca="false">+Actuals!W357</f>
        <v>0</v>
      </c>
      <c r="AA75" s="114" t="n">
        <f aca="false">+Actuals!X357</f>
        <v>0</v>
      </c>
      <c r="AB75" s="113" t="n">
        <f aca="false">+Actuals!Y357</f>
        <v>0</v>
      </c>
      <c r="AC75" s="114" t="n">
        <f aca="false">+Actuals!Z357</f>
        <v>0</v>
      </c>
      <c r="AD75" s="113" t="n">
        <f aca="false">+Actuals!AA357</f>
        <v>0</v>
      </c>
      <c r="AE75" s="114" t="n">
        <f aca="false">+Actuals!AB357</f>
        <v>0</v>
      </c>
      <c r="AF75" s="113" t="n">
        <f aca="false">+Actuals!AC357</f>
        <v>0</v>
      </c>
      <c r="AG75" s="114" t="n">
        <f aca="false">+Actuals!AD357</f>
        <v>0</v>
      </c>
      <c r="AH75" s="113" t="n">
        <f aca="false">+Actuals!AE357</f>
        <v>0</v>
      </c>
      <c r="AI75" s="114" t="n">
        <f aca="false">+Actuals!AF357</f>
        <v>0</v>
      </c>
      <c r="AJ75" s="113" t="n">
        <f aca="false">+Actuals!AG357</f>
        <v>0</v>
      </c>
      <c r="AK75" s="114" t="n">
        <f aca="false">+Actuals!AH357</f>
        <v>0</v>
      </c>
      <c r="AL75" s="113" t="n">
        <f aca="false">+Actuals!AI357</f>
        <v>0</v>
      </c>
      <c r="AM75" s="114" t="n">
        <f aca="false">+Actuals!AJ357</f>
        <v>0</v>
      </c>
      <c r="AN75" s="113" t="n">
        <f aca="false">+Actuals!AK357</f>
        <v>0</v>
      </c>
      <c r="AO75" s="114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'TIE-OUT'!H76+RECLASS!H76</f>
        <v>0</v>
      </c>
      <c r="G76" s="28" t="n">
        <f aca="false">'TIE-OUT'!I76+RECLASS!I76</f>
        <v>0</v>
      </c>
      <c r="H76" s="113" t="n">
        <f aca="false">+Actuals!E358</f>
        <v>0</v>
      </c>
      <c r="I76" s="114" t="n">
        <f aca="false">+Actuals!F358</f>
        <v>0</v>
      </c>
      <c r="J76" s="113" t="n">
        <f aca="false">+Actuals!G358</f>
        <v>0</v>
      </c>
      <c r="K76" s="114" t="n">
        <f aca="false">+Actuals!H358</f>
        <v>0</v>
      </c>
      <c r="L76" s="113" t="n">
        <f aca="false">+Actuals!I358</f>
        <v>0</v>
      </c>
      <c r="M76" s="114" t="n">
        <f aca="false">+Actuals!J358</f>
        <v>0</v>
      </c>
      <c r="N76" s="113" t="n">
        <f aca="false">+Actuals!K358</f>
        <v>0</v>
      </c>
      <c r="O76" s="114" t="n">
        <f aca="false">+Actuals!L358</f>
        <v>0</v>
      </c>
      <c r="P76" s="113" t="n">
        <f aca="false">+Actuals!M358</f>
        <v>0</v>
      </c>
      <c r="Q76" s="114" t="n">
        <f aca="false">+Actuals!N358</f>
        <v>0</v>
      </c>
      <c r="R76" s="113" t="n">
        <f aca="false">+Actuals!O358</f>
        <v>0</v>
      </c>
      <c r="S76" s="114" t="n">
        <f aca="false">+Actuals!P358</f>
        <v>0</v>
      </c>
      <c r="T76" s="113" t="n">
        <f aca="false">+Actuals!Q358</f>
        <v>0</v>
      </c>
      <c r="U76" s="114" t="n">
        <f aca="false">+Actuals!R358</f>
        <v>0</v>
      </c>
      <c r="V76" s="113" t="n">
        <f aca="false">+Actuals!S358</f>
        <v>0</v>
      </c>
      <c r="W76" s="114" t="n">
        <f aca="false">+Actuals!T358</f>
        <v>0</v>
      </c>
      <c r="X76" s="113" t="n">
        <f aca="false">+Actuals!U358</f>
        <v>0</v>
      </c>
      <c r="Y76" s="114" t="n">
        <f aca="false">+Actuals!V358</f>
        <v>0</v>
      </c>
      <c r="Z76" s="113" t="n">
        <f aca="false">+Actuals!W358</f>
        <v>0</v>
      </c>
      <c r="AA76" s="114" t="n">
        <f aca="false">+Actuals!X358</f>
        <v>0</v>
      </c>
      <c r="AB76" s="113" t="n">
        <f aca="false">+Actuals!Y358</f>
        <v>0</v>
      </c>
      <c r="AC76" s="114" t="n">
        <f aca="false">+Actuals!Z358</f>
        <v>0</v>
      </c>
      <c r="AD76" s="113" t="n">
        <f aca="false">+Actuals!AA358</f>
        <v>0</v>
      </c>
      <c r="AE76" s="114" t="n">
        <f aca="false">+Actuals!AB358</f>
        <v>0</v>
      </c>
      <c r="AF76" s="113" t="n">
        <f aca="false">+Actuals!AC358</f>
        <v>0</v>
      </c>
      <c r="AG76" s="114" t="n">
        <f aca="false">+Actuals!AD358</f>
        <v>0</v>
      </c>
      <c r="AH76" s="113" t="n">
        <f aca="false">+Actuals!AE358</f>
        <v>0</v>
      </c>
      <c r="AI76" s="114" t="n">
        <f aca="false">+Actuals!AF358</f>
        <v>0</v>
      </c>
      <c r="AJ76" s="113" t="n">
        <f aca="false">+Actuals!AG358</f>
        <v>0</v>
      </c>
      <c r="AK76" s="114" t="n">
        <f aca="false">+Actuals!AH358</f>
        <v>0</v>
      </c>
      <c r="AL76" s="113" t="n">
        <f aca="false">+Actuals!AI358</f>
        <v>0</v>
      </c>
      <c r="AM76" s="114" t="n">
        <f aca="false">+Actuals!AJ358</f>
        <v>0</v>
      </c>
      <c r="AN76" s="113" t="n">
        <f aca="false">+Actuals!AK358</f>
        <v>0</v>
      </c>
      <c r="AO76" s="114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'TIE-OUT'!H77+RECLASS!H77</f>
        <v>0</v>
      </c>
      <c r="G77" s="28" t="n">
        <f aca="false">'TIE-OUT'!I77+RECLASS!I77</f>
        <v>0</v>
      </c>
      <c r="H77" s="113" t="n">
        <f aca="false">+Actuals!E359</f>
        <v>0</v>
      </c>
      <c r="I77" s="114" t="n">
        <f aca="false">+Actuals!F359</f>
        <v>0</v>
      </c>
      <c r="J77" s="113" t="n">
        <f aca="false">+Actuals!G359</f>
        <v>0</v>
      </c>
      <c r="K77" s="114" t="n">
        <f aca="false">+Actuals!H359</f>
        <v>0</v>
      </c>
      <c r="L77" s="113" t="n">
        <f aca="false">+Actuals!I359</f>
        <v>0</v>
      </c>
      <c r="M77" s="114" t="n">
        <f aca="false">+Actuals!J359</f>
        <v>0</v>
      </c>
      <c r="N77" s="113" t="n">
        <f aca="false">+Actuals!K359</f>
        <v>0</v>
      </c>
      <c r="O77" s="114" t="n">
        <f aca="false">+Actuals!L359</f>
        <v>0</v>
      </c>
      <c r="P77" s="113" t="n">
        <f aca="false">+Actuals!M359</f>
        <v>0</v>
      </c>
      <c r="Q77" s="114" t="n">
        <f aca="false">+Actuals!N359</f>
        <v>0</v>
      </c>
      <c r="R77" s="113" t="n">
        <f aca="false">+Actuals!O359</f>
        <v>0</v>
      </c>
      <c r="S77" s="114" t="n">
        <f aca="false">+Actuals!P359</f>
        <v>0</v>
      </c>
      <c r="T77" s="113" t="n">
        <f aca="false">+Actuals!Q359</f>
        <v>0</v>
      </c>
      <c r="U77" s="114" t="n">
        <f aca="false">+Actuals!R359</f>
        <v>0</v>
      </c>
      <c r="V77" s="113" t="n">
        <f aca="false">+Actuals!S359</f>
        <v>0</v>
      </c>
      <c r="W77" s="114" t="n">
        <f aca="false">+Actuals!T359</f>
        <v>0</v>
      </c>
      <c r="X77" s="113" t="n">
        <f aca="false">+Actuals!U359</f>
        <v>0</v>
      </c>
      <c r="Y77" s="114" t="n">
        <f aca="false">+Actuals!V359</f>
        <v>0</v>
      </c>
      <c r="Z77" s="113" t="n">
        <f aca="false">+Actuals!W359</f>
        <v>0</v>
      </c>
      <c r="AA77" s="114" t="n">
        <f aca="false">+Actuals!X359</f>
        <v>0</v>
      </c>
      <c r="AB77" s="113" t="n">
        <f aca="false">+Actuals!Y359</f>
        <v>0</v>
      </c>
      <c r="AC77" s="114" t="n">
        <f aca="false">+Actuals!Z359</f>
        <v>0</v>
      </c>
      <c r="AD77" s="113" t="n">
        <f aca="false">+Actuals!AA359</f>
        <v>0</v>
      </c>
      <c r="AE77" s="114" t="n">
        <f aca="false">+Actuals!AB359</f>
        <v>0</v>
      </c>
      <c r="AF77" s="113" t="n">
        <f aca="false">+Actuals!AC359</f>
        <v>0</v>
      </c>
      <c r="AG77" s="114" t="n">
        <f aca="false">+Actuals!AD359</f>
        <v>0</v>
      </c>
      <c r="AH77" s="113" t="n">
        <f aca="false">+Actuals!AE359</f>
        <v>0</v>
      </c>
      <c r="AI77" s="114" t="n">
        <f aca="false">+Actuals!AF359</f>
        <v>0</v>
      </c>
      <c r="AJ77" s="113" t="n">
        <f aca="false">+Actuals!AG359</f>
        <v>0</v>
      </c>
      <c r="AK77" s="114" t="n">
        <f aca="false">+Actuals!AH359</f>
        <v>0</v>
      </c>
      <c r="AL77" s="113" t="n">
        <f aca="false">+Actuals!AI359</f>
        <v>0</v>
      </c>
      <c r="AM77" s="114" t="n">
        <f aca="false">+Actuals!AJ359</f>
        <v>0</v>
      </c>
      <c r="AN77" s="113" t="n">
        <f aca="false">+Actuals!AK359</f>
        <v>0</v>
      </c>
      <c r="AO77" s="114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'TIE-OUT'!H78+RECLASS!H78</f>
        <v>0</v>
      </c>
      <c r="G78" s="28" t="n">
        <f aca="false">'TIE-OUT'!I78+RECLASS!I78</f>
        <v>0</v>
      </c>
      <c r="H78" s="113" t="n">
        <f aca="false">+Actuals!E360</f>
        <v>0</v>
      </c>
      <c r="I78" s="114" t="n">
        <f aca="false">+Actuals!F360</f>
        <v>0</v>
      </c>
      <c r="J78" s="113" t="n">
        <f aca="false">+Actuals!G360</f>
        <v>0</v>
      </c>
      <c r="K78" s="114" t="n">
        <f aca="false">+Actuals!H360</f>
        <v>0</v>
      </c>
      <c r="L78" s="113" t="n">
        <f aca="false">+Actuals!I360</f>
        <v>0</v>
      </c>
      <c r="M78" s="114" t="n">
        <f aca="false">+Actuals!J360</f>
        <v>0</v>
      </c>
      <c r="N78" s="113" t="n">
        <f aca="false">+Actuals!K360</f>
        <v>0</v>
      </c>
      <c r="O78" s="114" t="n">
        <f aca="false">+Actuals!L360</f>
        <v>0</v>
      </c>
      <c r="P78" s="113" t="n">
        <f aca="false">+Actuals!M360</f>
        <v>0</v>
      </c>
      <c r="Q78" s="114" t="n">
        <f aca="false">+Actuals!N360</f>
        <v>0</v>
      </c>
      <c r="R78" s="113" t="n">
        <f aca="false">+Actuals!O360</f>
        <v>0</v>
      </c>
      <c r="S78" s="114" t="n">
        <f aca="false">+Actuals!P360</f>
        <v>0</v>
      </c>
      <c r="T78" s="113" t="n">
        <f aca="false">+Actuals!Q360</f>
        <v>0</v>
      </c>
      <c r="U78" s="114" t="n">
        <f aca="false">+Actuals!R360</f>
        <v>0</v>
      </c>
      <c r="V78" s="113" t="n">
        <f aca="false">+Actuals!S360</f>
        <v>0</v>
      </c>
      <c r="W78" s="114" t="n">
        <f aca="false">+Actuals!T360</f>
        <v>0</v>
      </c>
      <c r="X78" s="113" t="n">
        <f aca="false">+Actuals!U360</f>
        <v>0</v>
      </c>
      <c r="Y78" s="114" t="n">
        <f aca="false">+Actuals!V360</f>
        <v>0</v>
      </c>
      <c r="Z78" s="113" t="n">
        <f aca="false">+Actuals!W360</f>
        <v>0</v>
      </c>
      <c r="AA78" s="114" t="n">
        <f aca="false">+Actuals!X360</f>
        <v>0</v>
      </c>
      <c r="AB78" s="113" t="n">
        <f aca="false">+Actuals!Y360</f>
        <v>0</v>
      </c>
      <c r="AC78" s="114" t="n">
        <f aca="false">+Actuals!Z360</f>
        <v>0</v>
      </c>
      <c r="AD78" s="113" t="n">
        <f aca="false">+Actuals!AA360</f>
        <v>0</v>
      </c>
      <c r="AE78" s="114" t="n">
        <f aca="false">+Actuals!AB360</f>
        <v>0</v>
      </c>
      <c r="AF78" s="113" t="n">
        <f aca="false">+Actuals!AC360</f>
        <v>0</v>
      </c>
      <c r="AG78" s="114" t="n">
        <f aca="false">+Actuals!AD360</f>
        <v>0</v>
      </c>
      <c r="AH78" s="113" t="n">
        <f aca="false">+Actuals!AE360</f>
        <v>0</v>
      </c>
      <c r="AI78" s="114" t="n">
        <f aca="false">+Actuals!AF360</f>
        <v>0</v>
      </c>
      <c r="AJ78" s="113" t="n">
        <f aca="false">+Actuals!AG360</f>
        <v>0</v>
      </c>
      <c r="AK78" s="114" t="n">
        <f aca="false">+Actuals!AH360</f>
        <v>0</v>
      </c>
      <c r="AL78" s="113" t="n">
        <f aca="false">+Actuals!AI360</f>
        <v>0</v>
      </c>
      <c r="AM78" s="114" t="n">
        <f aca="false">+Actuals!AJ360</f>
        <v>0</v>
      </c>
      <c r="AN78" s="113" t="n">
        <f aca="false">+Actuals!AK360</f>
        <v>0</v>
      </c>
      <c r="AO78" s="114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'TIE-OUT'!H79+RECLASS!H79</f>
        <v>0</v>
      </c>
      <c r="G79" s="28" t="n">
        <f aca="false">'TIE-OUT'!I79+RECLASS!I79</f>
        <v>0</v>
      </c>
      <c r="H79" s="113" t="n">
        <f aca="false">+Actuals!E361</f>
        <v>0</v>
      </c>
      <c r="I79" s="114" t="n">
        <f aca="false">+Actuals!F361</f>
        <v>0</v>
      </c>
      <c r="J79" s="113" t="n">
        <f aca="false">+Actuals!G361</f>
        <v>0</v>
      </c>
      <c r="K79" s="114" t="n">
        <f aca="false">+Actuals!H361</f>
        <v>0</v>
      </c>
      <c r="L79" s="113" t="n">
        <f aca="false">+Actuals!I361</f>
        <v>0</v>
      </c>
      <c r="M79" s="114" t="n">
        <f aca="false">+Actuals!J361</f>
        <v>0</v>
      </c>
      <c r="N79" s="113" t="n">
        <f aca="false">+Actuals!K361</f>
        <v>0</v>
      </c>
      <c r="O79" s="114" t="n">
        <f aca="false">+Actuals!L361</f>
        <v>0</v>
      </c>
      <c r="P79" s="113" t="n">
        <f aca="false">+Actuals!M361</f>
        <v>0</v>
      </c>
      <c r="Q79" s="114" t="n">
        <f aca="false">+Actuals!N361</f>
        <v>0</v>
      </c>
      <c r="R79" s="113" t="n">
        <f aca="false">+Actuals!O361</f>
        <v>0</v>
      </c>
      <c r="S79" s="114" t="n">
        <f aca="false">+Actuals!P361</f>
        <v>0</v>
      </c>
      <c r="T79" s="113" t="n">
        <f aca="false">+Actuals!Q361</f>
        <v>0</v>
      </c>
      <c r="U79" s="114" t="n">
        <f aca="false">+Actuals!R361</f>
        <v>0</v>
      </c>
      <c r="V79" s="113" t="n">
        <f aca="false">+Actuals!S361</f>
        <v>0</v>
      </c>
      <c r="W79" s="114" t="n">
        <f aca="false">+Actuals!T361</f>
        <v>0</v>
      </c>
      <c r="X79" s="113" t="n">
        <f aca="false">+Actuals!U361</f>
        <v>0</v>
      </c>
      <c r="Y79" s="114" t="n">
        <f aca="false">+Actuals!V361</f>
        <v>0</v>
      </c>
      <c r="Z79" s="113" t="n">
        <f aca="false">+Actuals!W361</f>
        <v>0</v>
      </c>
      <c r="AA79" s="114" t="n">
        <f aca="false">+Actuals!X361</f>
        <v>0</v>
      </c>
      <c r="AB79" s="113" t="n">
        <f aca="false">+Actuals!Y361</f>
        <v>0</v>
      </c>
      <c r="AC79" s="114" t="n">
        <f aca="false">+Actuals!Z361</f>
        <v>0</v>
      </c>
      <c r="AD79" s="113" t="n">
        <f aca="false">+Actuals!AA361</f>
        <v>0</v>
      </c>
      <c r="AE79" s="114" t="n">
        <f aca="false">+Actuals!AB361</f>
        <v>0</v>
      </c>
      <c r="AF79" s="113" t="n">
        <f aca="false">+Actuals!AC361</f>
        <v>0</v>
      </c>
      <c r="AG79" s="114" t="n">
        <f aca="false">+Actuals!AD361</f>
        <v>0</v>
      </c>
      <c r="AH79" s="113" t="n">
        <f aca="false">+Actuals!AE361</f>
        <v>0</v>
      </c>
      <c r="AI79" s="114" t="n">
        <f aca="false">+Actuals!AF361</f>
        <v>0</v>
      </c>
      <c r="AJ79" s="113" t="n">
        <f aca="false">+Actuals!AG361</f>
        <v>0</v>
      </c>
      <c r="AK79" s="114" t="n">
        <f aca="false">+Actuals!AH361</f>
        <v>0</v>
      </c>
      <c r="AL79" s="113" t="n">
        <f aca="false">+Actuals!AI361</f>
        <v>0</v>
      </c>
      <c r="AM79" s="114" t="n">
        <f aca="false">+Actuals!AJ361</f>
        <v>0</v>
      </c>
      <c r="AN79" s="113" t="n">
        <f aca="false">+Actuals!AK361</f>
        <v>0</v>
      </c>
      <c r="AO79" s="114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'TIE-OUT'!H80+RECLASS!H80</f>
        <v>0</v>
      </c>
      <c r="G80" s="28" t="n">
        <f aca="false">'TIE-OUT'!I80+RECLASS!I80</f>
        <v>0</v>
      </c>
      <c r="H80" s="113" t="n">
        <f aca="false">+Actuals!E362</f>
        <v>0</v>
      </c>
      <c r="I80" s="114" t="n">
        <f aca="false">+Actuals!F362</f>
        <v>0</v>
      </c>
      <c r="J80" s="113" t="n">
        <f aca="false">+Actuals!G362</f>
        <v>0</v>
      </c>
      <c r="K80" s="114" t="n">
        <f aca="false">+Actuals!H362</f>
        <v>0</v>
      </c>
      <c r="L80" s="113" t="n">
        <f aca="false">+Actuals!I362</f>
        <v>0</v>
      </c>
      <c r="M80" s="114" t="n">
        <f aca="false">+Actuals!J362</f>
        <v>0</v>
      </c>
      <c r="N80" s="113" t="n">
        <f aca="false">+Actuals!K362</f>
        <v>0</v>
      </c>
      <c r="O80" s="114" t="n">
        <f aca="false">+Actuals!L362</f>
        <v>0</v>
      </c>
      <c r="P80" s="113" t="n">
        <f aca="false">+Actuals!M362</f>
        <v>0</v>
      </c>
      <c r="Q80" s="114" t="n">
        <f aca="false">+Actuals!N362</f>
        <v>0</v>
      </c>
      <c r="R80" s="113" t="n">
        <f aca="false">+Actuals!O362</f>
        <v>0</v>
      </c>
      <c r="S80" s="114" t="n">
        <f aca="false">+Actuals!P362</f>
        <v>0</v>
      </c>
      <c r="T80" s="113" t="n">
        <f aca="false">+Actuals!Q362</f>
        <v>0</v>
      </c>
      <c r="U80" s="114" t="n">
        <f aca="false">+Actuals!R362</f>
        <v>0</v>
      </c>
      <c r="V80" s="113" t="n">
        <f aca="false">+Actuals!S362</f>
        <v>0</v>
      </c>
      <c r="W80" s="114" t="n">
        <f aca="false">+Actuals!T362</f>
        <v>0</v>
      </c>
      <c r="X80" s="113" t="n">
        <f aca="false">+Actuals!U362</f>
        <v>0</v>
      </c>
      <c r="Y80" s="114" t="n">
        <f aca="false">+Actuals!V362</f>
        <v>0</v>
      </c>
      <c r="Z80" s="113" t="n">
        <f aca="false">+Actuals!W362</f>
        <v>0</v>
      </c>
      <c r="AA80" s="114" t="n">
        <f aca="false">+Actuals!X362</f>
        <v>0</v>
      </c>
      <c r="AB80" s="113" t="n">
        <f aca="false">+Actuals!Y362</f>
        <v>0</v>
      </c>
      <c r="AC80" s="114" t="n">
        <f aca="false">+Actuals!Z362</f>
        <v>0</v>
      </c>
      <c r="AD80" s="113" t="n">
        <f aca="false">+Actuals!AA362</f>
        <v>0</v>
      </c>
      <c r="AE80" s="114" t="n">
        <f aca="false">+Actuals!AB362</f>
        <v>0</v>
      </c>
      <c r="AF80" s="113" t="n">
        <f aca="false">+Actuals!AC362</f>
        <v>0</v>
      </c>
      <c r="AG80" s="114" t="n">
        <f aca="false">+Actuals!AD362</f>
        <v>0</v>
      </c>
      <c r="AH80" s="113" t="n">
        <f aca="false">+Actuals!AE362</f>
        <v>0</v>
      </c>
      <c r="AI80" s="114" t="n">
        <f aca="false">+Actuals!AF362</f>
        <v>0</v>
      </c>
      <c r="AJ80" s="113" t="n">
        <f aca="false">+Actuals!AG362</f>
        <v>0</v>
      </c>
      <c r="AK80" s="114" t="n">
        <f aca="false">+Actuals!AH362</f>
        <v>0</v>
      </c>
      <c r="AL80" s="113" t="n">
        <f aca="false">+Actuals!AI362</f>
        <v>0</v>
      </c>
      <c r="AM80" s="114" t="n">
        <f aca="false">+Actuals!AJ362</f>
        <v>0</v>
      </c>
      <c r="AN80" s="113" t="n">
        <f aca="false">+Actuals!AK362</f>
        <v>0</v>
      </c>
      <c r="AO80" s="114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'TIE-OUT'!H81+RECLASS!H81</f>
        <v>0</v>
      </c>
      <c r="G81" s="28" t="n">
        <f aca="false">'TIE-OUT'!I81+RECLASS!I81</f>
        <v>0</v>
      </c>
      <c r="H81" s="113" t="n">
        <f aca="false">+Actuals!E363</f>
        <v>0</v>
      </c>
      <c r="I81" s="114" t="n">
        <f aca="false">+Actuals!F363</f>
        <v>0</v>
      </c>
      <c r="J81" s="113" t="n">
        <f aca="false">+Actuals!G363</f>
        <v>0</v>
      </c>
      <c r="K81" s="114" t="n">
        <f aca="false">+Actuals!H363</f>
        <v>0</v>
      </c>
      <c r="L81" s="113" t="n">
        <f aca="false">+Actuals!I363</f>
        <v>0</v>
      </c>
      <c r="M81" s="114" t="n">
        <f aca="false">+Actuals!J363</f>
        <v>0</v>
      </c>
      <c r="N81" s="113" t="n">
        <f aca="false">+Actuals!K363</f>
        <v>0</v>
      </c>
      <c r="O81" s="114" t="n">
        <f aca="false">+Actuals!L363</f>
        <v>0</v>
      </c>
      <c r="P81" s="113" t="n">
        <f aca="false">+Actuals!M363</f>
        <v>0</v>
      </c>
      <c r="Q81" s="114" t="n">
        <f aca="false">+Actuals!N363</f>
        <v>0</v>
      </c>
      <c r="R81" s="113" t="n">
        <f aca="false">+Actuals!O363</f>
        <v>0</v>
      </c>
      <c r="S81" s="114" t="n">
        <f aca="false">+Actuals!P363</f>
        <v>0</v>
      </c>
      <c r="T81" s="113" t="n">
        <f aca="false">+Actuals!Q363</f>
        <v>0</v>
      </c>
      <c r="U81" s="114" t="n">
        <f aca="false">+Actuals!R363</f>
        <v>0</v>
      </c>
      <c r="V81" s="113" t="n">
        <f aca="false">+Actuals!S363</f>
        <v>0</v>
      </c>
      <c r="W81" s="114" t="n">
        <f aca="false">+Actuals!T363</f>
        <v>0</v>
      </c>
      <c r="X81" s="113" t="n">
        <f aca="false">+Actuals!U363</f>
        <v>0</v>
      </c>
      <c r="Y81" s="114" t="n">
        <f aca="false">+Actuals!V363</f>
        <v>0</v>
      </c>
      <c r="Z81" s="113" t="n">
        <f aca="false">+Actuals!W363</f>
        <v>0</v>
      </c>
      <c r="AA81" s="114" t="n">
        <f aca="false">+Actuals!X363</f>
        <v>0</v>
      </c>
      <c r="AB81" s="113" t="n">
        <f aca="false">+Actuals!Y363</f>
        <v>0</v>
      </c>
      <c r="AC81" s="114" t="n">
        <f aca="false">+Actuals!Z363</f>
        <v>0</v>
      </c>
      <c r="AD81" s="113" t="n">
        <f aca="false">+Actuals!AA363</f>
        <v>0</v>
      </c>
      <c r="AE81" s="114" t="n">
        <f aca="false">+Actuals!AB363</f>
        <v>0</v>
      </c>
      <c r="AF81" s="113" t="n">
        <f aca="false">+Actuals!AC363</f>
        <v>0</v>
      </c>
      <c r="AG81" s="114" t="n">
        <f aca="false">+Actuals!AD363</f>
        <v>0</v>
      </c>
      <c r="AH81" s="113" t="n">
        <f aca="false">+Actuals!AE363</f>
        <v>0</v>
      </c>
      <c r="AI81" s="114" t="n">
        <f aca="false">+Actuals!AF363</f>
        <v>0</v>
      </c>
      <c r="AJ81" s="113" t="n">
        <f aca="false">+Actuals!AG363</f>
        <v>0</v>
      </c>
      <c r="AK81" s="114" t="n">
        <f aca="false">+Actuals!AH363</f>
        <v>0</v>
      </c>
      <c r="AL81" s="113" t="n">
        <f aca="false">+Actuals!AI363</f>
        <v>0</v>
      </c>
      <c r="AM81" s="114" t="n">
        <f aca="false">+Actuals!AJ363</f>
        <v>0</v>
      </c>
      <c r="AN81" s="113" t="n">
        <f aca="false">+Actuals!AK363</f>
        <v>0</v>
      </c>
      <c r="AO81" s="114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-156682.519999996</v>
      </c>
      <c r="F82" s="42" t="n">
        <f aca="false">F16+F24+F29+F36+F43+F45+F47+F49</f>
        <v>0</v>
      </c>
      <c r="G82" s="43" t="n">
        <f aca="false">SUM(G72:G81)+G16+G24+G29+G36+G43+G45+G47+G49+G51+G56+G61+G66</f>
        <v>-1352033.16</v>
      </c>
      <c r="H82" s="42" t="n">
        <f aca="false">H16+H24+H29+H36+H43+H45+H47+H49</f>
        <v>0</v>
      </c>
      <c r="I82" s="117" t="n">
        <f aca="false">SUM(I72:I81)+I16+I24+I29+I36+I43+I45+I47+I49+I51+I56+I61+I66</f>
        <v>1832497.78</v>
      </c>
      <c r="J82" s="42" t="n">
        <f aca="false">J16+J24+J29+J36+J43+J45+J47+J49</f>
        <v>0</v>
      </c>
      <c r="K82" s="117" t="n">
        <f aca="false">SUM(K72:K81)+K16+K24+K29+K36+K43+K45+K47+K49+K51+K56+K61+K66</f>
        <v>-159439.99</v>
      </c>
      <c r="L82" s="42" t="n">
        <f aca="false">L16+L24+L29+L36+L43+L45+L47+L49</f>
        <v>0</v>
      </c>
      <c r="M82" s="43" t="n">
        <f aca="false">SUM(M72:M81)+M16+M24+M29+M36+M43+M45+M47+M49+M51+M56+M61+M66</f>
        <v>-457546.15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-20161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J44" colorId="64" zoomScale="75" zoomScaleNormal="75" zoomScalePageLayoutView="100" workbookViewId="0">
      <selection pane="topLeft" activeCell="Q80" activeCellId="0" sqref="Q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7" min="6" style="0" width="15.41"/>
    <col collapsed="false" customWidth="true" hidden="true" outlineLevel="0" max="42" min="18" style="0" width="15.41"/>
    <col collapsed="false" customWidth="true" hidden="false" outlineLevel="0" max="43" min="43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'TIE-OUT'!AF11+RECLASS!AF11</f>
        <v>0</v>
      </c>
      <c r="G11" s="29" t="n">
        <f aca="false">'TIE-OUT'!AG11+RECLASS!AG11</f>
        <v>0</v>
      </c>
      <c r="H11" s="113" t="n">
        <v>0</v>
      </c>
      <c r="I11" s="114" t="n">
        <v>0</v>
      </c>
      <c r="J11" s="113" t="n">
        <v>0</v>
      </c>
      <c r="K11" s="114" t="n">
        <v>0</v>
      </c>
      <c r="L11" s="113" t="n">
        <f aca="false">+Actuals!I324</f>
        <v>0</v>
      </c>
      <c r="M11" s="114" t="n">
        <f aca="false">+Actuals!J324</f>
        <v>0</v>
      </c>
      <c r="N11" s="113" t="n">
        <f aca="false">+Actuals!K324</f>
        <v>0</v>
      </c>
      <c r="O11" s="114" t="n">
        <f aca="false">+Actuals!L324</f>
        <v>0</v>
      </c>
      <c r="P11" s="113" t="n">
        <f aca="false">+Actuals!M324</f>
        <v>0</v>
      </c>
      <c r="Q11" s="114" t="n">
        <f aca="false">+Actuals!N324</f>
        <v>0</v>
      </c>
      <c r="R11" s="113" t="n">
        <f aca="false">+Actuals!O324</f>
        <v>0</v>
      </c>
      <c r="S11" s="114" t="n">
        <f aca="false">+Actuals!P324</f>
        <v>0</v>
      </c>
      <c r="T11" s="113" t="n">
        <f aca="false">+Actuals!Q324</f>
        <v>0</v>
      </c>
      <c r="U11" s="114" t="n">
        <f aca="false">+Actuals!R324</f>
        <v>0</v>
      </c>
      <c r="V11" s="113" t="n">
        <f aca="false">+Actuals!S324</f>
        <v>0</v>
      </c>
      <c r="W11" s="114" t="n">
        <f aca="false">+Actuals!T324</f>
        <v>0</v>
      </c>
      <c r="X11" s="113" t="n">
        <f aca="false">+Actuals!U324</f>
        <v>0</v>
      </c>
      <c r="Y11" s="114" t="n">
        <f aca="false">+Actuals!V324</f>
        <v>0</v>
      </c>
      <c r="Z11" s="113" t="n">
        <f aca="false">+Actuals!W324</f>
        <v>0</v>
      </c>
      <c r="AA11" s="114" t="n">
        <f aca="false">+Actuals!X324</f>
        <v>0</v>
      </c>
      <c r="AB11" s="113" t="n">
        <f aca="false">+Actuals!Y324</f>
        <v>0</v>
      </c>
      <c r="AC11" s="114" t="n">
        <f aca="false">+Actuals!Z324</f>
        <v>0</v>
      </c>
      <c r="AD11" s="113" t="n">
        <f aca="false">+Actuals!AA324</f>
        <v>0</v>
      </c>
      <c r="AE11" s="114" t="n">
        <f aca="false">+Actuals!AB324</f>
        <v>0</v>
      </c>
      <c r="AF11" s="113" t="n">
        <f aca="false">+Actuals!AC324</f>
        <v>0</v>
      </c>
      <c r="AG11" s="114" t="n">
        <f aca="false">+Actuals!AD324</f>
        <v>0</v>
      </c>
      <c r="AH11" s="113" t="n">
        <f aca="false">+Actuals!AE324</f>
        <v>0</v>
      </c>
      <c r="AI11" s="114" t="n">
        <f aca="false">+Actuals!AF324</f>
        <v>0</v>
      </c>
      <c r="AJ11" s="113" t="n">
        <f aca="false">+Actuals!AG324</f>
        <v>0</v>
      </c>
      <c r="AK11" s="114" t="n">
        <f aca="false">+Actuals!AH324</f>
        <v>0</v>
      </c>
      <c r="AL11" s="113" t="n">
        <f aca="false">+Actuals!AI324</f>
        <v>0</v>
      </c>
      <c r="AM11" s="114" t="n">
        <f aca="false">+Actuals!AJ324</f>
        <v>0</v>
      </c>
      <c r="AN11" s="113" t="n">
        <f aca="false">+Actuals!AK324</f>
        <v>0</v>
      </c>
      <c r="AO11" s="114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13" t="n">
        <v>0</v>
      </c>
      <c r="I12" s="114" t="n">
        <v>0</v>
      </c>
      <c r="J12" s="113" t="n">
        <v>0</v>
      </c>
      <c r="K12" s="114" t="n">
        <v>0</v>
      </c>
      <c r="L12" s="113" t="n">
        <f aca="false">+Actuals!I325</f>
        <v>0</v>
      </c>
      <c r="M12" s="114" t="n">
        <f aca="false">+Actuals!J325</f>
        <v>0</v>
      </c>
      <c r="N12" s="113" t="n">
        <f aca="false">+Actuals!K325</f>
        <v>0</v>
      </c>
      <c r="O12" s="114" t="n">
        <f aca="false">+Actuals!L325</f>
        <v>0</v>
      </c>
      <c r="P12" s="113" t="n">
        <f aca="false">+Actuals!M325</f>
        <v>0</v>
      </c>
      <c r="Q12" s="114" t="n">
        <f aca="false">+Actuals!N325</f>
        <v>0</v>
      </c>
      <c r="R12" s="113" t="n">
        <f aca="false">+Actuals!O325</f>
        <v>0</v>
      </c>
      <c r="S12" s="114" t="n">
        <f aca="false">+Actuals!P325</f>
        <v>0</v>
      </c>
      <c r="T12" s="113" t="n">
        <f aca="false">+Actuals!Q325</f>
        <v>0</v>
      </c>
      <c r="U12" s="114" t="n">
        <f aca="false">+Actuals!R325</f>
        <v>0</v>
      </c>
      <c r="V12" s="113" t="n">
        <f aca="false">+Actuals!S325</f>
        <v>0</v>
      </c>
      <c r="W12" s="114" t="n">
        <f aca="false">+Actuals!T325</f>
        <v>0</v>
      </c>
      <c r="X12" s="113" t="n">
        <f aca="false">+Actuals!U325</f>
        <v>0</v>
      </c>
      <c r="Y12" s="114" t="n">
        <f aca="false">+Actuals!V325</f>
        <v>0</v>
      </c>
      <c r="Z12" s="113" t="n">
        <f aca="false">+Actuals!W325</f>
        <v>0</v>
      </c>
      <c r="AA12" s="114" t="n">
        <f aca="false">+Actuals!X325</f>
        <v>0</v>
      </c>
      <c r="AB12" s="113" t="n">
        <f aca="false">+Actuals!Y325</f>
        <v>0</v>
      </c>
      <c r="AC12" s="114" t="n">
        <f aca="false">+Actuals!Z325</f>
        <v>0</v>
      </c>
      <c r="AD12" s="113" t="n">
        <f aca="false">+Actuals!AA325</f>
        <v>0</v>
      </c>
      <c r="AE12" s="114" t="n">
        <f aca="false">+Actuals!AB325</f>
        <v>0</v>
      </c>
      <c r="AF12" s="113" t="n">
        <f aca="false">+Actuals!AC325</f>
        <v>0</v>
      </c>
      <c r="AG12" s="114" t="n">
        <f aca="false">+Actuals!AD325</f>
        <v>0</v>
      </c>
      <c r="AH12" s="113" t="n">
        <f aca="false">+Actuals!AE325</f>
        <v>0</v>
      </c>
      <c r="AI12" s="114" t="n">
        <f aca="false">+Actuals!AF325</f>
        <v>0</v>
      </c>
      <c r="AJ12" s="113" t="n">
        <f aca="false">+Actuals!AG325</f>
        <v>0</v>
      </c>
      <c r="AK12" s="114" t="n">
        <f aca="false">+Actuals!AH325</f>
        <v>0</v>
      </c>
      <c r="AL12" s="113" t="n">
        <f aca="false">+Actuals!AI325</f>
        <v>0</v>
      </c>
      <c r="AM12" s="114" t="n">
        <f aca="false">+Actuals!AJ325</f>
        <v>0</v>
      </c>
      <c r="AN12" s="113" t="n">
        <f aca="false">+Actuals!AK325</f>
        <v>0</v>
      </c>
      <c r="AO12" s="114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'TIE-OUT'!AF13+RECLASS!AF13</f>
        <v>0</v>
      </c>
      <c r="G13" s="29" t="n">
        <f aca="false">'TIE-OUT'!AG13+RECLASS!AG13</f>
        <v>0</v>
      </c>
      <c r="H13" s="113" t="n">
        <v>0</v>
      </c>
      <c r="I13" s="114" t="n">
        <v>0</v>
      </c>
      <c r="J13" s="113" t="n">
        <v>0</v>
      </c>
      <c r="K13" s="114" t="n">
        <v>0</v>
      </c>
      <c r="L13" s="113" t="n">
        <f aca="false">+Actuals!I326</f>
        <v>0</v>
      </c>
      <c r="M13" s="114" t="n">
        <f aca="false">+Actuals!J326</f>
        <v>0</v>
      </c>
      <c r="N13" s="113" t="n">
        <f aca="false">+Actuals!K326</f>
        <v>0</v>
      </c>
      <c r="O13" s="114" t="n">
        <f aca="false">+Actuals!L326</f>
        <v>0</v>
      </c>
      <c r="P13" s="113" t="n">
        <f aca="false">+Actuals!M326</f>
        <v>0</v>
      </c>
      <c r="Q13" s="114" t="n">
        <f aca="false">+Actuals!N326</f>
        <v>0</v>
      </c>
      <c r="R13" s="113" t="n">
        <f aca="false">+Actuals!O326</f>
        <v>0</v>
      </c>
      <c r="S13" s="114" t="n">
        <f aca="false">+Actuals!P326</f>
        <v>0</v>
      </c>
      <c r="T13" s="113" t="n">
        <f aca="false">+Actuals!Q326</f>
        <v>0</v>
      </c>
      <c r="U13" s="114" t="n">
        <f aca="false">+Actuals!R326</f>
        <v>0</v>
      </c>
      <c r="V13" s="113" t="n">
        <f aca="false">+Actuals!S326</f>
        <v>0</v>
      </c>
      <c r="W13" s="114" t="n">
        <f aca="false">+Actuals!T326</f>
        <v>0</v>
      </c>
      <c r="X13" s="113" t="n">
        <f aca="false">+Actuals!U326</f>
        <v>0</v>
      </c>
      <c r="Y13" s="114" t="n">
        <f aca="false">+Actuals!V326</f>
        <v>0</v>
      </c>
      <c r="Z13" s="113" t="n">
        <f aca="false">+Actuals!W326</f>
        <v>0</v>
      </c>
      <c r="AA13" s="114" t="n">
        <f aca="false">+Actuals!X326</f>
        <v>0</v>
      </c>
      <c r="AB13" s="113" t="n">
        <f aca="false">+Actuals!Y326</f>
        <v>0</v>
      </c>
      <c r="AC13" s="114" t="n">
        <f aca="false">+Actuals!Z326</f>
        <v>0</v>
      </c>
      <c r="AD13" s="113" t="n">
        <f aca="false">+Actuals!AA326</f>
        <v>0</v>
      </c>
      <c r="AE13" s="114" t="n">
        <f aca="false">+Actuals!AB326</f>
        <v>0</v>
      </c>
      <c r="AF13" s="113" t="n">
        <f aca="false">+Actuals!AC326</f>
        <v>0</v>
      </c>
      <c r="AG13" s="114" t="n">
        <f aca="false">+Actuals!AD326</f>
        <v>0</v>
      </c>
      <c r="AH13" s="113" t="n">
        <f aca="false">+Actuals!AE326</f>
        <v>0</v>
      </c>
      <c r="AI13" s="114" t="n">
        <f aca="false">+Actuals!AF326</f>
        <v>0</v>
      </c>
      <c r="AJ13" s="113" t="n">
        <f aca="false">+Actuals!AG326</f>
        <v>0</v>
      </c>
      <c r="AK13" s="114" t="n">
        <f aca="false">+Actuals!AH326</f>
        <v>0</v>
      </c>
      <c r="AL13" s="113" t="n">
        <f aca="false">+Actuals!AI326</f>
        <v>0</v>
      </c>
      <c r="AM13" s="114" t="n">
        <f aca="false">+Actuals!AJ326</f>
        <v>0</v>
      </c>
      <c r="AN13" s="113" t="n">
        <f aca="false">+Actuals!AK326</f>
        <v>0</v>
      </c>
      <c r="AO13" s="114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13" t="n">
        <v>0</v>
      </c>
      <c r="I14" s="114" t="n">
        <v>0</v>
      </c>
      <c r="J14" s="113" t="n">
        <v>0</v>
      </c>
      <c r="K14" s="114" t="n">
        <v>0</v>
      </c>
      <c r="L14" s="113" t="n">
        <f aca="false">+Actuals!I327</f>
        <v>0</v>
      </c>
      <c r="M14" s="114" t="n">
        <f aca="false">+Actuals!J327</f>
        <v>0</v>
      </c>
      <c r="N14" s="113" t="n">
        <f aca="false">+Actuals!K327</f>
        <v>0</v>
      </c>
      <c r="O14" s="114" t="n">
        <f aca="false">+Actuals!L327</f>
        <v>0</v>
      </c>
      <c r="P14" s="113" t="n">
        <f aca="false">+Actuals!M327</f>
        <v>0</v>
      </c>
      <c r="Q14" s="114" t="n">
        <f aca="false">+Actuals!N327</f>
        <v>0</v>
      </c>
      <c r="R14" s="113" t="n">
        <f aca="false">+Actuals!O327</f>
        <v>0</v>
      </c>
      <c r="S14" s="114" t="n">
        <f aca="false">+Actuals!P327</f>
        <v>0</v>
      </c>
      <c r="T14" s="113" t="n">
        <f aca="false">+Actuals!Q327</f>
        <v>0</v>
      </c>
      <c r="U14" s="114" t="n">
        <f aca="false">+Actuals!R327</f>
        <v>0</v>
      </c>
      <c r="V14" s="113" t="n">
        <f aca="false">+Actuals!S327</f>
        <v>0</v>
      </c>
      <c r="W14" s="114" t="n">
        <f aca="false">+Actuals!T327</f>
        <v>0</v>
      </c>
      <c r="X14" s="113" t="n">
        <f aca="false">+Actuals!U327</f>
        <v>0</v>
      </c>
      <c r="Y14" s="114" t="n">
        <f aca="false">+Actuals!V327</f>
        <v>0</v>
      </c>
      <c r="Z14" s="113" t="n">
        <f aca="false">+Actuals!W327</f>
        <v>0</v>
      </c>
      <c r="AA14" s="114" t="n">
        <f aca="false">+Actuals!X327</f>
        <v>0</v>
      </c>
      <c r="AB14" s="113" t="n">
        <f aca="false">+Actuals!Y327</f>
        <v>0</v>
      </c>
      <c r="AC14" s="114" t="n">
        <f aca="false">+Actuals!Z327</f>
        <v>0</v>
      </c>
      <c r="AD14" s="113" t="n">
        <f aca="false">+Actuals!AA327</f>
        <v>0</v>
      </c>
      <c r="AE14" s="114" t="n">
        <f aca="false">+Actuals!AB327</f>
        <v>0</v>
      </c>
      <c r="AF14" s="113" t="n">
        <f aca="false">+Actuals!AC327</f>
        <v>0</v>
      </c>
      <c r="AG14" s="114" t="n">
        <f aca="false">+Actuals!AD327</f>
        <v>0</v>
      </c>
      <c r="AH14" s="113" t="n">
        <f aca="false">+Actuals!AE327</f>
        <v>0</v>
      </c>
      <c r="AI14" s="114" t="n">
        <f aca="false">+Actuals!AF327</f>
        <v>0</v>
      </c>
      <c r="AJ14" s="113" t="n">
        <f aca="false">+Actuals!AG327</f>
        <v>0</v>
      </c>
      <c r="AK14" s="114" t="n">
        <f aca="false">+Actuals!AH327</f>
        <v>0</v>
      </c>
      <c r="AL14" s="113" t="n">
        <f aca="false">+Actuals!AI327</f>
        <v>0</v>
      </c>
      <c r="AM14" s="114" t="n">
        <f aca="false">+Actuals!AJ327</f>
        <v>0</v>
      </c>
      <c r="AN14" s="113" t="n">
        <f aca="false">+Actuals!AK327</f>
        <v>0</v>
      </c>
      <c r="AO14" s="114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'TIE-OUT'!AF15+RECLASS!AF15</f>
        <v>0</v>
      </c>
      <c r="G15" s="108" t="n">
        <f aca="false">'TIE-OUT'!AG15+RECLASS!AG15</f>
        <v>0</v>
      </c>
      <c r="H15" s="113" t="n">
        <v>0</v>
      </c>
      <c r="I15" s="114" t="n">
        <v>0</v>
      </c>
      <c r="J15" s="113" t="n">
        <v>0</v>
      </c>
      <c r="K15" s="114" t="n">
        <v>0</v>
      </c>
      <c r="L15" s="113" t="n">
        <f aca="false">+Actuals!I328</f>
        <v>0</v>
      </c>
      <c r="M15" s="114" t="n">
        <f aca="false">+Actuals!J328</f>
        <v>0</v>
      </c>
      <c r="N15" s="113" t="n">
        <f aca="false">+Actuals!K328</f>
        <v>0</v>
      </c>
      <c r="O15" s="114" t="n">
        <f aca="false">+Actuals!L328</f>
        <v>0</v>
      </c>
      <c r="P15" s="113" t="n">
        <f aca="false">+Actuals!M328</f>
        <v>0</v>
      </c>
      <c r="Q15" s="114" t="n">
        <f aca="false">+Actuals!N328</f>
        <v>0</v>
      </c>
      <c r="R15" s="113" t="n">
        <f aca="false">+Actuals!O328</f>
        <v>0</v>
      </c>
      <c r="S15" s="114" t="n">
        <f aca="false">+Actuals!P328</f>
        <v>0</v>
      </c>
      <c r="T15" s="113" t="n">
        <f aca="false">+Actuals!Q328</f>
        <v>0</v>
      </c>
      <c r="U15" s="114" t="n">
        <f aca="false">+Actuals!R328</f>
        <v>0</v>
      </c>
      <c r="V15" s="113" t="n">
        <f aca="false">+Actuals!S328</f>
        <v>0</v>
      </c>
      <c r="W15" s="114" t="n">
        <f aca="false">+Actuals!T328</f>
        <v>0</v>
      </c>
      <c r="X15" s="113" t="n">
        <f aca="false">+Actuals!U328</f>
        <v>0</v>
      </c>
      <c r="Y15" s="114" t="n">
        <f aca="false">+Actuals!V328</f>
        <v>0</v>
      </c>
      <c r="Z15" s="113" t="n">
        <f aca="false">+Actuals!W328</f>
        <v>0</v>
      </c>
      <c r="AA15" s="114" t="n">
        <f aca="false">+Actuals!X328</f>
        <v>0</v>
      </c>
      <c r="AB15" s="113" t="n">
        <f aca="false">+Actuals!Y328</f>
        <v>0</v>
      </c>
      <c r="AC15" s="114" t="n">
        <f aca="false">+Actuals!Z328</f>
        <v>0</v>
      </c>
      <c r="AD15" s="113" t="n">
        <f aca="false">+Actuals!AA328</f>
        <v>0</v>
      </c>
      <c r="AE15" s="114" t="n">
        <f aca="false">+Actuals!AB328</f>
        <v>0</v>
      </c>
      <c r="AF15" s="113" t="n">
        <f aca="false">+Actuals!AC328</f>
        <v>0</v>
      </c>
      <c r="AG15" s="114" t="n">
        <f aca="false">+Actuals!AD328</f>
        <v>0</v>
      </c>
      <c r="AH15" s="113" t="n">
        <f aca="false">+Actuals!AE328</f>
        <v>0</v>
      </c>
      <c r="AI15" s="114" t="n">
        <f aca="false">+Actuals!AF328</f>
        <v>0</v>
      </c>
      <c r="AJ15" s="113" t="n">
        <f aca="false">+Actuals!AG328</f>
        <v>0</v>
      </c>
      <c r="AK15" s="114" t="n">
        <f aca="false">+Actuals!AH328</f>
        <v>0</v>
      </c>
      <c r="AL15" s="113" t="n">
        <f aca="false">+Actuals!AI328</f>
        <v>0</v>
      </c>
      <c r="AM15" s="114" t="n">
        <f aca="false">+Actuals!AJ328</f>
        <v>0</v>
      </c>
      <c r="AN15" s="113" t="n">
        <f aca="false">+Actuals!AK328</f>
        <v>0</v>
      </c>
      <c r="AO15" s="114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'TIE-OUT'!AF19+RECLASS!AF19</f>
        <v>0</v>
      </c>
      <c r="G19" s="26" t="n">
        <f aca="false">'TIE-OUT'!AG19+RECLASS!AG19</f>
        <v>0</v>
      </c>
      <c r="H19" s="113" t="n">
        <v>0</v>
      </c>
      <c r="I19" s="114" t="n">
        <v>0</v>
      </c>
      <c r="J19" s="113" t="n">
        <v>0</v>
      </c>
      <c r="K19" s="114" t="n">
        <v>0</v>
      </c>
      <c r="L19" s="113" t="n">
        <f aca="false">+Actuals!I329</f>
        <v>0</v>
      </c>
      <c r="M19" s="114" t="n">
        <f aca="false">+Actuals!J329</f>
        <v>0</v>
      </c>
      <c r="N19" s="113" t="n">
        <f aca="false">+Actuals!K329</f>
        <v>0</v>
      </c>
      <c r="O19" s="114" t="n">
        <f aca="false">+Actuals!L329</f>
        <v>0</v>
      </c>
      <c r="P19" s="113" t="n">
        <f aca="false">+Actuals!M329</f>
        <v>0</v>
      </c>
      <c r="Q19" s="114" t="n">
        <f aca="false">+Actuals!N329</f>
        <v>0</v>
      </c>
      <c r="R19" s="113" t="n">
        <f aca="false">+Actuals!O329</f>
        <v>0</v>
      </c>
      <c r="S19" s="114" t="n">
        <f aca="false">+Actuals!P329</f>
        <v>0</v>
      </c>
      <c r="T19" s="113" t="n">
        <f aca="false">+Actuals!Q329</f>
        <v>0</v>
      </c>
      <c r="U19" s="114" t="n">
        <f aca="false">+Actuals!R329</f>
        <v>0</v>
      </c>
      <c r="V19" s="113" t="n">
        <f aca="false">+Actuals!S329</f>
        <v>0</v>
      </c>
      <c r="W19" s="114" t="n">
        <f aca="false">+Actuals!T329</f>
        <v>0</v>
      </c>
      <c r="X19" s="113" t="n">
        <f aca="false">+Actuals!U329</f>
        <v>0</v>
      </c>
      <c r="Y19" s="114" t="n">
        <f aca="false">+Actuals!V329</f>
        <v>0</v>
      </c>
      <c r="Z19" s="113" t="n">
        <f aca="false">+Actuals!W329</f>
        <v>0</v>
      </c>
      <c r="AA19" s="114" t="n">
        <f aca="false">+Actuals!X329</f>
        <v>0</v>
      </c>
      <c r="AB19" s="113" t="n">
        <f aca="false">+Actuals!Y329</f>
        <v>0</v>
      </c>
      <c r="AC19" s="114" t="n">
        <f aca="false">+Actuals!Z329</f>
        <v>0</v>
      </c>
      <c r="AD19" s="113" t="n">
        <f aca="false">+Actuals!AA329</f>
        <v>0</v>
      </c>
      <c r="AE19" s="114" t="n">
        <f aca="false">+Actuals!AB329</f>
        <v>0</v>
      </c>
      <c r="AF19" s="113" t="n">
        <f aca="false">+Actuals!AC329</f>
        <v>0</v>
      </c>
      <c r="AG19" s="114" t="n">
        <f aca="false">+Actuals!AD329</f>
        <v>0</v>
      </c>
      <c r="AH19" s="113" t="n">
        <f aca="false">+Actuals!AE329</f>
        <v>0</v>
      </c>
      <c r="AI19" s="114" t="n">
        <f aca="false">+Actuals!AF329</f>
        <v>0</v>
      </c>
      <c r="AJ19" s="113" t="n">
        <f aca="false">+Actuals!AG329</f>
        <v>0</v>
      </c>
      <c r="AK19" s="114" t="n">
        <f aca="false">+Actuals!AH329</f>
        <v>0</v>
      </c>
      <c r="AL19" s="113" t="n">
        <f aca="false">+Actuals!AI329</f>
        <v>0</v>
      </c>
      <c r="AM19" s="114" t="n">
        <f aca="false">+Actuals!AJ329</f>
        <v>0</v>
      </c>
      <c r="AN19" s="113" t="n">
        <f aca="false">+Actuals!AK329</f>
        <v>0</v>
      </c>
      <c r="AO19" s="114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'TIE-OUT'!AF20+RECLASS!AF20</f>
        <v>0</v>
      </c>
      <c r="G20" s="29" t="n">
        <f aca="false">'TIE-OUT'!AG20+RECLASS!AG20</f>
        <v>0</v>
      </c>
      <c r="H20" s="113" t="n">
        <v>0</v>
      </c>
      <c r="I20" s="114" t="n">
        <v>0</v>
      </c>
      <c r="J20" s="113" t="n">
        <v>0</v>
      </c>
      <c r="K20" s="114" t="n">
        <v>0</v>
      </c>
      <c r="L20" s="113" t="n">
        <f aca="false">+Actuals!I330</f>
        <v>0</v>
      </c>
      <c r="M20" s="114" t="n">
        <f aca="false">+Actuals!J330</f>
        <v>0</v>
      </c>
      <c r="N20" s="113" t="n">
        <f aca="false">+Actuals!K330</f>
        <v>0</v>
      </c>
      <c r="O20" s="114" t="n">
        <f aca="false">+Actuals!L330</f>
        <v>0</v>
      </c>
      <c r="P20" s="113" t="n">
        <f aca="false">+Actuals!M330</f>
        <v>0</v>
      </c>
      <c r="Q20" s="114" t="n">
        <f aca="false">+Actuals!N330</f>
        <v>0</v>
      </c>
      <c r="R20" s="113" t="n">
        <f aca="false">+Actuals!O330</f>
        <v>0</v>
      </c>
      <c r="S20" s="114" t="n">
        <f aca="false">+Actuals!P330</f>
        <v>0</v>
      </c>
      <c r="T20" s="113" t="n">
        <f aca="false">+Actuals!Q330</f>
        <v>0</v>
      </c>
      <c r="U20" s="114" t="n">
        <f aca="false">+Actuals!R330</f>
        <v>0</v>
      </c>
      <c r="V20" s="113" t="n">
        <f aca="false">+Actuals!S330</f>
        <v>0</v>
      </c>
      <c r="W20" s="114" t="n">
        <f aca="false">+Actuals!T330</f>
        <v>0</v>
      </c>
      <c r="X20" s="113" t="n">
        <f aca="false">+Actuals!U330</f>
        <v>0</v>
      </c>
      <c r="Y20" s="114" t="n">
        <f aca="false">+Actuals!V330</f>
        <v>0</v>
      </c>
      <c r="Z20" s="113" t="n">
        <f aca="false">+Actuals!W330</f>
        <v>0</v>
      </c>
      <c r="AA20" s="114" t="n">
        <f aca="false">+Actuals!X330</f>
        <v>0</v>
      </c>
      <c r="AB20" s="113" t="n">
        <f aca="false">+Actuals!Y330</f>
        <v>0</v>
      </c>
      <c r="AC20" s="114" t="n">
        <f aca="false">+Actuals!Z330</f>
        <v>0</v>
      </c>
      <c r="AD20" s="113" t="n">
        <f aca="false">+Actuals!AA330</f>
        <v>0</v>
      </c>
      <c r="AE20" s="114" t="n">
        <f aca="false">+Actuals!AB330</f>
        <v>0</v>
      </c>
      <c r="AF20" s="113" t="n">
        <f aca="false">+Actuals!AC330</f>
        <v>0</v>
      </c>
      <c r="AG20" s="114" t="n">
        <f aca="false">+Actuals!AD330</f>
        <v>0</v>
      </c>
      <c r="AH20" s="113" t="n">
        <f aca="false">+Actuals!AE330</f>
        <v>0</v>
      </c>
      <c r="AI20" s="114" t="n">
        <f aca="false">+Actuals!AF330</f>
        <v>0</v>
      </c>
      <c r="AJ20" s="113" t="n">
        <f aca="false">+Actuals!AG330</f>
        <v>0</v>
      </c>
      <c r="AK20" s="114" t="n">
        <f aca="false">+Actuals!AH330</f>
        <v>0</v>
      </c>
      <c r="AL20" s="113" t="n">
        <f aca="false">+Actuals!AI330</f>
        <v>0</v>
      </c>
      <c r="AM20" s="114" t="n">
        <f aca="false">+Actuals!AJ330</f>
        <v>0</v>
      </c>
      <c r="AN20" s="113" t="n">
        <f aca="false">+Actuals!AK330</f>
        <v>0</v>
      </c>
      <c r="AO20" s="114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'TIE-OUT'!AF21+RECLASS!AF21</f>
        <v>0</v>
      </c>
      <c r="G21" s="29" t="n">
        <f aca="false">'TIE-OUT'!AG21+RECLASS!AG21</f>
        <v>0</v>
      </c>
      <c r="H21" s="113" t="n">
        <v>0</v>
      </c>
      <c r="I21" s="114" t="n">
        <v>0</v>
      </c>
      <c r="J21" s="113" t="n">
        <v>0</v>
      </c>
      <c r="K21" s="114" t="n">
        <v>0</v>
      </c>
      <c r="L21" s="113" t="n">
        <f aca="false">+Actuals!I331</f>
        <v>0</v>
      </c>
      <c r="M21" s="114" t="n">
        <f aca="false">+Actuals!J331</f>
        <v>0</v>
      </c>
      <c r="N21" s="113" t="n">
        <f aca="false">+Actuals!K331</f>
        <v>0</v>
      </c>
      <c r="O21" s="114" t="n">
        <f aca="false">+Actuals!L331</f>
        <v>0</v>
      </c>
      <c r="P21" s="113" t="n">
        <f aca="false">+Actuals!M331</f>
        <v>0</v>
      </c>
      <c r="Q21" s="114" t="n">
        <f aca="false">+Actuals!N331</f>
        <v>0</v>
      </c>
      <c r="R21" s="113" t="n">
        <f aca="false">+Actuals!O331</f>
        <v>0</v>
      </c>
      <c r="S21" s="114" t="n">
        <f aca="false">+Actuals!P331</f>
        <v>0</v>
      </c>
      <c r="T21" s="113" t="n">
        <f aca="false">+Actuals!Q331</f>
        <v>0</v>
      </c>
      <c r="U21" s="114" t="n">
        <f aca="false">+Actuals!R331</f>
        <v>0</v>
      </c>
      <c r="V21" s="113" t="n">
        <f aca="false">+Actuals!S331</f>
        <v>0</v>
      </c>
      <c r="W21" s="114" t="n">
        <f aca="false">+Actuals!T331</f>
        <v>0</v>
      </c>
      <c r="X21" s="113" t="n">
        <f aca="false">+Actuals!U331</f>
        <v>0</v>
      </c>
      <c r="Y21" s="114" t="n">
        <f aca="false">+Actuals!V331</f>
        <v>0</v>
      </c>
      <c r="Z21" s="113" t="n">
        <f aca="false">+Actuals!W331</f>
        <v>0</v>
      </c>
      <c r="AA21" s="114" t="n">
        <f aca="false">+Actuals!X331</f>
        <v>0</v>
      </c>
      <c r="AB21" s="113" t="n">
        <f aca="false">+Actuals!Y331</f>
        <v>0</v>
      </c>
      <c r="AC21" s="114" t="n">
        <f aca="false">+Actuals!Z331</f>
        <v>0</v>
      </c>
      <c r="AD21" s="113" t="n">
        <f aca="false">+Actuals!AA331</f>
        <v>0</v>
      </c>
      <c r="AE21" s="114" t="n">
        <f aca="false">+Actuals!AB331</f>
        <v>0</v>
      </c>
      <c r="AF21" s="113" t="n">
        <f aca="false">+Actuals!AC331</f>
        <v>0</v>
      </c>
      <c r="AG21" s="114" t="n">
        <f aca="false">+Actuals!AD331</f>
        <v>0</v>
      </c>
      <c r="AH21" s="113" t="n">
        <f aca="false">+Actuals!AE331</f>
        <v>0</v>
      </c>
      <c r="AI21" s="114" t="n">
        <f aca="false">+Actuals!AF331</f>
        <v>0</v>
      </c>
      <c r="AJ21" s="113" t="n">
        <f aca="false">+Actuals!AG331</f>
        <v>0</v>
      </c>
      <c r="AK21" s="114" t="n">
        <f aca="false">+Actuals!AH331</f>
        <v>0</v>
      </c>
      <c r="AL21" s="113" t="n">
        <f aca="false">+Actuals!AI331</f>
        <v>0</v>
      </c>
      <c r="AM21" s="114" t="n">
        <f aca="false">+Actuals!AJ331</f>
        <v>0</v>
      </c>
      <c r="AN21" s="113" t="n">
        <f aca="false">+Actuals!AK331</f>
        <v>0</v>
      </c>
      <c r="AO21" s="114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13" t="n">
        <v>0</v>
      </c>
      <c r="I22" s="114" t="n">
        <v>0</v>
      </c>
      <c r="J22" s="113" t="n">
        <v>0</v>
      </c>
      <c r="K22" s="114" t="n">
        <v>0</v>
      </c>
      <c r="L22" s="113" t="n">
        <f aca="false">+Actuals!I332</f>
        <v>0</v>
      </c>
      <c r="M22" s="114" t="n">
        <f aca="false">+Actuals!J332</f>
        <v>0</v>
      </c>
      <c r="N22" s="113" t="n">
        <f aca="false">+Actuals!K332</f>
        <v>0</v>
      </c>
      <c r="O22" s="114" t="n">
        <f aca="false">+Actuals!L332</f>
        <v>0</v>
      </c>
      <c r="P22" s="113" t="n">
        <f aca="false">+Actuals!M332</f>
        <v>0</v>
      </c>
      <c r="Q22" s="114" t="n">
        <f aca="false">+Actuals!N332</f>
        <v>0</v>
      </c>
      <c r="R22" s="113" t="n">
        <f aca="false">+Actuals!O332</f>
        <v>0</v>
      </c>
      <c r="S22" s="114" t="n">
        <f aca="false">+Actuals!P332</f>
        <v>0</v>
      </c>
      <c r="T22" s="113" t="n">
        <f aca="false">+Actuals!Q332</f>
        <v>0</v>
      </c>
      <c r="U22" s="114" t="n">
        <f aca="false">+Actuals!R332</f>
        <v>0</v>
      </c>
      <c r="V22" s="113" t="n">
        <f aca="false">+Actuals!S332</f>
        <v>0</v>
      </c>
      <c r="W22" s="114" t="n">
        <f aca="false">+Actuals!T332</f>
        <v>0</v>
      </c>
      <c r="X22" s="113" t="n">
        <f aca="false">+Actuals!U332</f>
        <v>0</v>
      </c>
      <c r="Y22" s="114" t="n">
        <f aca="false">+Actuals!V332</f>
        <v>0</v>
      </c>
      <c r="Z22" s="113" t="n">
        <f aca="false">+Actuals!W332</f>
        <v>0</v>
      </c>
      <c r="AA22" s="114" t="n">
        <f aca="false">+Actuals!X332</f>
        <v>0</v>
      </c>
      <c r="AB22" s="113" t="n">
        <f aca="false">+Actuals!Y332</f>
        <v>0</v>
      </c>
      <c r="AC22" s="114" t="n">
        <f aca="false">+Actuals!Z332</f>
        <v>0</v>
      </c>
      <c r="AD22" s="113" t="n">
        <f aca="false">+Actuals!AA332</f>
        <v>0</v>
      </c>
      <c r="AE22" s="114" t="n">
        <f aca="false">+Actuals!AB332</f>
        <v>0</v>
      </c>
      <c r="AF22" s="113" t="n">
        <f aca="false">+Actuals!AC332</f>
        <v>0</v>
      </c>
      <c r="AG22" s="114" t="n">
        <f aca="false">+Actuals!AD332</f>
        <v>0</v>
      </c>
      <c r="AH22" s="113" t="n">
        <f aca="false">+Actuals!AE332</f>
        <v>0</v>
      </c>
      <c r="AI22" s="114" t="n">
        <f aca="false">+Actuals!AF332</f>
        <v>0</v>
      </c>
      <c r="AJ22" s="113" t="n">
        <f aca="false">+Actuals!AG332</f>
        <v>0</v>
      </c>
      <c r="AK22" s="114" t="n">
        <f aca="false">+Actuals!AH332</f>
        <v>0</v>
      </c>
      <c r="AL22" s="113" t="n">
        <f aca="false">+Actuals!AI332</f>
        <v>0</v>
      </c>
      <c r="AM22" s="114" t="n">
        <f aca="false">+Actuals!AJ332</f>
        <v>0</v>
      </c>
      <c r="AN22" s="113" t="n">
        <f aca="false">+Actuals!AK332</f>
        <v>0</v>
      </c>
      <c r="AO22" s="114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'TIE-OUT'!AF23+RECLASS!AF23</f>
        <v>0</v>
      </c>
      <c r="G23" s="108" t="n">
        <f aca="false">'TIE-OUT'!AG23+RECLASS!AG23</f>
        <v>0</v>
      </c>
      <c r="H23" s="113" t="n">
        <v>0</v>
      </c>
      <c r="I23" s="114" t="n">
        <v>0</v>
      </c>
      <c r="J23" s="113" t="n">
        <v>0</v>
      </c>
      <c r="K23" s="114" t="n">
        <v>0</v>
      </c>
      <c r="L23" s="113" t="n">
        <f aca="false">+Actuals!I333</f>
        <v>0</v>
      </c>
      <c r="M23" s="114" t="n">
        <f aca="false">+Actuals!J333</f>
        <v>0</v>
      </c>
      <c r="N23" s="113" t="n">
        <f aca="false">+Actuals!K333</f>
        <v>0</v>
      </c>
      <c r="O23" s="114" t="n">
        <f aca="false">+Actuals!L333</f>
        <v>0</v>
      </c>
      <c r="P23" s="113" t="n">
        <f aca="false">+Actuals!M333</f>
        <v>0</v>
      </c>
      <c r="Q23" s="114" t="n">
        <f aca="false">+Actuals!N333</f>
        <v>0</v>
      </c>
      <c r="R23" s="113" t="n">
        <f aca="false">+Actuals!O333</f>
        <v>0</v>
      </c>
      <c r="S23" s="114" t="n">
        <f aca="false">+Actuals!P333</f>
        <v>0</v>
      </c>
      <c r="T23" s="113" t="n">
        <f aca="false">+Actuals!Q333</f>
        <v>0</v>
      </c>
      <c r="U23" s="114" t="n">
        <f aca="false">+Actuals!R333</f>
        <v>0</v>
      </c>
      <c r="V23" s="113" t="n">
        <f aca="false">+Actuals!S333</f>
        <v>0</v>
      </c>
      <c r="W23" s="114" t="n">
        <f aca="false">+Actuals!T333</f>
        <v>0</v>
      </c>
      <c r="X23" s="113" t="n">
        <f aca="false">+Actuals!U333</f>
        <v>0</v>
      </c>
      <c r="Y23" s="114" t="n">
        <f aca="false">+Actuals!V333</f>
        <v>0</v>
      </c>
      <c r="Z23" s="113" t="n">
        <f aca="false">+Actuals!W333</f>
        <v>0</v>
      </c>
      <c r="AA23" s="114" t="n">
        <f aca="false">+Actuals!X333</f>
        <v>0</v>
      </c>
      <c r="AB23" s="113" t="n">
        <f aca="false">+Actuals!Y333</f>
        <v>0</v>
      </c>
      <c r="AC23" s="114" t="n">
        <f aca="false">+Actuals!Z333</f>
        <v>0</v>
      </c>
      <c r="AD23" s="113" t="n">
        <f aca="false">+Actuals!AA333</f>
        <v>0</v>
      </c>
      <c r="AE23" s="114" t="n">
        <f aca="false">+Actuals!AB333</f>
        <v>0</v>
      </c>
      <c r="AF23" s="113" t="n">
        <f aca="false">+Actuals!AC333</f>
        <v>0</v>
      </c>
      <c r="AG23" s="114" t="n">
        <f aca="false">+Actuals!AD333</f>
        <v>0</v>
      </c>
      <c r="AH23" s="113" t="n">
        <f aca="false">+Actuals!AE333</f>
        <v>0</v>
      </c>
      <c r="AI23" s="114" t="n">
        <f aca="false">+Actuals!AF333</f>
        <v>0</v>
      </c>
      <c r="AJ23" s="113" t="n">
        <f aca="false">+Actuals!AG333</f>
        <v>0</v>
      </c>
      <c r="AK23" s="114" t="n">
        <f aca="false">+Actuals!AH333</f>
        <v>0</v>
      </c>
      <c r="AL23" s="113" t="n">
        <f aca="false">+Actuals!AI333</f>
        <v>0</v>
      </c>
      <c r="AM23" s="114" t="n">
        <f aca="false">+Actuals!AJ333</f>
        <v>0</v>
      </c>
      <c r="AN23" s="113" t="n">
        <f aca="false">+Actuals!AK333</f>
        <v>0</v>
      </c>
      <c r="AO23" s="114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13" t="n">
        <v>0</v>
      </c>
      <c r="I27" s="114" t="n">
        <v>0</v>
      </c>
      <c r="J27" s="113" t="n">
        <v>0</v>
      </c>
      <c r="K27" s="114" t="n">
        <v>0</v>
      </c>
      <c r="L27" s="113" t="n">
        <f aca="false">+Actuals!I334</f>
        <v>0</v>
      </c>
      <c r="M27" s="114" t="n">
        <f aca="false">+Actuals!J334</f>
        <v>0</v>
      </c>
      <c r="N27" s="113" t="n">
        <f aca="false">+Actuals!K334</f>
        <v>0</v>
      </c>
      <c r="O27" s="114" t="n">
        <f aca="false">+Actuals!L334</f>
        <v>0</v>
      </c>
      <c r="P27" s="113" t="n">
        <f aca="false">+Actuals!M334</f>
        <v>0</v>
      </c>
      <c r="Q27" s="114" t="n">
        <f aca="false">+Actuals!N334</f>
        <v>0</v>
      </c>
      <c r="R27" s="113" t="n">
        <f aca="false">+Actuals!O334</f>
        <v>0</v>
      </c>
      <c r="S27" s="114" t="n">
        <f aca="false">+Actuals!P334</f>
        <v>0</v>
      </c>
      <c r="T27" s="113" t="n">
        <f aca="false">+Actuals!Q334</f>
        <v>0</v>
      </c>
      <c r="U27" s="114" t="n">
        <f aca="false">+Actuals!R334</f>
        <v>0</v>
      </c>
      <c r="V27" s="113" t="n">
        <f aca="false">+Actuals!S334</f>
        <v>0</v>
      </c>
      <c r="W27" s="114" t="n">
        <f aca="false">+Actuals!T334</f>
        <v>0</v>
      </c>
      <c r="X27" s="113" t="n">
        <f aca="false">+Actuals!U334</f>
        <v>0</v>
      </c>
      <c r="Y27" s="114" t="n">
        <f aca="false">+Actuals!V334</f>
        <v>0</v>
      </c>
      <c r="Z27" s="113" t="n">
        <f aca="false">+Actuals!W334</f>
        <v>0</v>
      </c>
      <c r="AA27" s="114" t="n">
        <f aca="false">+Actuals!X334</f>
        <v>0</v>
      </c>
      <c r="AB27" s="113" t="n">
        <f aca="false">+Actuals!Y334</f>
        <v>0</v>
      </c>
      <c r="AC27" s="114" t="n">
        <f aca="false">+Actuals!Z334</f>
        <v>0</v>
      </c>
      <c r="AD27" s="113" t="n">
        <f aca="false">+Actuals!AA334</f>
        <v>0</v>
      </c>
      <c r="AE27" s="114" t="n">
        <f aca="false">+Actuals!AB334</f>
        <v>0</v>
      </c>
      <c r="AF27" s="113" t="n">
        <f aca="false">+Actuals!AC334</f>
        <v>0</v>
      </c>
      <c r="AG27" s="114" t="n">
        <f aca="false">+Actuals!AD334</f>
        <v>0</v>
      </c>
      <c r="AH27" s="113" t="n">
        <f aca="false">+Actuals!AE334</f>
        <v>0</v>
      </c>
      <c r="AI27" s="114" t="n">
        <f aca="false">+Actuals!AF334</f>
        <v>0</v>
      </c>
      <c r="AJ27" s="113" t="n">
        <f aca="false">+Actuals!AG334</f>
        <v>0</v>
      </c>
      <c r="AK27" s="114" t="n">
        <f aca="false">+Actuals!AH334</f>
        <v>0</v>
      </c>
      <c r="AL27" s="113" t="n">
        <f aca="false">+Actuals!AI334</f>
        <v>0</v>
      </c>
      <c r="AM27" s="114" t="n">
        <f aca="false">+Actuals!AJ334</f>
        <v>0</v>
      </c>
      <c r="AN27" s="113" t="n">
        <f aca="false">+Actuals!AK334</f>
        <v>0</v>
      </c>
      <c r="AO27" s="114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'TIE-OUT'!AF28+RECLASS!AF28</f>
        <v>0</v>
      </c>
      <c r="G28" s="108" t="n">
        <f aca="false">'TIE-OUT'!AG28+RECLASS!AG28</f>
        <v>0</v>
      </c>
      <c r="H28" s="113" t="n">
        <v>0</v>
      </c>
      <c r="I28" s="114" t="n">
        <v>0</v>
      </c>
      <c r="J28" s="113" t="n">
        <v>0</v>
      </c>
      <c r="K28" s="114" t="n">
        <v>0</v>
      </c>
      <c r="L28" s="113" t="n">
        <f aca="false">+Actuals!I335</f>
        <v>0</v>
      </c>
      <c r="M28" s="114" t="n">
        <f aca="false">+Actuals!J335</f>
        <v>0</v>
      </c>
      <c r="N28" s="113" t="n">
        <f aca="false">+Actuals!K335</f>
        <v>0</v>
      </c>
      <c r="O28" s="114" t="n">
        <f aca="false">+Actuals!L335</f>
        <v>0</v>
      </c>
      <c r="P28" s="113" t="n">
        <f aca="false">+Actuals!M335</f>
        <v>0</v>
      </c>
      <c r="Q28" s="114" t="n">
        <f aca="false">+Actuals!N335</f>
        <v>0</v>
      </c>
      <c r="R28" s="113" t="n">
        <f aca="false">+Actuals!O335</f>
        <v>0</v>
      </c>
      <c r="S28" s="114" t="n">
        <f aca="false">+Actuals!P335</f>
        <v>0</v>
      </c>
      <c r="T28" s="113" t="n">
        <f aca="false">+Actuals!Q335</f>
        <v>0</v>
      </c>
      <c r="U28" s="114" t="n">
        <f aca="false">+Actuals!R335</f>
        <v>0</v>
      </c>
      <c r="V28" s="113" t="n">
        <f aca="false">+Actuals!S335</f>
        <v>0</v>
      </c>
      <c r="W28" s="114" t="n">
        <f aca="false">+Actuals!T335</f>
        <v>0</v>
      </c>
      <c r="X28" s="113" t="n">
        <f aca="false">+Actuals!U335</f>
        <v>0</v>
      </c>
      <c r="Y28" s="114" t="n">
        <f aca="false">+Actuals!V335</f>
        <v>0</v>
      </c>
      <c r="Z28" s="113" t="n">
        <f aca="false">+Actuals!W335</f>
        <v>0</v>
      </c>
      <c r="AA28" s="114" t="n">
        <f aca="false">+Actuals!X335</f>
        <v>0</v>
      </c>
      <c r="AB28" s="113" t="n">
        <f aca="false">+Actuals!Y335</f>
        <v>0</v>
      </c>
      <c r="AC28" s="114" t="n">
        <f aca="false">+Actuals!Z335</f>
        <v>0</v>
      </c>
      <c r="AD28" s="113" t="n">
        <f aca="false">+Actuals!AA335</f>
        <v>0</v>
      </c>
      <c r="AE28" s="114" t="n">
        <f aca="false">+Actuals!AB335</f>
        <v>0</v>
      </c>
      <c r="AF28" s="113" t="n">
        <f aca="false">+Actuals!AC335</f>
        <v>0</v>
      </c>
      <c r="AG28" s="114" t="n">
        <f aca="false">+Actuals!AD335</f>
        <v>0</v>
      </c>
      <c r="AH28" s="113" t="n">
        <f aca="false">+Actuals!AE335</f>
        <v>0</v>
      </c>
      <c r="AI28" s="114" t="n">
        <f aca="false">+Actuals!AF335</f>
        <v>0</v>
      </c>
      <c r="AJ28" s="113" t="n">
        <f aca="false">+Actuals!AG335</f>
        <v>0</v>
      </c>
      <c r="AK28" s="114" t="n">
        <f aca="false">+Actuals!AH335</f>
        <v>0</v>
      </c>
      <c r="AL28" s="113" t="n">
        <f aca="false">+Actuals!AI335</f>
        <v>0</v>
      </c>
      <c r="AM28" s="114" t="n">
        <f aca="false">+Actuals!AJ335</f>
        <v>0</v>
      </c>
      <c r="AN28" s="113" t="n">
        <f aca="false">+Actuals!AK335</f>
        <v>0</v>
      </c>
      <c r="AO28" s="114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13" t="n">
        <v>0</v>
      </c>
      <c r="I32" s="114" t="n">
        <v>0</v>
      </c>
      <c r="J32" s="113" t="n">
        <v>0</v>
      </c>
      <c r="K32" s="114" t="n">
        <v>0</v>
      </c>
      <c r="L32" s="113" t="n">
        <f aca="false">+Actuals!I336</f>
        <v>0</v>
      </c>
      <c r="M32" s="114" t="n">
        <f aca="false">+Actuals!J336</f>
        <v>0</v>
      </c>
      <c r="N32" s="113" t="n">
        <f aca="false">+Actuals!K336</f>
        <v>0</v>
      </c>
      <c r="O32" s="114" t="n">
        <f aca="false">+Actuals!L336</f>
        <v>0</v>
      </c>
      <c r="P32" s="113" t="n">
        <f aca="false">+Actuals!M336</f>
        <v>0</v>
      </c>
      <c r="Q32" s="114" t="n">
        <f aca="false">+Actuals!N336</f>
        <v>0</v>
      </c>
      <c r="R32" s="113" t="n">
        <f aca="false">+Actuals!O336</f>
        <v>0</v>
      </c>
      <c r="S32" s="114" t="n">
        <f aca="false">+Actuals!P336</f>
        <v>0</v>
      </c>
      <c r="T32" s="113" t="n">
        <f aca="false">+Actuals!Q336</f>
        <v>0</v>
      </c>
      <c r="U32" s="114" t="n">
        <f aca="false">+Actuals!R336</f>
        <v>0</v>
      </c>
      <c r="V32" s="113" t="n">
        <f aca="false">+Actuals!S336</f>
        <v>0</v>
      </c>
      <c r="W32" s="114" t="n">
        <f aca="false">+Actuals!T336</f>
        <v>0</v>
      </c>
      <c r="X32" s="113" t="n">
        <f aca="false">+Actuals!U336</f>
        <v>0</v>
      </c>
      <c r="Y32" s="114" t="n">
        <f aca="false">+Actuals!V336</f>
        <v>0</v>
      </c>
      <c r="Z32" s="113" t="n">
        <f aca="false">+Actuals!W336</f>
        <v>0</v>
      </c>
      <c r="AA32" s="114" t="n">
        <f aca="false">+Actuals!X336</f>
        <v>0</v>
      </c>
      <c r="AB32" s="113" t="n">
        <f aca="false">+Actuals!Y336</f>
        <v>0</v>
      </c>
      <c r="AC32" s="114" t="n">
        <f aca="false">+Actuals!Z336</f>
        <v>0</v>
      </c>
      <c r="AD32" s="113" t="n">
        <f aca="false">+Actuals!AA336</f>
        <v>0</v>
      </c>
      <c r="AE32" s="114" t="n">
        <f aca="false">+Actuals!AB336</f>
        <v>0</v>
      </c>
      <c r="AF32" s="113" t="n">
        <f aca="false">+Actuals!AC336</f>
        <v>0</v>
      </c>
      <c r="AG32" s="114" t="n">
        <f aca="false">+Actuals!AD336</f>
        <v>0</v>
      </c>
      <c r="AH32" s="113" t="n">
        <f aca="false">+Actuals!AE336</f>
        <v>0</v>
      </c>
      <c r="AI32" s="114" t="n">
        <f aca="false">+Actuals!AF336</f>
        <v>0</v>
      </c>
      <c r="AJ32" s="113" t="n">
        <f aca="false">+Actuals!AG336</f>
        <v>0</v>
      </c>
      <c r="AK32" s="114" t="n">
        <f aca="false">+Actuals!AH336</f>
        <v>0</v>
      </c>
      <c r="AL32" s="113" t="n">
        <f aca="false">+Actuals!AI336</f>
        <v>0</v>
      </c>
      <c r="AM32" s="114" t="n">
        <f aca="false">+Actuals!AJ336</f>
        <v>0</v>
      </c>
      <c r="AN32" s="113" t="n">
        <f aca="false">+Actuals!AK336</f>
        <v>0</v>
      </c>
      <c r="AO32" s="114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13" t="n">
        <v>0</v>
      </c>
      <c r="I33" s="114" t="n">
        <v>0</v>
      </c>
      <c r="J33" s="113" t="n">
        <v>0</v>
      </c>
      <c r="K33" s="114" t="n">
        <v>0</v>
      </c>
      <c r="L33" s="113" t="n">
        <f aca="false">+Actuals!I337</f>
        <v>0</v>
      </c>
      <c r="M33" s="114" t="n">
        <f aca="false">+Actuals!J337</f>
        <v>0</v>
      </c>
      <c r="N33" s="113" t="n">
        <f aca="false">+Actuals!K337</f>
        <v>0</v>
      </c>
      <c r="O33" s="114" t="n">
        <f aca="false">+Actuals!L337</f>
        <v>0</v>
      </c>
      <c r="P33" s="113" t="n">
        <f aca="false">+Actuals!M337</f>
        <v>0</v>
      </c>
      <c r="Q33" s="114" t="n">
        <f aca="false">+Actuals!N337</f>
        <v>0</v>
      </c>
      <c r="R33" s="113" t="n">
        <f aca="false">+Actuals!O337</f>
        <v>0</v>
      </c>
      <c r="S33" s="114" t="n">
        <f aca="false">+Actuals!P337</f>
        <v>0</v>
      </c>
      <c r="T33" s="113" t="n">
        <f aca="false">+Actuals!Q337</f>
        <v>0</v>
      </c>
      <c r="U33" s="114" t="n">
        <f aca="false">+Actuals!R337</f>
        <v>0</v>
      </c>
      <c r="V33" s="113" t="n">
        <f aca="false">+Actuals!S337</f>
        <v>0</v>
      </c>
      <c r="W33" s="114" t="n">
        <f aca="false">+Actuals!T337</f>
        <v>0</v>
      </c>
      <c r="X33" s="113" t="n">
        <f aca="false">+Actuals!U337</f>
        <v>0</v>
      </c>
      <c r="Y33" s="114" t="n">
        <f aca="false">+Actuals!V337</f>
        <v>0</v>
      </c>
      <c r="Z33" s="113" t="n">
        <f aca="false">+Actuals!W337</f>
        <v>0</v>
      </c>
      <c r="AA33" s="114" t="n">
        <f aca="false">+Actuals!X337</f>
        <v>0</v>
      </c>
      <c r="AB33" s="113" t="n">
        <f aca="false">+Actuals!Y337</f>
        <v>0</v>
      </c>
      <c r="AC33" s="114" t="n">
        <f aca="false">+Actuals!Z337</f>
        <v>0</v>
      </c>
      <c r="AD33" s="113" t="n">
        <f aca="false">+Actuals!AA337</f>
        <v>0</v>
      </c>
      <c r="AE33" s="114" t="n">
        <f aca="false">+Actuals!AB337</f>
        <v>0</v>
      </c>
      <c r="AF33" s="113" t="n">
        <f aca="false">+Actuals!AC337</f>
        <v>0</v>
      </c>
      <c r="AG33" s="114" t="n">
        <f aca="false">+Actuals!AD337</f>
        <v>0</v>
      </c>
      <c r="AH33" s="113" t="n">
        <f aca="false">+Actuals!AE337</f>
        <v>0</v>
      </c>
      <c r="AI33" s="114" t="n">
        <f aca="false">+Actuals!AF337</f>
        <v>0</v>
      </c>
      <c r="AJ33" s="113" t="n">
        <f aca="false">+Actuals!AG337</f>
        <v>0</v>
      </c>
      <c r="AK33" s="114" t="n">
        <f aca="false">+Actuals!AH337</f>
        <v>0</v>
      </c>
      <c r="AL33" s="113" t="n">
        <f aca="false">+Actuals!AI337</f>
        <v>0</v>
      </c>
      <c r="AM33" s="114" t="n">
        <f aca="false">+Actuals!AJ337</f>
        <v>0</v>
      </c>
      <c r="AN33" s="113" t="n">
        <f aca="false">+Actuals!AK337</f>
        <v>0</v>
      </c>
      <c r="AO33" s="114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13" t="n">
        <v>0</v>
      </c>
      <c r="I34" s="114" t="n">
        <v>0</v>
      </c>
      <c r="J34" s="113" t="n">
        <v>0</v>
      </c>
      <c r="K34" s="114" t="n">
        <v>0</v>
      </c>
      <c r="L34" s="113" t="n">
        <f aca="false">+Actuals!I338</f>
        <v>0</v>
      </c>
      <c r="M34" s="114" t="n">
        <f aca="false">+Actuals!J338</f>
        <v>0</v>
      </c>
      <c r="N34" s="113" t="n">
        <f aca="false">+Actuals!K338</f>
        <v>0</v>
      </c>
      <c r="O34" s="114" t="n">
        <f aca="false">+Actuals!L338</f>
        <v>0</v>
      </c>
      <c r="P34" s="113" t="n">
        <f aca="false">+Actuals!M338</f>
        <v>0</v>
      </c>
      <c r="Q34" s="114" t="n">
        <f aca="false">+Actuals!N338</f>
        <v>0</v>
      </c>
      <c r="R34" s="113" t="n">
        <f aca="false">+Actuals!O338</f>
        <v>0</v>
      </c>
      <c r="S34" s="114" t="n">
        <f aca="false">+Actuals!P338</f>
        <v>0</v>
      </c>
      <c r="T34" s="113" t="n">
        <f aca="false">+Actuals!Q338</f>
        <v>0</v>
      </c>
      <c r="U34" s="114" t="n">
        <f aca="false">+Actuals!R338</f>
        <v>0</v>
      </c>
      <c r="V34" s="113" t="n">
        <f aca="false">+Actuals!S338</f>
        <v>0</v>
      </c>
      <c r="W34" s="114" t="n">
        <f aca="false">+Actuals!T338</f>
        <v>0</v>
      </c>
      <c r="X34" s="113" t="n">
        <f aca="false">+Actuals!U338</f>
        <v>0</v>
      </c>
      <c r="Y34" s="114" t="n">
        <f aca="false">+Actuals!V338</f>
        <v>0</v>
      </c>
      <c r="Z34" s="113" t="n">
        <f aca="false">+Actuals!W338</f>
        <v>0</v>
      </c>
      <c r="AA34" s="114" t="n">
        <f aca="false">+Actuals!X338</f>
        <v>0</v>
      </c>
      <c r="AB34" s="113" t="n">
        <f aca="false">+Actuals!Y338</f>
        <v>0</v>
      </c>
      <c r="AC34" s="114" t="n">
        <f aca="false">+Actuals!Z338</f>
        <v>0</v>
      </c>
      <c r="AD34" s="113" t="n">
        <f aca="false">+Actuals!AA338</f>
        <v>0</v>
      </c>
      <c r="AE34" s="114" t="n">
        <f aca="false">+Actuals!AB338</f>
        <v>0</v>
      </c>
      <c r="AF34" s="113" t="n">
        <f aca="false">+Actuals!AC338</f>
        <v>0</v>
      </c>
      <c r="AG34" s="114" t="n">
        <f aca="false">+Actuals!AD338</f>
        <v>0</v>
      </c>
      <c r="AH34" s="113" t="n">
        <f aca="false">+Actuals!AE338</f>
        <v>0</v>
      </c>
      <c r="AI34" s="114" t="n">
        <f aca="false">+Actuals!AF338</f>
        <v>0</v>
      </c>
      <c r="AJ34" s="113" t="n">
        <f aca="false">+Actuals!AG338</f>
        <v>0</v>
      </c>
      <c r="AK34" s="114" t="n">
        <f aca="false">+Actuals!AH338</f>
        <v>0</v>
      </c>
      <c r="AL34" s="113" t="n">
        <f aca="false">+Actuals!AI338</f>
        <v>0</v>
      </c>
      <c r="AM34" s="114" t="n">
        <f aca="false">+Actuals!AJ338</f>
        <v>0</v>
      </c>
      <c r="AN34" s="113" t="n">
        <f aca="false">+Actuals!AK338</f>
        <v>0</v>
      </c>
      <c r="AO34" s="114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'TIE-OUT'!AF35+RECLASS!AF35</f>
        <v>0</v>
      </c>
      <c r="G35" s="108" t="n">
        <f aca="false">'TIE-OUT'!AG35+RECLASS!AG35</f>
        <v>0</v>
      </c>
      <c r="H35" s="113" t="n">
        <v>0</v>
      </c>
      <c r="I35" s="114" t="n">
        <v>0</v>
      </c>
      <c r="J35" s="113" t="n">
        <v>0</v>
      </c>
      <c r="K35" s="114" t="n">
        <v>0</v>
      </c>
      <c r="L35" s="113" t="n">
        <f aca="false">+Actuals!I339</f>
        <v>0</v>
      </c>
      <c r="M35" s="114" t="n">
        <f aca="false">+Actuals!J339</f>
        <v>0</v>
      </c>
      <c r="N35" s="113" t="n">
        <f aca="false">+Actuals!K339</f>
        <v>0</v>
      </c>
      <c r="O35" s="114" t="n">
        <f aca="false">+Actuals!L339</f>
        <v>0</v>
      </c>
      <c r="P35" s="113" t="n">
        <f aca="false">+Actuals!M339</f>
        <v>0</v>
      </c>
      <c r="Q35" s="114" t="n">
        <f aca="false">+Actuals!N339</f>
        <v>0</v>
      </c>
      <c r="R35" s="113" t="n">
        <f aca="false">+Actuals!O339</f>
        <v>0</v>
      </c>
      <c r="S35" s="114" t="n">
        <f aca="false">+Actuals!P339</f>
        <v>0</v>
      </c>
      <c r="T35" s="113" t="n">
        <f aca="false">+Actuals!Q339</f>
        <v>0</v>
      </c>
      <c r="U35" s="114" t="n">
        <f aca="false">+Actuals!R339</f>
        <v>0</v>
      </c>
      <c r="V35" s="113" t="n">
        <f aca="false">+Actuals!S339</f>
        <v>0</v>
      </c>
      <c r="W35" s="114" t="n">
        <f aca="false">+Actuals!T339</f>
        <v>0</v>
      </c>
      <c r="X35" s="113" t="n">
        <f aca="false">+Actuals!U339</f>
        <v>0</v>
      </c>
      <c r="Y35" s="114" t="n">
        <f aca="false">+Actuals!V339</f>
        <v>0</v>
      </c>
      <c r="Z35" s="113" t="n">
        <f aca="false">+Actuals!W339</f>
        <v>0</v>
      </c>
      <c r="AA35" s="114" t="n">
        <f aca="false">+Actuals!X339</f>
        <v>0</v>
      </c>
      <c r="AB35" s="113" t="n">
        <f aca="false">+Actuals!Y339</f>
        <v>0</v>
      </c>
      <c r="AC35" s="114" t="n">
        <f aca="false">+Actuals!Z339</f>
        <v>0</v>
      </c>
      <c r="AD35" s="113" t="n">
        <f aca="false">+Actuals!AA339</f>
        <v>0</v>
      </c>
      <c r="AE35" s="114" t="n">
        <f aca="false">+Actuals!AB339</f>
        <v>0</v>
      </c>
      <c r="AF35" s="113" t="n">
        <f aca="false">+Actuals!AC339</f>
        <v>0</v>
      </c>
      <c r="AG35" s="114" t="n">
        <f aca="false">+Actuals!AD339</f>
        <v>0</v>
      </c>
      <c r="AH35" s="113" t="n">
        <f aca="false">+Actuals!AE339</f>
        <v>0</v>
      </c>
      <c r="AI35" s="114" t="n">
        <f aca="false">+Actuals!AF339</f>
        <v>0</v>
      </c>
      <c r="AJ35" s="113" t="n">
        <f aca="false">+Actuals!AG339</f>
        <v>0</v>
      </c>
      <c r="AK35" s="114" t="n">
        <f aca="false">+Actuals!AH339</f>
        <v>0</v>
      </c>
      <c r="AL35" s="113" t="n">
        <f aca="false">+Actuals!AI339</f>
        <v>0</v>
      </c>
      <c r="AM35" s="114" t="n">
        <f aca="false">+Actuals!AJ339</f>
        <v>0</v>
      </c>
      <c r="AN35" s="113" t="n">
        <f aca="false">+Actuals!AK339</f>
        <v>0</v>
      </c>
      <c r="AO35" s="114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'TIE-OUT'!AF39+RECLASS!AF39</f>
        <v>0</v>
      </c>
      <c r="G39" s="26" t="n">
        <f aca="false">'TIE-OUT'!AG39+RECLASS!AG39</f>
        <v>0</v>
      </c>
      <c r="H39" s="113" t="n">
        <v>0</v>
      </c>
      <c r="I39" s="114" t="n">
        <v>0</v>
      </c>
      <c r="J39" s="113" t="n">
        <v>0</v>
      </c>
      <c r="K39" s="114" t="n">
        <v>0</v>
      </c>
      <c r="L39" s="113" t="n">
        <f aca="false">+Actuals!I340</f>
        <v>0</v>
      </c>
      <c r="M39" s="114" t="n">
        <f aca="false">+Actuals!J340</f>
        <v>0</v>
      </c>
      <c r="N39" s="113" t="n">
        <f aca="false">+Actuals!K340</f>
        <v>0</v>
      </c>
      <c r="O39" s="114" t="n">
        <f aca="false">+Actuals!L340</f>
        <v>0</v>
      </c>
      <c r="P39" s="113" t="n">
        <f aca="false">+Actuals!M340</f>
        <v>0</v>
      </c>
      <c r="Q39" s="114" t="n">
        <f aca="false">+Actuals!N340</f>
        <v>0</v>
      </c>
      <c r="R39" s="113" t="n">
        <f aca="false">+Actuals!O340</f>
        <v>0</v>
      </c>
      <c r="S39" s="114" t="n">
        <f aca="false">+Actuals!P340</f>
        <v>0</v>
      </c>
      <c r="T39" s="113" t="n">
        <f aca="false">+Actuals!Q340</f>
        <v>0</v>
      </c>
      <c r="U39" s="114" t="n">
        <f aca="false">+Actuals!R340</f>
        <v>0</v>
      </c>
      <c r="V39" s="113" t="n">
        <f aca="false">+Actuals!S340</f>
        <v>0</v>
      </c>
      <c r="W39" s="114" t="n">
        <f aca="false">+Actuals!T340</f>
        <v>0</v>
      </c>
      <c r="X39" s="113" t="n">
        <f aca="false">+Actuals!U340</f>
        <v>0</v>
      </c>
      <c r="Y39" s="114" t="n">
        <f aca="false">+Actuals!V340</f>
        <v>0</v>
      </c>
      <c r="Z39" s="113" t="n">
        <f aca="false">+Actuals!W340</f>
        <v>0</v>
      </c>
      <c r="AA39" s="114" t="n">
        <f aca="false">+Actuals!X340</f>
        <v>0</v>
      </c>
      <c r="AB39" s="113" t="n">
        <f aca="false">+Actuals!Y340</f>
        <v>0</v>
      </c>
      <c r="AC39" s="114" t="n">
        <f aca="false">+Actuals!Z340</f>
        <v>0</v>
      </c>
      <c r="AD39" s="113" t="n">
        <f aca="false">+Actuals!AA340</f>
        <v>0</v>
      </c>
      <c r="AE39" s="114" t="n">
        <f aca="false">+Actuals!AB340</f>
        <v>0</v>
      </c>
      <c r="AF39" s="113" t="n">
        <f aca="false">+Actuals!AC340</f>
        <v>0</v>
      </c>
      <c r="AG39" s="114" t="n">
        <f aca="false">+Actuals!AD340</f>
        <v>0</v>
      </c>
      <c r="AH39" s="113" t="n">
        <f aca="false">+Actuals!AE340</f>
        <v>0</v>
      </c>
      <c r="AI39" s="114" t="n">
        <f aca="false">+Actuals!AF340</f>
        <v>0</v>
      </c>
      <c r="AJ39" s="113" t="n">
        <f aca="false">+Actuals!AG340</f>
        <v>0</v>
      </c>
      <c r="AK39" s="114" t="n">
        <f aca="false">+Actuals!AH340</f>
        <v>0</v>
      </c>
      <c r="AL39" s="113" t="n">
        <f aca="false">+Actuals!AI340</f>
        <v>0</v>
      </c>
      <c r="AM39" s="114" t="n">
        <f aca="false">+Actuals!AJ340</f>
        <v>0</v>
      </c>
      <c r="AN39" s="113" t="n">
        <f aca="false">+Actuals!AK340</f>
        <v>0</v>
      </c>
      <c r="AO39" s="114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'TIE-OUT'!AF40+RECLASS!AF40</f>
        <v>0</v>
      </c>
      <c r="G40" s="29" t="n">
        <f aca="false">'TIE-OUT'!AG40+RECLASS!AG40</f>
        <v>0</v>
      </c>
      <c r="H40" s="113" t="n">
        <v>0</v>
      </c>
      <c r="I40" s="114" t="n">
        <v>0</v>
      </c>
      <c r="J40" s="113" t="n">
        <v>0</v>
      </c>
      <c r="K40" s="114" t="n">
        <v>0</v>
      </c>
      <c r="L40" s="113" t="n">
        <f aca="false">+Actuals!I341</f>
        <v>0</v>
      </c>
      <c r="M40" s="114" t="n">
        <f aca="false">+Actuals!J341</f>
        <v>0</v>
      </c>
      <c r="N40" s="113" t="n">
        <f aca="false">+Actuals!K341</f>
        <v>0</v>
      </c>
      <c r="O40" s="114" t="n">
        <f aca="false">+Actuals!L341</f>
        <v>0</v>
      </c>
      <c r="P40" s="113" t="n">
        <f aca="false">+Actuals!M341</f>
        <v>0</v>
      </c>
      <c r="Q40" s="114" t="n">
        <f aca="false">+Actuals!N341</f>
        <v>0</v>
      </c>
      <c r="R40" s="113" t="n">
        <f aca="false">+Actuals!O341</f>
        <v>0</v>
      </c>
      <c r="S40" s="114" t="n">
        <f aca="false">+Actuals!P341</f>
        <v>0</v>
      </c>
      <c r="T40" s="113" t="n">
        <f aca="false">+Actuals!Q341</f>
        <v>0</v>
      </c>
      <c r="U40" s="114" t="n">
        <f aca="false">+Actuals!R341</f>
        <v>0</v>
      </c>
      <c r="V40" s="113" t="n">
        <f aca="false">+Actuals!S341</f>
        <v>0</v>
      </c>
      <c r="W40" s="114" t="n">
        <f aca="false">+Actuals!T341</f>
        <v>0</v>
      </c>
      <c r="X40" s="113" t="n">
        <f aca="false">+Actuals!U341</f>
        <v>0</v>
      </c>
      <c r="Y40" s="114" t="n">
        <f aca="false">+Actuals!V341</f>
        <v>0</v>
      </c>
      <c r="Z40" s="113" t="n">
        <f aca="false">+Actuals!W341</f>
        <v>0</v>
      </c>
      <c r="AA40" s="114" t="n">
        <f aca="false">+Actuals!X341</f>
        <v>0</v>
      </c>
      <c r="AB40" s="113" t="n">
        <f aca="false">+Actuals!Y341</f>
        <v>0</v>
      </c>
      <c r="AC40" s="114" t="n">
        <f aca="false">+Actuals!Z341</f>
        <v>0</v>
      </c>
      <c r="AD40" s="113" t="n">
        <f aca="false">+Actuals!AA341</f>
        <v>0</v>
      </c>
      <c r="AE40" s="114" t="n">
        <f aca="false">+Actuals!AB341</f>
        <v>0</v>
      </c>
      <c r="AF40" s="113" t="n">
        <f aca="false">+Actuals!AC341</f>
        <v>0</v>
      </c>
      <c r="AG40" s="114" t="n">
        <f aca="false">+Actuals!AD341</f>
        <v>0</v>
      </c>
      <c r="AH40" s="113" t="n">
        <f aca="false">+Actuals!AE341</f>
        <v>0</v>
      </c>
      <c r="AI40" s="114" t="n">
        <f aca="false">+Actuals!AF341</f>
        <v>0</v>
      </c>
      <c r="AJ40" s="113" t="n">
        <f aca="false">+Actuals!AG341</f>
        <v>0</v>
      </c>
      <c r="AK40" s="114" t="n">
        <f aca="false">+Actuals!AH341</f>
        <v>0</v>
      </c>
      <c r="AL40" s="113" t="n">
        <f aca="false">+Actuals!AI341</f>
        <v>0</v>
      </c>
      <c r="AM40" s="114" t="n">
        <f aca="false">+Actuals!AJ341</f>
        <v>0</v>
      </c>
      <c r="AN40" s="113" t="n">
        <f aca="false">+Actuals!AK341</f>
        <v>0</v>
      </c>
      <c r="AO40" s="114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'TIE-OUT'!AF41+RECLASS!AF41</f>
        <v>0</v>
      </c>
      <c r="G41" s="108" t="n">
        <f aca="false">'TIE-OUT'!AG41+RECLASS!AG41</f>
        <v>0</v>
      </c>
      <c r="H41" s="113" t="n">
        <v>0</v>
      </c>
      <c r="I41" s="114" t="n">
        <v>0</v>
      </c>
      <c r="J41" s="113" t="n">
        <v>0</v>
      </c>
      <c r="K41" s="114" t="n">
        <v>0</v>
      </c>
      <c r="L41" s="113" t="n">
        <f aca="false">+Actuals!I342</f>
        <v>0</v>
      </c>
      <c r="M41" s="114" t="n">
        <f aca="false">+Actuals!J342</f>
        <v>0</v>
      </c>
      <c r="N41" s="113" t="n">
        <f aca="false">+Actuals!K342</f>
        <v>0</v>
      </c>
      <c r="O41" s="114" t="n">
        <f aca="false">+Actuals!L342</f>
        <v>0</v>
      </c>
      <c r="P41" s="113" t="n">
        <f aca="false">+Actuals!M342</f>
        <v>0</v>
      </c>
      <c r="Q41" s="114" t="n">
        <f aca="false">+Actuals!N342</f>
        <v>0</v>
      </c>
      <c r="R41" s="113" t="n">
        <f aca="false">+Actuals!O342</f>
        <v>0</v>
      </c>
      <c r="S41" s="114" t="n">
        <f aca="false">+Actuals!P342</f>
        <v>0</v>
      </c>
      <c r="T41" s="113" t="n">
        <f aca="false">+Actuals!Q342</f>
        <v>0</v>
      </c>
      <c r="U41" s="114" t="n">
        <f aca="false">+Actuals!R342</f>
        <v>0</v>
      </c>
      <c r="V41" s="113" t="n">
        <f aca="false">+Actuals!S342</f>
        <v>0</v>
      </c>
      <c r="W41" s="114" t="n">
        <f aca="false">+Actuals!T342</f>
        <v>0</v>
      </c>
      <c r="X41" s="113" t="n">
        <f aca="false">+Actuals!U342</f>
        <v>0</v>
      </c>
      <c r="Y41" s="114" t="n">
        <f aca="false">+Actuals!V342</f>
        <v>0</v>
      </c>
      <c r="Z41" s="113" t="n">
        <f aca="false">+Actuals!W342</f>
        <v>0</v>
      </c>
      <c r="AA41" s="114" t="n">
        <f aca="false">+Actuals!X342</f>
        <v>0</v>
      </c>
      <c r="AB41" s="113" t="n">
        <f aca="false">+Actuals!Y342</f>
        <v>0</v>
      </c>
      <c r="AC41" s="114" t="n">
        <f aca="false">+Actuals!Z342</f>
        <v>0</v>
      </c>
      <c r="AD41" s="113" t="n">
        <f aca="false">+Actuals!AA342</f>
        <v>0</v>
      </c>
      <c r="AE41" s="114" t="n">
        <f aca="false">+Actuals!AB342</f>
        <v>0</v>
      </c>
      <c r="AF41" s="113" t="n">
        <f aca="false">+Actuals!AC342</f>
        <v>0</v>
      </c>
      <c r="AG41" s="114" t="n">
        <f aca="false">+Actuals!AD342</f>
        <v>0</v>
      </c>
      <c r="AH41" s="113" t="n">
        <f aca="false">+Actuals!AE342</f>
        <v>0</v>
      </c>
      <c r="AI41" s="114" t="n">
        <f aca="false">+Actuals!AF342</f>
        <v>0</v>
      </c>
      <c r="AJ41" s="113" t="n">
        <f aca="false">+Actuals!AG342</f>
        <v>0</v>
      </c>
      <c r="AK41" s="114" t="n">
        <f aca="false">+Actuals!AH342</f>
        <v>0</v>
      </c>
      <c r="AL41" s="113" t="n">
        <f aca="false">+Actuals!AI342</f>
        <v>0</v>
      </c>
      <c r="AM41" s="114" t="n">
        <f aca="false">+Actuals!AJ342</f>
        <v>0</v>
      </c>
      <c r="AN41" s="113" t="n">
        <f aca="false">+Actuals!AK342</f>
        <v>0</v>
      </c>
      <c r="AO41" s="114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13" t="n">
        <v>0</v>
      </c>
      <c r="I45" s="114" t="n">
        <v>0</v>
      </c>
      <c r="J45" s="113" t="n">
        <v>0</v>
      </c>
      <c r="K45" s="114" t="n">
        <v>0</v>
      </c>
      <c r="L45" s="113" t="n">
        <f aca="false">+Actuals!I343</f>
        <v>0</v>
      </c>
      <c r="M45" s="114" t="n">
        <f aca="false">+Actuals!J343</f>
        <v>0</v>
      </c>
      <c r="N45" s="113" t="n">
        <f aca="false">+Actuals!K343</f>
        <v>0</v>
      </c>
      <c r="O45" s="114" t="n">
        <f aca="false">+Actuals!L343</f>
        <v>0</v>
      </c>
      <c r="P45" s="113" t="n">
        <f aca="false">+Actuals!M343</f>
        <v>0</v>
      </c>
      <c r="Q45" s="114" t="n">
        <f aca="false">+Actuals!N343</f>
        <v>0</v>
      </c>
      <c r="R45" s="113" t="n">
        <f aca="false">+Actuals!O343</f>
        <v>0</v>
      </c>
      <c r="S45" s="114" t="n">
        <f aca="false">+Actuals!P343</f>
        <v>0</v>
      </c>
      <c r="T45" s="113" t="n">
        <f aca="false">+Actuals!Q343</f>
        <v>0</v>
      </c>
      <c r="U45" s="114" t="n">
        <f aca="false">+Actuals!R343</f>
        <v>0</v>
      </c>
      <c r="V45" s="113" t="n">
        <f aca="false">+Actuals!S343</f>
        <v>0</v>
      </c>
      <c r="W45" s="114" t="n">
        <f aca="false">+Actuals!T343</f>
        <v>0</v>
      </c>
      <c r="X45" s="113" t="n">
        <f aca="false">+Actuals!U343</f>
        <v>0</v>
      </c>
      <c r="Y45" s="114" t="n">
        <f aca="false">+Actuals!V343</f>
        <v>0</v>
      </c>
      <c r="Z45" s="113" t="n">
        <f aca="false">+Actuals!W343</f>
        <v>0</v>
      </c>
      <c r="AA45" s="114" t="n">
        <f aca="false">+Actuals!X343</f>
        <v>0</v>
      </c>
      <c r="AB45" s="113" t="n">
        <f aca="false">+Actuals!Y343</f>
        <v>0</v>
      </c>
      <c r="AC45" s="114" t="n">
        <f aca="false">+Actuals!Z343</f>
        <v>0</v>
      </c>
      <c r="AD45" s="113" t="n">
        <f aca="false">+Actuals!AA343</f>
        <v>0</v>
      </c>
      <c r="AE45" s="114" t="n">
        <f aca="false">+Actuals!AB343</f>
        <v>0</v>
      </c>
      <c r="AF45" s="113" t="n">
        <f aca="false">+Actuals!AC343</f>
        <v>0</v>
      </c>
      <c r="AG45" s="114" t="n">
        <f aca="false">+Actuals!AD343</f>
        <v>0</v>
      </c>
      <c r="AH45" s="113" t="n">
        <f aca="false">+Actuals!AE343</f>
        <v>0</v>
      </c>
      <c r="AI45" s="114" t="n">
        <f aca="false">+Actuals!AF343</f>
        <v>0</v>
      </c>
      <c r="AJ45" s="113" t="n">
        <f aca="false">+Actuals!AG343</f>
        <v>0</v>
      </c>
      <c r="AK45" s="114" t="n">
        <f aca="false">+Actuals!AH343</f>
        <v>0</v>
      </c>
      <c r="AL45" s="113" t="n">
        <f aca="false">+Actuals!AI343</f>
        <v>0</v>
      </c>
      <c r="AM45" s="114" t="n">
        <f aca="false">+Actuals!AJ343</f>
        <v>0</v>
      </c>
      <c r="AN45" s="113" t="n">
        <f aca="false">+Actuals!AK343</f>
        <v>0</v>
      </c>
      <c r="AO45" s="114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13" t="n">
        <v>0</v>
      </c>
      <c r="I47" s="114" t="n">
        <v>0</v>
      </c>
      <c r="J47" s="113" t="n">
        <v>0</v>
      </c>
      <c r="K47" s="114" t="n">
        <v>0</v>
      </c>
      <c r="L47" s="113" t="n">
        <f aca="false">+Actuals!I344</f>
        <v>0</v>
      </c>
      <c r="M47" s="114" t="n">
        <f aca="false">+Actuals!J344</f>
        <v>0</v>
      </c>
      <c r="N47" s="113" t="n">
        <f aca="false">+Actuals!K344</f>
        <v>0</v>
      </c>
      <c r="O47" s="114" t="n">
        <f aca="false">+Actuals!L344</f>
        <v>0</v>
      </c>
      <c r="P47" s="113" t="n">
        <f aca="false">+Actuals!M344</f>
        <v>0</v>
      </c>
      <c r="Q47" s="114" t="n">
        <f aca="false">+Actuals!N344</f>
        <v>0</v>
      </c>
      <c r="R47" s="113" t="n">
        <f aca="false">+Actuals!O344</f>
        <v>0</v>
      </c>
      <c r="S47" s="114" t="n">
        <f aca="false">+Actuals!P344</f>
        <v>0</v>
      </c>
      <c r="T47" s="113" t="n">
        <f aca="false">+Actuals!Q344</f>
        <v>0</v>
      </c>
      <c r="U47" s="114" t="n">
        <f aca="false">+Actuals!R344</f>
        <v>0</v>
      </c>
      <c r="V47" s="113" t="n">
        <f aca="false">+Actuals!S344</f>
        <v>0</v>
      </c>
      <c r="W47" s="114" t="n">
        <f aca="false">+Actuals!T344</f>
        <v>0</v>
      </c>
      <c r="X47" s="113" t="n">
        <f aca="false">+Actuals!U344</f>
        <v>0</v>
      </c>
      <c r="Y47" s="114" t="n">
        <f aca="false">+Actuals!V344</f>
        <v>0</v>
      </c>
      <c r="Z47" s="113" t="n">
        <f aca="false">+Actuals!W344</f>
        <v>0</v>
      </c>
      <c r="AA47" s="114" t="n">
        <f aca="false">+Actuals!X344</f>
        <v>0</v>
      </c>
      <c r="AB47" s="113" t="n">
        <f aca="false">+Actuals!Y344</f>
        <v>0</v>
      </c>
      <c r="AC47" s="114" t="n">
        <f aca="false">+Actuals!Z344</f>
        <v>0</v>
      </c>
      <c r="AD47" s="113" t="n">
        <f aca="false">+Actuals!AA344</f>
        <v>0</v>
      </c>
      <c r="AE47" s="114" t="n">
        <f aca="false">+Actuals!AB344</f>
        <v>0</v>
      </c>
      <c r="AF47" s="113" t="n">
        <f aca="false">+Actuals!AC344</f>
        <v>0</v>
      </c>
      <c r="AG47" s="114" t="n">
        <f aca="false">+Actuals!AD344</f>
        <v>0</v>
      </c>
      <c r="AH47" s="113" t="n">
        <f aca="false">+Actuals!AE344</f>
        <v>0</v>
      </c>
      <c r="AI47" s="114" t="n">
        <f aca="false">+Actuals!AF344</f>
        <v>0</v>
      </c>
      <c r="AJ47" s="113" t="n">
        <f aca="false">+Actuals!AG344</f>
        <v>0</v>
      </c>
      <c r="AK47" s="114" t="n">
        <f aca="false">+Actuals!AH344</f>
        <v>0</v>
      </c>
      <c r="AL47" s="113" t="n">
        <f aca="false">+Actuals!AI344</f>
        <v>0</v>
      </c>
      <c r="AM47" s="114" t="n">
        <f aca="false">+Actuals!AJ344</f>
        <v>0</v>
      </c>
      <c r="AN47" s="113" t="n">
        <f aca="false">+Actuals!AK344</f>
        <v>0</v>
      </c>
      <c r="AO47" s="114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'TIE-OUT'!AF49+RECLASS!AF49</f>
        <v>0</v>
      </c>
      <c r="G49" s="29" t="n">
        <f aca="false">'TIE-OUT'!AG49+RECLASS!AG49</f>
        <v>0</v>
      </c>
      <c r="H49" s="113" t="n">
        <v>0</v>
      </c>
      <c r="I49" s="114" t="n">
        <v>0</v>
      </c>
      <c r="J49" s="113" t="n">
        <v>0</v>
      </c>
      <c r="K49" s="114" t="n">
        <v>0</v>
      </c>
      <c r="L49" s="113" t="n">
        <f aca="false">+Actuals!I345</f>
        <v>0</v>
      </c>
      <c r="M49" s="114" t="n">
        <f aca="false">+Actuals!J345</f>
        <v>0</v>
      </c>
      <c r="N49" s="113" t="n">
        <f aca="false">+Actuals!K345</f>
        <v>0</v>
      </c>
      <c r="O49" s="114" t="n">
        <f aca="false">+Actuals!L345</f>
        <v>0</v>
      </c>
      <c r="P49" s="113" t="n">
        <f aca="false">+Actuals!M345</f>
        <v>0</v>
      </c>
      <c r="Q49" s="114" t="n">
        <f aca="false">+Actuals!N345</f>
        <v>0</v>
      </c>
      <c r="R49" s="113" t="n">
        <f aca="false">+Actuals!O345</f>
        <v>0</v>
      </c>
      <c r="S49" s="114" t="n">
        <f aca="false">+Actuals!P345</f>
        <v>0</v>
      </c>
      <c r="T49" s="113" t="n">
        <f aca="false">+Actuals!Q345</f>
        <v>0</v>
      </c>
      <c r="U49" s="114" t="n">
        <f aca="false">+Actuals!R345</f>
        <v>0</v>
      </c>
      <c r="V49" s="113" t="n">
        <f aca="false">+Actuals!S345</f>
        <v>0</v>
      </c>
      <c r="W49" s="114" t="n">
        <f aca="false">+Actuals!T345</f>
        <v>0</v>
      </c>
      <c r="X49" s="113" t="n">
        <f aca="false">+Actuals!U345</f>
        <v>0</v>
      </c>
      <c r="Y49" s="114" t="n">
        <f aca="false">+Actuals!V345</f>
        <v>0</v>
      </c>
      <c r="Z49" s="113" t="n">
        <f aca="false">+Actuals!W345</f>
        <v>0</v>
      </c>
      <c r="AA49" s="114" t="n">
        <f aca="false">+Actuals!X345</f>
        <v>0</v>
      </c>
      <c r="AB49" s="113" t="n">
        <f aca="false">+Actuals!Y345</f>
        <v>0</v>
      </c>
      <c r="AC49" s="114" t="n">
        <f aca="false">+Actuals!Z345</f>
        <v>0</v>
      </c>
      <c r="AD49" s="113" t="n">
        <f aca="false">+Actuals!AA345</f>
        <v>0</v>
      </c>
      <c r="AE49" s="114" t="n">
        <f aca="false">+Actuals!AB345</f>
        <v>0</v>
      </c>
      <c r="AF49" s="113" t="n">
        <f aca="false">+Actuals!AC345</f>
        <v>0</v>
      </c>
      <c r="AG49" s="114" t="n">
        <f aca="false">+Actuals!AD345</f>
        <v>0</v>
      </c>
      <c r="AH49" s="113" t="n">
        <f aca="false">+Actuals!AE345</f>
        <v>0</v>
      </c>
      <c r="AI49" s="114" t="n">
        <f aca="false">+Actuals!AF345</f>
        <v>0</v>
      </c>
      <c r="AJ49" s="113" t="n">
        <f aca="false">+Actuals!AG345</f>
        <v>0</v>
      </c>
      <c r="AK49" s="114" t="n">
        <f aca="false">+Actuals!AH345</f>
        <v>0</v>
      </c>
      <c r="AL49" s="113" t="n">
        <f aca="false">+Actuals!AI345</f>
        <v>0</v>
      </c>
      <c r="AM49" s="114" t="n">
        <f aca="false">+Actuals!AJ345</f>
        <v>0</v>
      </c>
      <c r="AN49" s="113" t="n">
        <f aca="false">+Actuals!AK345</f>
        <v>0</v>
      </c>
      <c r="AO49" s="114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13" t="n">
        <v>0</v>
      </c>
      <c r="I51" s="114" t="n">
        <v>0</v>
      </c>
      <c r="J51" s="113" t="n">
        <v>0</v>
      </c>
      <c r="K51" s="114" t="n">
        <v>0</v>
      </c>
      <c r="L51" s="113" t="n">
        <f aca="false">+Actuals!I346</f>
        <v>0</v>
      </c>
      <c r="M51" s="114" t="n">
        <f aca="false">+Actuals!J346</f>
        <v>0</v>
      </c>
      <c r="N51" s="113" t="n">
        <f aca="false">+Actuals!K346</f>
        <v>0</v>
      </c>
      <c r="O51" s="114" t="n">
        <f aca="false">+Actuals!L346</f>
        <v>0</v>
      </c>
      <c r="P51" s="113" t="n">
        <f aca="false">+Actuals!M346</f>
        <v>0</v>
      </c>
      <c r="Q51" s="114" t="n">
        <f aca="false">+Actuals!N346</f>
        <v>0</v>
      </c>
      <c r="R51" s="113" t="n">
        <f aca="false">+Actuals!O346</f>
        <v>0</v>
      </c>
      <c r="S51" s="114" t="n">
        <f aca="false">+Actuals!P346</f>
        <v>0</v>
      </c>
      <c r="T51" s="113" t="n">
        <f aca="false">+Actuals!Q346</f>
        <v>0</v>
      </c>
      <c r="U51" s="114" t="n">
        <f aca="false">+Actuals!R346</f>
        <v>0</v>
      </c>
      <c r="V51" s="113" t="n">
        <f aca="false">+Actuals!S346</f>
        <v>0</v>
      </c>
      <c r="W51" s="114" t="n">
        <f aca="false">+Actuals!T346</f>
        <v>0</v>
      </c>
      <c r="X51" s="113" t="n">
        <f aca="false">+Actuals!U346</f>
        <v>0</v>
      </c>
      <c r="Y51" s="114" t="n">
        <f aca="false">+Actuals!V346</f>
        <v>0</v>
      </c>
      <c r="Z51" s="113" t="n">
        <f aca="false">+Actuals!W346</f>
        <v>0</v>
      </c>
      <c r="AA51" s="114" t="n">
        <f aca="false">+Actuals!X346</f>
        <v>0</v>
      </c>
      <c r="AB51" s="113" t="n">
        <f aca="false">+Actuals!Y346</f>
        <v>0</v>
      </c>
      <c r="AC51" s="114" t="n">
        <f aca="false">+Actuals!Z346</f>
        <v>0</v>
      </c>
      <c r="AD51" s="113" t="n">
        <f aca="false">+Actuals!AA346</f>
        <v>0</v>
      </c>
      <c r="AE51" s="114" t="n">
        <f aca="false">+Actuals!AB346</f>
        <v>0</v>
      </c>
      <c r="AF51" s="113" t="n">
        <f aca="false">+Actuals!AC346</f>
        <v>0</v>
      </c>
      <c r="AG51" s="114" t="n">
        <f aca="false">+Actuals!AD346</f>
        <v>0</v>
      </c>
      <c r="AH51" s="113" t="n">
        <f aca="false">+Actuals!AE346</f>
        <v>0</v>
      </c>
      <c r="AI51" s="114" t="n">
        <f aca="false">+Actuals!AF346</f>
        <v>0</v>
      </c>
      <c r="AJ51" s="113" t="n">
        <f aca="false">+Actuals!AG346</f>
        <v>0</v>
      </c>
      <c r="AK51" s="114" t="n">
        <f aca="false">+Actuals!AH346</f>
        <v>0</v>
      </c>
      <c r="AL51" s="113" t="n">
        <f aca="false">+Actuals!AI346</f>
        <v>0</v>
      </c>
      <c r="AM51" s="114" t="n">
        <f aca="false">+Actuals!AJ346</f>
        <v>0</v>
      </c>
      <c r="AN51" s="113" t="n">
        <f aca="false">+Actuals!AK346</f>
        <v>0</v>
      </c>
      <c r="AO51" s="114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'TIE-OUT'!AF54+RECLASS!AF54</f>
        <v>0</v>
      </c>
      <c r="G54" s="26" t="n">
        <f aca="false">'TIE-OUT'!AG54+RECLASS!AG54</f>
        <v>0</v>
      </c>
      <c r="H54" s="113" t="n">
        <v>0</v>
      </c>
      <c r="I54" s="114" t="n">
        <v>0</v>
      </c>
      <c r="J54" s="113" t="n">
        <v>0</v>
      </c>
      <c r="K54" s="114" t="n">
        <v>0</v>
      </c>
      <c r="L54" s="113" t="n">
        <f aca="false">+Actuals!I347</f>
        <v>0</v>
      </c>
      <c r="M54" s="114" t="n">
        <f aca="false">+Actuals!J347</f>
        <v>0</v>
      </c>
      <c r="N54" s="113" t="n">
        <f aca="false">+Actuals!K347</f>
        <v>0</v>
      </c>
      <c r="O54" s="114" t="n">
        <f aca="false">+Actuals!L347</f>
        <v>0</v>
      </c>
      <c r="P54" s="113" t="n">
        <f aca="false">+Actuals!M347</f>
        <v>0</v>
      </c>
      <c r="Q54" s="114" t="n">
        <f aca="false">+Actuals!N347</f>
        <v>0</v>
      </c>
      <c r="R54" s="113" t="n">
        <f aca="false">+Actuals!O347</f>
        <v>0</v>
      </c>
      <c r="S54" s="114" t="n">
        <f aca="false">+Actuals!P347</f>
        <v>0</v>
      </c>
      <c r="T54" s="113" t="n">
        <f aca="false">+Actuals!Q347</f>
        <v>0</v>
      </c>
      <c r="U54" s="114" t="n">
        <f aca="false">+Actuals!R347</f>
        <v>0</v>
      </c>
      <c r="V54" s="113" t="n">
        <f aca="false">+Actuals!S347</f>
        <v>0</v>
      </c>
      <c r="W54" s="114" t="n">
        <f aca="false">+Actuals!T347</f>
        <v>0</v>
      </c>
      <c r="X54" s="113" t="n">
        <f aca="false">+Actuals!U347</f>
        <v>0</v>
      </c>
      <c r="Y54" s="114" t="n">
        <f aca="false">+Actuals!V347</f>
        <v>0</v>
      </c>
      <c r="Z54" s="113" t="n">
        <f aca="false">+Actuals!W347</f>
        <v>0</v>
      </c>
      <c r="AA54" s="114" t="n">
        <f aca="false">+Actuals!X347</f>
        <v>0</v>
      </c>
      <c r="AB54" s="113" t="n">
        <f aca="false">+Actuals!Y347</f>
        <v>0</v>
      </c>
      <c r="AC54" s="114" t="n">
        <f aca="false">+Actuals!Z347</f>
        <v>0</v>
      </c>
      <c r="AD54" s="113" t="n">
        <f aca="false">+Actuals!AA347</f>
        <v>0</v>
      </c>
      <c r="AE54" s="114" t="n">
        <f aca="false">+Actuals!AB347</f>
        <v>0</v>
      </c>
      <c r="AF54" s="113" t="n">
        <f aca="false">+Actuals!AC347</f>
        <v>0</v>
      </c>
      <c r="AG54" s="114" t="n">
        <f aca="false">+Actuals!AD347</f>
        <v>0</v>
      </c>
      <c r="AH54" s="113" t="n">
        <f aca="false">+Actuals!AE347</f>
        <v>0</v>
      </c>
      <c r="AI54" s="114" t="n">
        <f aca="false">+Actuals!AF347</f>
        <v>0</v>
      </c>
      <c r="AJ54" s="113" t="n">
        <f aca="false">+Actuals!AG347</f>
        <v>0</v>
      </c>
      <c r="AK54" s="114" t="n">
        <f aca="false">+Actuals!AH347</f>
        <v>0</v>
      </c>
      <c r="AL54" s="113" t="n">
        <f aca="false">+Actuals!AI347</f>
        <v>0</v>
      </c>
      <c r="AM54" s="114" t="n">
        <f aca="false">+Actuals!AJ347</f>
        <v>0</v>
      </c>
      <c r="AN54" s="113" t="n">
        <f aca="false">+Actuals!AK347</f>
        <v>0</v>
      </c>
      <c r="AO54" s="114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'TIE-OUT'!AF55+RECLASS!AF55</f>
        <v>0</v>
      </c>
      <c r="G55" s="108" t="n">
        <f aca="false">'TIE-OUT'!AG55+RECLASS!AG55</f>
        <v>0</v>
      </c>
      <c r="H55" s="113" t="n">
        <v>0</v>
      </c>
      <c r="I55" s="114" t="n">
        <v>0</v>
      </c>
      <c r="J55" s="113" t="n">
        <v>0</v>
      </c>
      <c r="K55" s="114" t="n">
        <v>0</v>
      </c>
      <c r="L55" s="113" t="n">
        <f aca="false">+Actuals!I348</f>
        <v>0</v>
      </c>
      <c r="M55" s="114" t="n">
        <f aca="false">+Actuals!J348</f>
        <v>0</v>
      </c>
      <c r="N55" s="113" t="n">
        <f aca="false">+Actuals!K348</f>
        <v>0</v>
      </c>
      <c r="O55" s="114" t="n">
        <f aca="false">+Actuals!L348</f>
        <v>0</v>
      </c>
      <c r="P55" s="113" t="n">
        <f aca="false">+Actuals!M348</f>
        <v>0</v>
      </c>
      <c r="Q55" s="114" t="n">
        <f aca="false">+Actuals!N348</f>
        <v>0</v>
      </c>
      <c r="R55" s="113" t="n">
        <f aca="false">+Actuals!O348</f>
        <v>0</v>
      </c>
      <c r="S55" s="114" t="n">
        <f aca="false">+Actuals!P348</f>
        <v>0</v>
      </c>
      <c r="T55" s="113" t="n">
        <f aca="false">+Actuals!Q348</f>
        <v>0</v>
      </c>
      <c r="U55" s="114" t="n">
        <f aca="false">+Actuals!R348</f>
        <v>0</v>
      </c>
      <c r="V55" s="113" t="n">
        <f aca="false">+Actuals!S348</f>
        <v>0</v>
      </c>
      <c r="W55" s="114" t="n">
        <f aca="false">+Actuals!T348</f>
        <v>0</v>
      </c>
      <c r="X55" s="113" t="n">
        <f aca="false">+Actuals!U348</f>
        <v>0</v>
      </c>
      <c r="Y55" s="114" t="n">
        <f aca="false">+Actuals!V348</f>
        <v>0</v>
      </c>
      <c r="Z55" s="113" t="n">
        <f aca="false">+Actuals!W348</f>
        <v>0</v>
      </c>
      <c r="AA55" s="114" t="n">
        <f aca="false">+Actuals!X348</f>
        <v>0</v>
      </c>
      <c r="AB55" s="113" t="n">
        <f aca="false">+Actuals!Y348</f>
        <v>0</v>
      </c>
      <c r="AC55" s="114" t="n">
        <f aca="false">+Actuals!Z348</f>
        <v>0</v>
      </c>
      <c r="AD55" s="113" t="n">
        <f aca="false">+Actuals!AA348</f>
        <v>0</v>
      </c>
      <c r="AE55" s="114" t="n">
        <f aca="false">+Actuals!AB348</f>
        <v>0</v>
      </c>
      <c r="AF55" s="113" t="n">
        <f aca="false">+Actuals!AC348</f>
        <v>0</v>
      </c>
      <c r="AG55" s="114" t="n">
        <f aca="false">+Actuals!AD348</f>
        <v>0</v>
      </c>
      <c r="AH55" s="113" t="n">
        <f aca="false">+Actuals!AE348</f>
        <v>0</v>
      </c>
      <c r="AI55" s="114" t="n">
        <f aca="false">+Actuals!AF348</f>
        <v>0</v>
      </c>
      <c r="AJ55" s="113" t="n">
        <f aca="false">+Actuals!AG348</f>
        <v>0</v>
      </c>
      <c r="AK55" s="114" t="n">
        <f aca="false">+Actuals!AH348</f>
        <v>0</v>
      </c>
      <c r="AL55" s="113" t="n">
        <f aca="false">+Actuals!AI348</f>
        <v>0</v>
      </c>
      <c r="AM55" s="114" t="n">
        <f aca="false">+Actuals!AJ348</f>
        <v>0</v>
      </c>
      <c r="AN55" s="113" t="n">
        <f aca="false">+Actuals!AK348</f>
        <v>0</v>
      </c>
      <c r="AO55" s="114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13" t="n">
        <v>0</v>
      </c>
      <c r="I59" s="114" t="n">
        <v>0</v>
      </c>
      <c r="J59" s="113" t="n">
        <v>0</v>
      </c>
      <c r="K59" s="114" t="n">
        <v>0</v>
      </c>
      <c r="L59" s="113" t="n">
        <f aca="false">+Actuals!I349</f>
        <v>0</v>
      </c>
      <c r="M59" s="114" t="n">
        <f aca="false">+Actuals!J349</f>
        <v>0</v>
      </c>
      <c r="N59" s="113" t="n">
        <f aca="false">+Actuals!K349</f>
        <v>0</v>
      </c>
      <c r="O59" s="114" t="n">
        <f aca="false">+Actuals!L349</f>
        <v>0</v>
      </c>
      <c r="P59" s="113" t="n">
        <f aca="false">+Actuals!M349</f>
        <v>0</v>
      </c>
      <c r="Q59" s="114" t="n">
        <f aca="false">+Actuals!N349</f>
        <v>0</v>
      </c>
      <c r="R59" s="113" t="n">
        <f aca="false">+Actuals!O349</f>
        <v>0</v>
      </c>
      <c r="S59" s="114" t="n">
        <f aca="false">+Actuals!P349</f>
        <v>0</v>
      </c>
      <c r="T59" s="113" t="n">
        <f aca="false">+Actuals!Q349</f>
        <v>0</v>
      </c>
      <c r="U59" s="114" t="n">
        <f aca="false">+Actuals!R349</f>
        <v>0</v>
      </c>
      <c r="V59" s="113" t="n">
        <f aca="false">+Actuals!S349</f>
        <v>0</v>
      </c>
      <c r="W59" s="114" t="n">
        <f aca="false">+Actuals!T349</f>
        <v>0</v>
      </c>
      <c r="X59" s="113" t="n">
        <f aca="false">+Actuals!U349</f>
        <v>0</v>
      </c>
      <c r="Y59" s="114" t="n">
        <f aca="false">+Actuals!V349</f>
        <v>0</v>
      </c>
      <c r="Z59" s="113" t="n">
        <f aca="false">+Actuals!W349</f>
        <v>0</v>
      </c>
      <c r="AA59" s="114" t="n">
        <f aca="false">+Actuals!X349</f>
        <v>0</v>
      </c>
      <c r="AB59" s="113" t="n">
        <f aca="false">+Actuals!Y349</f>
        <v>0</v>
      </c>
      <c r="AC59" s="114" t="n">
        <f aca="false">+Actuals!Z349</f>
        <v>0</v>
      </c>
      <c r="AD59" s="113" t="n">
        <f aca="false">+Actuals!AA349</f>
        <v>0</v>
      </c>
      <c r="AE59" s="114" t="n">
        <f aca="false">+Actuals!AB349</f>
        <v>0</v>
      </c>
      <c r="AF59" s="113" t="n">
        <f aca="false">+Actuals!AC349</f>
        <v>0</v>
      </c>
      <c r="AG59" s="114" t="n">
        <f aca="false">+Actuals!AD349</f>
        <v>0</v>
      </c>
      <c r="AH59" s="113" t="n">
        <f aca="false">+Actuals!AE349</f>
        <v>0</v>
      </c>
      <c r="AI59" s="114" t="n">
        <f aca="false">+Actuals!AF349</f>
        <v>0</v>
      </c>
      <c r="AJ59" s="113" t="n">
        <f aca="false">+Actuals!AG349</f>
        <v>0</v>
      </c>
      <c r="AK59" s="114" t="n">
        <f aca="false">+Actuals!AH349</f>
        <v>0</v>
      </c>
      <c r="AL59" s="113" t="n">
        <f aca="false">+Actuals!AI349</f>
        <v>0</v>
      </c>
      <c r="AM59" s="114" t="n">
        <f aca="false">+Actuals!AJ349</f>
        <v>0</v>
      </c>
      <c r="AN59" s="113" t="n">
        <f aca="false">+Actuals!AK349</f>
        <v>0</v>
      </c>
      <c r="AO59" s="114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'TIE-OUT'!AF60+RECLASS!AF60</f>
        <v>0</v>
      </c>
      <c r="G60" s="108" t="n">
        <f aca="false">'TIE-OUT'!AG60+RECLASS!AG60</f>
        <v>0</v>
      </c>
      <c r="H60" s="113" t="n">
        <v>0</v>
      </c>
      <c r="I60" s="114" t="n">
        <v>0</v>
      </c>
      <c r="J60" s="113" t="n">
        <v>0</v>
      </c>
      <c r="K60" s="114" t="n">
        <v>0</v>
      </c>
      <c r="L60" s="113" t="n">
        <f aca="false">+Actuals!I350</f>
        <v>0</v>
      </c>
      <c r="M60" s="114" t="n">
        <f aca="false">+Actuals!J350</f>
        <v>0</v>
      </c>
      <c r="N60" s="113" t="n">
        <f aca="false">+Actuals!K350</f>
        <v>0</v>
      </c>
      <c r="O60" s="114" t="n">
        <f aca="false">+Actuals!L350</f>
        <v>0</v>
      </c>
      <c r="P60" s="113" t="n">
        <f aca="false">+Actuals!M350</f>
        <v>0</v>
      </c>
      <c r="Q60" s="114" t="n">
        <f aca="false">+Actuals!N350</f>
        <v>0</v>
      </c>
      <c r="R60" s="113" t="n">
        <f aca="false">+Actuals!O350</f>
        <v>0</v>
      </c>
      <c r="S60" s="114" t="n">
        <f aca="false">+Actuals!P350</f>
        <v>0</v>
      </c>
      <c r="T60" s="113" t="n">
        <f aca="false">+Actuals!Q350</f>
        <v>0</v>
      </c>
      <c r="U60" s="114" t="n">
        <f aca="false">+Actuals!R350</f>
        <v>0</v>
      </c>
      <c r="V60" s="113" t="n">
        <f aca="false">+Actuals!S350</f>
        <v>0</v>
      </c>
      <c r="W60" s="114" t="n">
        <f aca="false">+Actuals!T350</f>
        <v>0</v>
      </c>
      <c r="X60" s="113" t="n">
        <f aca="false">+Actuals!U350</f>
        <v>0</v>
      </c>
      <c r="Y60" s="114" t="n">
        <f aca="false">+Actuals!V350</f>
        <v>0</v>
      </c>
      <c r="Z60" s="113" t="n">
        <f aca="false">+Actuals!W350</f>
        <v>0</v>
      </c>
      <c r="AA60" s="114" t="n">
        <f aca="false">+Actuals!X350</f>
        <v>0</v>
      </c>
      <c r="AB60" s="113" t="n">
        <f aca="false">+Actuals!Y350</f>
        <v>0</v>
      </c>
      <c r="AC60" s="114" t="n">
        <f aca="false">+Actuals!Z350</f>
        <v>0</v>
      </c>
      <c r="AD60" s="113" t="n">
        <f aca="false">+Actuals!AA350</f>
        <v>0</v>
      </c>
      <c r="AE60" s="114" t="n">
        <f aca="false">+Actuals!AB350</f>
        <v>0</v>
      </c>
      <c r="AF60" s="113" t="n">
        <f aca="false">+Actuals!AC350</f>
        <v>0</v>
      </c>
      <c r="AG60" s="114" t="n">
        <f aca="false">+Actuals!AD350</f>
        <v>0</v>
      </c>
      <c r="AH60" s="113" t="n">
        <f aca="false">+Actuals!AE350</f>
        <v>0</v>
      </c>
      <c r="AI60" s="114" t="n">
        <f aca="false">+Actuals!AF350</f>
        <v>0</v>
      </c>
      <c r="AJ60" s="113" t="n">
        <f aca="false">+Actuals!AG350</f>
        <v>0</v>
      </c>
      <c r="AK60" s="114" t="n">
        <f aca="false">+Actuals!AH350</f>
        <v>0</v>
      </c>
      <c r="AL60" s="113" t="n">
        <f aca="false">+Actuals!AI350</f>
        <v>0</v>
      </c>
      <c r="AM60" s="114" t="n">
        <f aca="false">+Actuals!AJ350</f>
        <v>0</v>
      </c>
      <c r="AN60" s="113" t="n">
        <f aca="false">+Actuals!AK350</f>
        <v>0</v>
      </c>
      <c r="AO60" s="114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13" t="n">
        <v>0</v>
      </c>
      <c r="I64" s="114" t="n">
        <v>0</v>
      </c>
      <c r="J64" s="113" t="n">
        <v>0</v>
      </c>
      <c r="K64" s="114" t="n">
        <v>0</v>
      </c>
      <c r="L64" s="113" t="n">
        <f aca="false">+Actuals!I351</f>
        <v>0</v>
      </c>
      <c r="M64" s="114" t="n">
        <v>0</v>
      </c>
      <c r="N64" s="113" t="n">
        <f aca="false">+Actuals!K351</f>
        <v>0</v>
      </c>
      <c r="O64" s="114" t="n">
        <f aca="false">+Actuals!L351</f>
        <v>0</v>
      </c>
      <c r="P64" s="113" t="n">
        <f aca="false">+Actuals!M351</f>
        <v>0</v>
      </c>
      <c r="Q64" s="114" t="n">
        <f aca="false">+Actuals!N351</f>
        <v>0</v>
      </c>
      <c r="R64" s="113" t="n">
        <f aca="false">+Actuals!O351</f>
        <v>0</v>
      </c>
      <c r="S64" s="114" t="n">
        <f aca="false">+Actuals!P351</f>
        <v>0</v>
      </c>
      <c r="T64" s="113" t="n">
        <f aca="false">+Actuals!Q351</f>
        <v>0</v>
      </c>
      <c r="U64" s="114" t="n">
        <f aca="false">+Actuals!R351</f>
        <v>0</v>
      </c>
      <c r="V64" s="113" t="n">
        <f aca="false">+Actuals!S351</f>
        <v>0</v>
      </c>
      <c r="W64" s="114" t="n">
        <f aca="false">+Actuals!T351</f>
        <v>0</v>
      </c>
      <c r="X64" s="113" t="n">
        <f aca="false">+Actuals!U351</f>
        <v>0</v>
      </c>
      <c r="Y64" s="114" t="n">
        <f aca="false">+Actuals!V351</f>
        <v>0</v>
      </c>
      <c r="Z64" s="113" t="n">
        <f aca="false">+Actuals!W351</f>
        <v>0</v>
      </c>
      <c r="AA64" s="114" t="n">
        <f aca="false">+Actuals!X351</f>
        <v>0</v>
      </c>
      <c r="AB64" s="113" t="n">
        <f aca="false">+Actuals!Y351</f>
        <v>0</v>
      </c>
      <c r="AC64" s="114" t="n">
        <f aca="false">+Actuals!Z351</f>
        <v>0</v>
      </c>
      <c r="AD64" s="113" t="n">
        <f aca="false">+Actuals!AA351</f>
        <v>0</v>
      </c>
      <c r="AE64" s="114" t="n">
        <f aca="false">+Actuals!AB351</f>
        <v>0</v>
      </c>
      <c r="AF64" s="113" t="n">
        <f aca="false">+Actuals!AC351</f>
        <v>0</v>
      </c>
      <c r="AG64" s="114" t="n">
        <f aca="false">+Actuals!AD351</f>
        <v>0</v>
      </c>
      <c r="AH64" s="113" t="n">
        <f aca="false">+Actuals!AE351</f>
        <v>0</v>
      </c>
      <c r="AI64" s="114" t="n">
        <f aca="false">+Actuals!AF351</f>
        <v>0</v>
      </c>
      <c r="AJ64" s="113" t="n">
        <f aca="false">+Actuals!AG351</f>
        <v>0</v>
      </c>
      <c r="AK64" s="114" t="n">
        <f aca="false">+Actuals!AH351</f>
        <v>0</v>
      </c>
      <c r="AL64" s="113" t="n">
        <f aca="false">+Actuals!AI351</f>
        <v>0</v>
      </c>
      <c r="AM64" s="114" t="n">
        <f aca="false">+Actuals!AJ351</f>
        <v>0</v>
      </c>
      <c r="AN64" s="113" t="n">
        <f aca="false">+Actuals!AK351</f>
        <v>0</v>
      </c>
      <c r="AO64" s="114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'TIE-OUT'!AF65+RECLASS!AF65</f>
        <v>0</v>
      </c>
      <c r="G65" s="108" t="n">
        <f aca="false">'TIE-OUT'!AG65+RECLASS!AG65</f>
        <v>0</v>
      </c>
      <c r="H65" s="113" t="n">
        <v>0</v>
      </c>
      <c r="I65" s="114" t="n">
        <v>0</v>
      </c>
      <c r="J65" s="113" t="n">
        <v>0</v>
      </c>
      <c r="K65" s="114" t="n">
        <v>0</v>
      </c>
      <c r="L65" s="113" t="n">
        <f aca="false">+Actuals!I352</f>
        <v>0</v>
      </c>
      <c r="M65" s="114" t="n">
        <f aca="false">+Actuals!J352</f>
        <v>0</v>
      </c>
      <c r="N65" s="113" t="n">
        <f aca="false">+Actuals!K352</f>
        <v>0</v>
      </c>
      <c r="O65" s="114" t="n">
        <f aca="false">+Actuals!L352</f>
        <v>0</v>
      </c>
      <c r="P65" s="113" t="n">
        <f aca="false">+Actuals!M352</f>
        <v>0</v>
      </c>
      <c r="Q65" s="114" t="n">
        <f aca="false">+Actuals!N352</f>
        <v>0</v>
      </c>
      <c r="R65" s="113" t="n">
        <f aca="false">+Actuals!O352</f>
        <v>0</v>
      </c>
      <c r="S65" s="114" t="n">
        <f aca="false">+Actuals!P352</f>
        <v>0</v>
      </c>
      <c r="T65" s="113" t="n">
        <f aca="false">+Actuals!Q352</f>
        <v>0</v>
      </c>
      <c r="U65" s="114" t="n">
        <f aca="false">+Actuals!R352</f>
        <v>0</v>
      </c>
      <c r="V65" s="113" t="n">
        <f aca="false">+Actuals!S352</f>
        <v>0</v>
      </c>
      <c r="W65" s="114" t="n">
        <f aca="false">+Actuals!T352</f>
        <v>0</v>
      </c>
      <c r="X65" s="113" t="n">
        <f aca="false">+Actuals!U352</f>
        <v>0</v>
      </c>
      <c r="Y65" s="114" t="n">
        <f aca="false">+Actuals!V352</f>
        <v>0</v>
      </c>
      <c r="Z65" s="113" t="n">
        <f aca="false">+Actuals!W352</f>
        <v>0</v>
      </c>
      <c r="AA65" s="114" t="n">
        <f aca="false">+Actuals!X352</f>
        <v>0</v>
      </c>
      <c r="AB65" s="113" t="n">
        <f aca="false">+Actuals!Y352</f>
        <v>0</v>
      </c>
      <c r="AC65" s="114" t="n">
        <f aca="false">+Actuals!Z352</f>
        <v>0</v>
      </c>
      <c r="AD65" s="113" t="n">
        <f aca="false">+Actuals!AA352</f>
        <v>0</v>
      </c>
      <c r="AE65" s="114" t="n">
        <f aca="false">+Actuals!AB352</f>
        <v>0</v>
      </c>
      <c r="AF65" s="113" t="n">
        <f aca="false">+Actuals!AC352</f>
        <v>0</v>
      </c>
      <c r="AG65" s="114" t="n">
        <f aca="false">+Actuals!AD352</f>
        <v>0</v>
      </c>
      <c r="AH65" s="113" t="n">
        <f aca="false">+Actuals!AE352</f>
        <v>0</v>
      </c>
      <c r="AI65" s="114" t="n">
        <f aca="false">+Actuals!AF352</f>
        <v>0</v>
      </c>
      <c r="AJ65" s="113" t="n">
        <f aca="false">+Actuals!AG352</f>
        <v>0</v>
      </c>
      <c r="AK65" s="114" t="n">
        <f aca="false">+Actuals!AH352</f>
        <v>0</v>
      </c>
      <c r="AL65" s="113" t="n">
        <f aca="false">+Actuals!AI352</f>
        <v>0</v>
      </c>
      <c r="AM65" s="114" t="n">
        <f aca="false">+Actuals!AJ352</f>
        <v>0</v>
      </c>
      <c r="AN65" s="113" t="n">
        <f aca="false">+Actuals!AK352</f>
        <v>0</v>
      </c>
      <c r="AO65" s="114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'TIE-OUT'!AF70+RECLASS!AF70</f>
        <v>0</v>
      </c>
      <c r="G70" s="26" t="n">
        <f aca="false">'TIE-OUT'!AG70+RECLASS!AG70</f>
        <v>0</v>
      </c>
      <c r="H70" s="113" t="n">
        <v>0</v>
      </c>
      <c r="I70" s="114" t="n">
        <v>0</v>
      </c>
      <c r="J70" s="113" t="n">
        <v>0</v>
      </c>
      <c r="K70" s="114" t="n">
        <v>0</v>
      </c>
      <c r="L70" s="113" t="n">
        <f aca="false">+Actuals!I353</f>
        <v>0</v>
      </c>
      <c r="M70" s="114" t="n">
        <f aca="false">+Actuals!J353</f>
        <v>0</v>
      </c>
      <c r="N70" s="113" t="n">
        <f aca="false">+Actuals!K353</f>
        <v>0</v>
      </c>
      <c r="O70" s="114" t="n">
        <f aca="false">+Actuals!L353</f>
        <v>0</v>
      </c>
      <c r="P70" s="113" t="n">
        <f aca="false">+Actuals!M353</f>
        <v>0</v>
      </c>
      <c r="Q70" s="114" t="n">
        <f aca="false">+Actuals!N353</f>
        <v>0</v>
      </c>
      <c r="R70" s="113" t="n">
        <f aca="false">+Actuals!O353</f>
        <v>0</v>
      </c>
      <c r="S70" s="114" t="n">
        <f aca="false">+Actuals!P353</f>
        <v>0</v>
      </c>
      <c r="T70" s="113" t="n">
        <f aca="false">+Actuals!Q353</f>
        <v>0</v>
      </c>
      <c r="U70" s="114" t="n">
        <f aca="false">+Actuals!R353</f>
        <v>0</v>
      </c>
      <c r="V70" s="113" t="n">
        <f aca="false">+Actuals!S353</f>
        <v>0</v>
      </c>
      <c r="W70" s="114" t="n">
        <f aca="false">+Actuals!T353</f>
        <v>0</v>
      </c>
      <c r="X70" s="113" t="n">
        <f aca="false">+Actuals!U353</f>
        <v>0</v>
      </c>
      <c r="Y70" s="114" t="n">
        <f aca="false">+Actuals!V353</f>
        <v>0</v>
      </c>
      <c r="Z70" s="113" t="n">
        <f aca="false">+Actuals!W353</f>
        <v>0</v>
      </c>
      <c r="AA70" s="114" t="n">
        <f aca="false">+Actuals!X353</f>
        <v>0</v>
      </c>
      <c r="AB70" s="113" t="n">
        <f aca="false">+Actuals!Y353</f>
        <v>0</v>
      </c>
      <c r="AC70" s="114" t="n">
        <f aca="false">+Actuals!Z353</f>
        <v>0</v>
      </c>
      <c r="AD70" s="113" t="n">
        <f aca="false">+Actuals!AA353</f>
        <v>0</v>
      </c>
      <c r="AE70" s="114" t="n">
        <f aca="false">+Actuals!AB353</f>
        <v>0</v>
      </c>
      <c r="AF70" s="113" t="n">
        <f aca="false">+Actuals!AC353</f>
        <v>0</v>
      </c>
      <c r="AG70" s="114" t="n">
        <f aca="false">+Actuals!AD353</f>
        <v>0</v>
      </c>
      <c r="AH70" s="113" t="n">
        <f aca="false">+Actuals!AE353</f>
        <v>0</v>
      </c>
      <c r="AI70" s="114" t="n">
        <f aca="false">+Actuals!AF353</f>
        <v>0</v>
      </c>
      <c r="AJ70" s="113" t="n">
        <f aca="false">+Actuals!AG353</f>
        <v>0</v>
      </c>
      <c r="AK70" s="114" t="n">
        <f aca="false">+Actuals!AH353</f>
        <v>0</v>
      </c>
      <c r="AL70" s="113" t="n">
        <f aca="false">+Actuals!AI353</f>
        <v>0</v>
      </c>
      <c r="AM70" s="114" t="n">
        <f aca="false">+Actuals!AJ353</f>
        <v>0</v>
      </c>
      <c r="AN70" s="113" t="n">
        <f aca="false">+Actuals!AK353</f>
        <v>0</v>
      </c>
      <c r="AO70" s="114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'TIE-OUT'!AF71+RECLASS!AF71</f>
        <v>0</v>
      </c>
      <c r="G71" s="108" t="n">
        <f aca="false">'TIE-OUT'!AG71+RECLASS!AG71</f>
        <v>0</v>
      </c>
      <c r="H71" s="113" t="n">
        <v>0</v>
      </c>
      <c r="I71" s="114" t="n">
        <v>0</v>
      </c>
      <c r="J71" s="113" t="n">
        <v>0</v>
      </c>
      <c r="K71" s="114" t="n">
        <v>0</v>
      </c>
      <c r="L71" s="113" t="n">
        <f aca="false">+Actuals!I354</f>
        <v>0</v>
      </c>
      <c r="M71" s="114" t="n">
        <f aca="false">+Actuals!J354</f>
        <v>0</v>
      </c>
      <c r="N71" s="113" t="n">
        <f aca="false">+Actuals!K354</f>
        <v>0</v>
      </c>
      <c r="O71" s="114" t="n">
        <f aca="false">+Actuals!L354</f>
        <v>0</v>
      </c>
      <c r="P71" s="113" t="n">
        <f aca="false">+Actuals!M354</f>
        <v>0</v>
      </c>
      <c r="Q71" s="114" t="n">
        <f aca="false">+Actuals!N354</f>
        <v>0</v>
      </c>
      <c r="R71" s="113" t="n">
        <f aca="false">+Actuals!O354</f>
        <v>0</v>
      </c>
      <c r="S71" s="114" t="n">
        <f aca="false">+Actuals!P354</f>
        <v>0</v>
      </c>
      <c r="T71" s="113" t="n">
        <f aca="false">+Actuals!Q354</f>
        <v>0</v>
      </c>
      <c r="U71" s="114" t="n">
        <f aca="false">+Actuals!R354</f>
        <v>0</v>
      </c>
      <c r="V71" s="113" t="n">
        <f aca="false">+Actuals!S354</f>
        <v>0</v>
      </c>
      <c r="W71" s="114" t="n">
        <f aca="false">+Actuals!T354</f>
        <v>0</v>
      </c>
      <c r="X71" s="113" t="n">
        <f aca="false">+Actuals!U354</f>
        <v>0</v>
      </c>
      <c r="Y71" s="114" t="n">
        <f aca="false">+Actuals!V354</f>
        <v>0</v>
      </c>
      <c r="Z71" s="113" t="n">
        <f aca="false">+Actuals!W354</f>
        <v>0</v>
      </c>
      <c r="AA71" s="114" t="n">
        <f aca="false">+Actuals!X354</f>
        <v>0</v>
      </c>
      <c r="AB71" s="113" t="n">
        <f aca="false">+Actuals!Y354</f>
        <v>0</v>
      </c>
      <c r="AC71" s="114" t="n">
        <f aca="false">+Actuals!Z354</f>
        <v>0</v>
      </c>
      <c r="AD71" s="113" t="n">
        <f aca="false">+Actuals!AA354</f>
        <v>0</v>
      </c>
      <c r="AE71" s="114" t="n">
        <f aca="false">+Actuals!AB354</f>
        <v>0</v>
      </c>
      <c r="AF71" s="113" t="n">
        <f aca="false">+Actuals!AC354</f>
        <v>0</v>
      </c>
      <c r="AG71" s="114" t="n">
        <f aca="false">+Actuals!AD354</f>
        <v>0</v>
      </c>
      <c r="AH71" s="113" t="n">
        <f aca="false">+Actuals!AE354</f>
        <v>0</v>
      </c>
      <c r="AI71" s="114" t="n">
        <f aca="false">+Actuals!AF354</f>
        <v>0</v>
      </c>
      <c r="AJ71" s="113" t="n">
        <f aca="false">+Actuals!AG354</f>
        <v>0</v>
      </c>
      <c r="AK71" s="114" t="n">
        <f aca="false">+Actuals!AH354</f>
        <v>0</v>
      </c>
      <c r="AL71" s="113" t="n">
        <f aca="false">+Actuals!AI354</f>
        <v>0</v>
      </c>
      <c r="AM71" s="114" t="n">
        <f aca="false">+Actuals!AJ354</f>
        <v>0</v>
      </c>
      <c r="AN71" s="113" t="n">
        <f aca="false">+Actuals!AK354</f>
        <v>0</v>
      </c>
      <c r="AO71" s="114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13" t="n">
        <v>0</v>
      </c>
      <c r="I73" s="114" t="n">
        <v>0</v>
      </c>
      <c r="J73" s="113" t="n">
        <v>0</v>
      </c>
      <c r="K73" s="114" t="n">
        <v>0</v>
      </c>
      <c r="L73" s="113" t="n">
        <f aca="false">+Actuals!I355</f>
        <v>0</v>
      </c>
      <c r="M73" s="114" t="n">
        <f aca="false">+Actuals!J355</f>
        <v>0</v>
      </c>
      <c r="N73" s="113" t="n">
        <f aca="false">+Actuals!K355</f>
        <v>0</v>
      </c>
      <c r="O73" s="114" t="n">
        <f aca="false">+Actuals!L355</f>
        <v>0</v>
      </c>
      <c r="P73" s="113" t="n">
        <f aca="false">+Actuals!M355</f>
        <v>0</v>
      </c>
      <c r="Q73" s="114" t="n">
        <f aca="false">+Actuals!N355</f>
        <v>0</v>
      </c>
      <c r="R73" s="113" t="n">
        <f aca="false">+Actuals!O355</f>
        <v>0</v>
      </c>
      <c r="S73" s="114" t="n">
        <f aca="false">+Actuals!P355</f>
        <v>0</v>
      </c>
      <c r="T73" s="113" t="n">
        <f aca="false">+Actuals!Q355</f>
        <v>0</v>
      </c>
      <c r="U73" s="114" t="n">
        <f aca="false">+Actuals!R355</f>
        <v>0</v>
      </c>
      <c r="V73" s="113" t="n">
        <f aca="false">+Actuals!S355</f>
        <v>0</v>
      </c>
      <c r="W73" s="114" t="n">
        <f aca="false">+Actuals!T355</f>
        <v>0</v>
      </c>
      <c r="X73" s="113" t="n">
        <f aca="false">+Actuals!U355</f>
        <v>0</v>
      </c>
      <c r="Y73" s="114" t="n">
        <f aca="false">+Actuals!V355</f>
        <v>0</v>
      </c>
      <c r="Z73" s="113" t="n">
        <f aca="false">+Actuals!W355</f>
        <v>0</v>
      </c>
      <c r="AA73" s="114" t="n">
        <f aca="false">+Actuals!X355</f>
        <v>0</v>
      </c>
      <c r="AB73" s="113" t="n">
        <f aca="false">+Actuals!Y355</f>
        <v>0</v>
      </c>
      <c r="AC73" s="114" t="n">
        <f aca="false">+Actuals!Z355</f>
        <v>0</v>
      </c>
      <c r="AD73" s="113" t="n">
        <f aca="false">+Actuals!AA355</f>
        <v>0</v>
      </c>
      <c r="AE73" s="114" t="n">
        <f aca="false">+Actuals!AB355</f>
        <v>0</v>
      </c>
      <c r="AF73" s="113" t="n">
        <f aca="false">+Actuals!AC355</f>
        <v>0</v>
      </c>
      <c r="AG73" s="114" t="n">
        <f aca="false">+Actuals!AD355</f>
        <v>0</v>
      </c>
      <c r="AH73" s="113" t="n">
        <f aca="false">+Actuals!AE355</f>
        <v>0</v>
      </c>
      <c r="AI73" s="114" t="n">
        <f aca="false">+Actuals!AF355</f>
        <v>0</v>
      </c>
      <c r="AJ73" s="113" t="n">
        <f aca="false">+Actuals!AG355</f>
        <v>0</v>
      </c>
      <c r="AK73" s="114" t="n">
        <f aca="false">+Actuals!AH355</f>
        <v>0</v>
      </c>
      <c r="AL73" s="113" t="n">
        <f aca="false">+Actuals!AI355</f>
        <v>0</v>
      </c>
      <c r="AM73" s="114" t="n">
        <f aca="false">+Actuals!AJ355</f>
        <v>0</v>
      </c>
      <c r="AN73" s="113" t="n">
        <f aca="false">+Actuals!AK355</f>
        <v>0</v>
      </c>
      <c r="AO73" s="114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'TIE-OUT'!AF74+RECLASS!AF74</f>
        <v>0</v>
      </c>
      <c r="G74" s="28" t="n">
        <f aca="false">'TIE-OUT'!AG74+RECLASS!AG74</f>
        <v>0</v>
      </c>
      <c r="H74" s="113" t="n">
        <v>0</v>
      </c>
      <c r="I74" s="114" t="n">
        <v>0</v>
      </c>
      <c r="J74" s="113" t="n">
        <v>0</v>
      </c>
      <c r="K74" s="114" t="n">
        <v>0</v>
      </c>
      <c r="L74" s="113" t="n">
        <f aca="false">+Actuals!I356</f>
        <v>0</v>
      </c>
      <c r="M74" s="114" t="n">
        <f aca="false">+Actuals!J356</f>
        <v>0</v>
      </c>
      <c r="N74" s="113" t="n">
        <f aca="false">+Actuals!K356</f>
        <v>0</v>
      </c>
      <c r="O74" s="114" t="n">
        <f aca="false">+Actuals!L356</f>
        <v>0</v>
      </c>
      <c r="P74" s="113" t="n">
        <f aca="false">+Actuals!M356</f>
        <v>0</v>
      </c>
      <c r="Q74" s="114" t="n">
        <f aca="false">+Actuals!N356</f>
        <v>0</v>
      </c>
      <c r="R74" s="113" t="n">
        <f aca="false">+Actuals!O356</f>
        <v>0</v>
      </c>
      <c r="S74" s="114" t="n">
        <f aca="false">+Actuals!P356</f>
        <v>0</v>
      </c>
      <c r="T74" s="113" t="n">
        <f aca="false">+Actuals!Q356</f>
        <v>0</v>
      </c>
      <c r="U74" s="114" t="n">
        <f aca="false">+Actuals!R356</f>
        <v>0</v>
      </c>
      <c r="V74" s="113" t="n">
        <f aca="false">+Actuals!S356</f>
        <v>0</v>
      </c>
      <c r="W74" s="114" t="n">
        <f aca="false">+Actuals!T356</f>
        <v>0</v>
      </c>
      <c r="X74" s="113" t="n">
        <f aca="false">+Actuals!U356</f>
        <v>0</v>
      </c>
      <c r="Y74" s="114" t="n">
        <f aca="false">+Actuals!V356</f>
        <v>0</v>
      </c>
      <c r="Z74" s="113" t="n">
        <f aca="false">+Actuals!W356</f>
        <v>0</v>
      </c>
      <c r="AA74" s="114" t="n">
        <f aca="false">+Actuals!X356</f>
        <v>0</v>
      </c>
      <c r="AB74" s="113" t="n">
        <f aca="false">+Actuals!Y356</f>
        <v>0</v>
      </c>
      <c r="AC74" s="114" t="n">
        <f aca="false">+Actuals!Z356</f>
        <v>0</v>
      </c>
      <c r="AD74" s="113" t="n">
        <f aca="false">+Actuals!AA356</f>
        <v>0</v>
      </c>
      <c r="AE74" s="114" t="n">
        <f aca="false">+Actuals!AB356</f>
        <v>0</v>
      </c>
      <c r="AF74" s="113" t="n">
        <f aca="false">+Actuals!AC356</f>
        <v>0</v>
      </c>
      <c r="AG74" s="114" t="n">
        <f aca="false">+Actuals!AD356</f>
        <v>0</v>
      </c>
      <c r="AH74" s="113" t="n">
        <f aca="false">+Actuals!AE356</f>
        <v>0</v>
      </c>
      <c r="AI74" s="114" t="n">
        <f aca="false">+Actuals!AF356</f>
        <v>0</v>
      </c>
      <c r="AJ74" s="113" t="n">
        <f aca="false">+Actuals!AG356</f>
        <v>0</v>
      </c>
      <c r="AK74" s="114" t="n">
        <f aca="false">+Actuals!AH356</f>
        <v>0</v>
      </c>
      <c r="AL74" s="113" t="n">
        <f aca="false">+Actuals!AI356</f>
        <v>0</v>
      </c>
      <c r="AM74" s="114" t="n">
        <f aca="false">+Actuals!AJ356</f>
        <v>0</v>
      </c>
      <c r="AN74" s="113" t="n">
        <f aca="false">+Actuals!AK356</f>
        <v>0</v>
      </c>
      <c r="AO74" s="114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13" t="n">
        <v>0</v>
      </c>
      <c r="I75" s="114" t="n">
        <v>0</v>
      </c>
      <c r="J75" s="113" t="n">
        <v>0</v>
      </c>
      <c r="K75" s="114" t="n">
        <v>0</v>
      </c>
      <c r="L75" s="113" t="n">
        <f aca="false">+Actuals!I357</f>
        <v>0</v>
      </c>
      <c r="M75" s="114" t="n">
        <f aca="false">+Actuals!J357</f>
        <v>0</v>
      </c>
      <c r="N75" s="113" t="n">
        <f aca="false">+Actuals!K357</f>
        <v>0</v>
      </c>
      <c r="O75" s="114" t="n">
        <f aca="false">+Actuals!L357</f>
        <v>0</v>
      </c>
      <c r="P75" s="113" t="n">
        <f aca="false">+Actuals!M357</f>
        <v>0</v>
      </c>
      <c r="Q75" s="114" t="n">
        <f aca="false">+Actuals!N357</f>
        <v>0</v>
      </c>
      <c r="R75" s="113" t="n">
        <f aca="false">+Actuals!O357</f>
        <v>0</v>
      </c>
      <c r="S75" s="114" t="n">
        <f aca="false">+Actuals!P357</f>
        <v>0</v>
      </c>
      <c r="T75" s="113" t="n">
        <f aca="false">+Actuals!Q357</f>
        <v>0</v>
      </c>
      <c r="U75" s="114" t="n">
        <f aca="false">+Actuals!R357</f>
        <v>0</v>
      </c>
      <c r="V75" s="113" t="n">
        <f aca="false">+Actuals!S357</f>
        <v>0</v>
      </c>
      <c r="W75" s="114" t="n">
        <f aca="false">+Actuals!T357</f>
        <v>0</v>
      </c>
      <c r="X75" s="113" t="n">
        <f aca="false">+Actuals!U357</f>
        <v>0</v>
      </c>
      <c r="Y75" s="114" t="n">
        <f aca="false">+Actuals!V357</f>
        <v>0</v>
      </c>
      <c r="Z75" s="113" t="n">
        <f aca="false">+Actuals!W357</f>
        <v>0</v>
      </c>
      <c r="AA75" s="114" t="n">
        <f aca="false">+Actuals!X357</f>
        <v>0</v>
      </c>
      <c r="AB75" s="113" t="n">
        <f aca="false">+Actuals!Y357</f>
        <v>0</v>
      </c>
      <c r="AC75" s="114" t="n">
        <f aca="false">+Actuals!Z357</f>
        <v>0</v>
      </c>
      <c r="AD75" s="113" t="n">
        <f aca="false">+Actuals!AA357</f>
        <v>0</v>
      </c>
      <c r="AE75" s="114" t="n">
        <f aca="false">+Actuals!AB357</f>
        <v>0</v>
      </c>
      <c r="AF75" s="113" t="n">
        <f aca="false">+Actuals!AC357</f>
        <v>0</v>
      </c>
      <c r="AG75" s="114" t="n">
        <f aca="false">+Actuals!AD357</f>
        <v>0</v>
      </c>
      <c r="AH75" s="113" t="n">
        <f aca="false">+Actuals!AE357</f>
        <v>0</v>
      </c>
      <c r="AI75" s="114" t="n">
        <f aca="false">+Actuals!AF357</f>
        <v>0</v>
      </c>
      <c r="AJ75" s="113" t="n">
        <f aca="false">+Actuals!AG357</f>
        <v>0</v>
      </c>
      <c r="AK75" s="114" t="n">
        <f aca="false">+Actuals!AH357</f>
        <v>0</v>
      </c>
      <c r="AL75" s="113" t="n">
        <f aca="false">+Actuals!AI357</f>
        <v>0</v>
      </c>
      <c r="AM75" s="114" t="n">
        <f aca="false">+Actuals!AJ357</f>
        <v>0</v>
      </c>
      <c r="AN75" s="113" t="n">
        <f aca="false">+Actuals!AK357</f>
        <v>0</v>
      </c>
      <c r="AO75" s="114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13" t="n">
        <v>0</v>
      </c>
      <c r="I76" s="114" t="n">
        <v>0</v>
      </c>
      <c r="J76" s="113" t="n">
        <v>0</v>
      </c>
      <c r="K76" s="114" t="n">
        <v>0</v>
      </c>
      <c r="L76" s="113" t="n">
        <f aca="false">+Actuals!I358</f>
        <v>0</v>
      </c>
      <c r="M76" s="114" t="n">
        <f aca="false">+Actuals!J358</f>
        <v>0</v>
      </c>
      <c r="N76" s="113" t="n">
        <f aca="false">+Actuals!K358</f>
        <v>0</v>
      </c>
      <c r="O76" s="114" t="n">
        <f aca="false">+Actuals!L358</f>
        <v>0</v>
      </c>
      <c r="P76" s="113" t="n">
        <f aca="false">+Actuals!M358</f>
        <v>0</v>
      </c>
      <c r="Q76" s="114" t="n">
        <f aca="false">+Actuals!N358</f>
        <v>0</v>
      </c>
      <c r="R76" s="113" t="n">
        <f aca="false">+Actuals!O358</f>
        <v>0</v>
      </c>
      <c r="S76" s="114" t="n">
        <f aca="false">+Actuals!P358</f>
        <v>0</v>
      </c>
      <c r="T76" s="113" t="n">
        <f aca="false">+Actuals!Q358</f>
        <v>0</v>
      </c>
      <c r="U76" s="114" t="n">
        <f aca="false">+Actuals!R358</f>
        <v>0</v>
      </c>
      <c r="V76" s="113" t="n">
        <f aca="false">+Actuals!S358</f>
        <v>0</v>
      </c>
      <c r="W76" s="114" t="n">
        <f aca="false">+Actuals!T358</f>
        <v>0</v>
      </c>
      <c r="X76" s="113" t="n">
        <f aca="false">+Actuals!U358</f>
        <v>0</v>
      </c>
      <c r="Y76" s="114" t="n">
        <f aca="false">+Actuals!V358</f>
        <v>0</v>
      </c>
      <c r="Z76" s="113" t="n">
        <f aca="false">+Actuals!W358</f>
        <v>0</v>
      </c>
      <c r="AA76" s="114" t="n">
        <f aca="false">+Actuals!X358</f>
        <v>0</v>
      </c>
      <c r="AB76" s="113" t="n">
        <f aca="false">+Actuals!Y358</f>
        <v>0</v>
      </c>
      <c r="AC76" s="114" t="n">
        <f aca="false">+Actuals!Z358</f>
        <v>0</v>
      </c>
      <c r="AD76" s="113" t="n">
        <f aca="false">+Actuals!AA358</f>
        <v>0</v>
      </c>
      <c r="AE76" s="114" t="n">
        <f aca="false">+Actuals!AB358</f>
        <v>0</v>
      </c>
      <c r="AF76" s="113" t="n">
        <f aca="false">+Actuals!AC358</f>
        <v>0</v>
      </c>
      <c r="AG76" s="114" t="n">
        <f aca="false">+Actuals!AD358</f>
        <v>0</v>
      </c>
      <c r="AH76" s="113" t="n">
        <f aca="false">+Actuals!AE358</f>
        <v>0</v>
      </c>
      <c r="AI76" s="114" t="n">
        <f aca="false">+Actuals!AF358</f>
        <v>0</v>
      </c>
      <c r="AJ76" s="113" t="n">
        <f aca="false">+Actuals!AG358</f>
        <v>0</v>
      </c>
      <c r="AK76" s="114" t="n">
        <f aca="false">+Actuals!AH358</f>
        <v>0</v>
      </c>
      <c r="AL76" s="113" t="n">
        <f aca="false">+Actuals!AI358</f>
        <v>0</v>
      </c>
      <c r="AM76" s="114" t="n">
        <f aca="false">+Actuals!AJ358</f>
        <v>0</v>
      </c>
      <c r="AN76" s="113" t="n">
        <f aca="false">+Actuals!AK358</f>
        <v>0</v>
      </c>
      <c r="AO76" s="114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13" t="n">
        <v>0</v>
      </c>
      <c r="I77" s="114" t="n">
        <v>0</v>
      </c>
      <c r="J77" s="113" t="n">
        <v>0</v>
      </c>
      <c r="K77" s="114" t="n">
        <v>0</v>
      </c>
      <c r="L77" s="113" t="n">
        <f aca="false">+Actuals!I359</f>
        <v>0</v>
      </c>
      <c r="M77" s="114" t="n">
        <f aca="false">+Actuals!J359</f>
        <v>0</v>
      </c>
      <c r="N77" s="113" t="n">
        <f aca="false">+Actuals!K359</f>
        <v>0</v>
      </c>
      <c r="O77" s="114" t="n">
        <f aca="false">+Actuals!L359</f>
        <v>0</v>
      </c>
      <c r="P77" s="113" t="n">
        <f aca="false">+Actuals!M359</f>
        <v>0</v>
      </c>
      <c r="Q77" s="114" t="n">
        <f aca="false">+Actuals!N359</f>
        <v>0</v>
      </c>
      <c r="R77" s="113" t="n">
        <f aca="false">+Actuals!O359</f>
        <v>0</v>
      </c>
      <c r="S77" s="114" t="n">
        <f aca="false">+Actuals!P359</f>
        <v>0</v>
      </c>
      <c r="T77" s="113" t="n">
        <f aca="false">+Actuals!Q359</f>
        <v>0</v>
      </c>
      <c r="U77" s="114" t="n">
        <f aca="false">+Actuals!R359</f>
        <v>0</v>
      </c>
      <c r="V77" s="113" t="n">
        <f aca="false">+Actuals!S359</f>
        <v>0</v>
      </c>
      <c r="W77" s="114" t="n">
        <f aca="false">+Actuals!T359</f>
        <v>0</v>
      </c>
      <c r="X77" s="113" t="n">
        <f aca="false">+Actuals!U359</f>
        <v>0</v>
      </c>
      <c r="Y77" s="114" t="n">
        <f aca="false">+Actuals!V359</f>
        <v>0</v>
      </c>
      <c r="Z77" s="113" t="n">
        <f aca="false">+Actuals!W359</f>
        <v>0</v>
      </c>
      <c r="AA77" s="114" t="n">
        <f aca="false">+Actuals!X359</f>
        <v>0</v>
      </c>
      <c r="AB77" s="113" t="n">
        <f aca="false">+Actuals!Y359</f>
        <v>0</v>
      </c>
      <c r="AC77" s="114" t="n">
        <f aca="false">+Actuals!Z359</f>
        <v>0</v>
      </c>
      <c r="AD77" s="113" t="n">
        <f aca="false">+Actuals!AA359</f>
        <v>0</v>
      </c>
      <c r="AE77" s="114" t="n">
        <f aca="false">+Actuals!AB359</f>
        <v>0</v>
      </c>
      <c r="AF77" s="113" t="n">
        <f aca="false">+Actuals!AC359</f>
        <v>0</v>
      </c>
      <c r="AG77" s="114" t="n">
        <f aca="false">+Actuals!AD359</f>
        <v>0</v>
      </c>
      <c r="AH77" s="113" t="n">
        <f aca="false">+Actuals!AE359</f>
        <v>0</v>
      </c>
      <c r="AI77" s="114" t="n">
        <f aca="false">+Actuals!AF359</f>
        <v>0</v>
      </c>
      <c r="AJ77" s="113" t="n">
        <f aca="false">+Actuals!AG359</f>
        <v>0</v>
      </c>
      <c r="AK77" s="114" t="n">
        <f aca="false">+Actuals!AH359</f>
        <v>0</v>
      </c>
      <c r="AL77" s="113" t="n">
        <f aca="false">+Actuals!AI359</f>
        <v>0</v>
      </c>
      <c r="AM77" s="114" t="n">
        <f aca="false">+Actuals!AJ359</f>
        <v>0</v>
      </c>
      <c r="AN77" s="113" t="n">
        <f aca="false">+Actuals!AK359</f>
        <v>0</v>
      </c>
      <c r="AO77" s="114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13" t="n">
        <v>0</v>
      </c>
      <c r="I78" s="114" t="n">
        <v>0</v>
      </c>
      <c r="J78" s="113" t="n">
        <v>0</v>
      </c>
      <c r="K78" s="114" t="n">
        <v>0</v>
      </c>
      <c r="L78" s="113" t="n">
        <f aca="false">+Actuals!I360</f>
        <v>0</v>
      </c>
      <c r="M78" s="114" t="n">
        <f aca="false">+Actuals!J360</f>
        <v>0</v>
      </c>
      <c r="N78" s="113" t="n">
        <f aca="false">+Actuals!K360</f>
        <v>0</v>
      </c>
      <c r="O78" s="114" t="n">
        <f aca="false">+Actuals!L360</f>
        <v>0</v>
      </c>
      <c r="P78" s="113" t="n">
        <f aca="false">+Actuals!M360</f>
        <v>0</v>
      </c>
      <c r="Q78" s="114" t="n">
        <f aca="false">+Actuals!N360</f>
        <v>0</v>
      </c>
      <c r="R78" s="113" t="n">
        <f aca="false">+Actuals!O360</f>
        <v>0</v>
      </c>
      <c r="S78" s="114" t="n">
        <f aca="false">+Actuals!P360</f>
        <v>0</v>
      </c>
      <c r="T78" s="113" t="n">
        <f aca="false">+Actuals!Q360</f>
        <v>0</v>
      </c>
      <c r="U78" s="114" t="n">
        <f aca="false">+Actuals!R360</f>
        <v>0</v>
      </c>
      <c r="V78" s="113" t="n">
        <f aca="false">+Actuals!S360</f>
        <v>0</v>
      </c>
      <c r="W78" s="114" t="n">
        <f aca="false">+Actuals!T360</f>
        <v>0</v>
      </c>
      <c r="X78" s="113" t="n">
        <f aca="false">+Actuals!U360</f>
        <v>0</v>
      </c>
      <c r="Y78" s="114" t="n">
        <f aca="false">+Actuals!V360</f>
        <v>0</v>
      </c>
      <c r="Z78" s="113" t="n">
        <f aca="false">+Actuals!W360</f>
        <v>0</v>
      </c>
      <c r="AA78" s="114" t="n">
        <f aca="false">+Actuals!X360</f>
        <v>0</v>
      </c>
      <c r="AB78" s="113" t="n">
        <f aca="false">+Actuals!Y360</f>
        <v>0</v>
      </c>
      <c r="AC78" s="114" t="n">
        <f aca="false">+Actuals!Z360</f>
        <v>0</v>
      </c>
      <c r="AD78" s="113" t="n">
        <f aca="false">+Actuals!AA360</f>
        <v>0</v>
      </c>
      <c r="AE78" s="114" t="n">
        <f aca="false">+Actuals!AB360</f>
        <v>0</v>
      </c>
      <c r="AF78" s="113" t="n">
        <f aca="false">+Actuals!AC360</f>
        <v>0</v>
      </c>
      <c r="AG78" s="114" t="n">
        <f aca="false">+Actuals!AD360</f>
        <v>0</v>
      </c>
      <c r="AH78" s="113" t="n">
        <f aca="false">+Actuals!AE360</f>
        <v>0</v>
      </c>
      <c r="AI78" s="114" t="n">
        <f aca="false">+Actuals!AF360</f>
        <v>0</v>
      </c>
      <c r="AJ78" s="113" t="n">
        <f aca="false">+Actuals!AG360</f>
        <v>0</v>
      </c>
      <c r="AK78" s="114" t="n">
        <f aca="false">+Actuals!AH360</f>
        <v>0</v>
      </c>
      <c r="AL78" s="113" t="n">
        <f aca="false">+Actuals!AI360</f>
        <v>0</v>
      </c>
      <c r="AM78" s="114" t="n">
        <f aca="false">+Actuals!AJ360</f>
        <v>0</v>
      </c>
      <c r="AN78" s="113" t="n">
        <f aca="false">+Actuals!AK360</f>
        <v>0</v>
      </c>
      <c r="AO78" s="114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-9637924</v>
      </c>
      <c r="F79" s="28" t="n">
        <f aca="false">'TIE-OUT'!AF79+RECLASS!AF79</f>
        <v>0</v>
      </c>
      <c r="G79" s="28" t="n">
        <f aca="false">'TIE-OUT'!AG79+RECLASS!AG79</f>
        <v>0</v>
      </c>
      <c r="H79" s="113" t="n">
        <v>0</v>
      </c>
      <c r="I79" s="114" t="n">
        <v>0</v>
      </c>
      <c r="J79" s="113" t="n">
        <v>0</v>
      </c>
      <c r="K79" s="114" t="n">
        <v>0</v>
      </c>
      <c r="L79" s="113" t="n">
        <f aca="false">+Actuals!I361</f>
        <v>0</v>
      </c>
      <c r="M79" s="114" t="n">
        <f aca="false">+Actuals!J361</f>
        <v>0</v>
      </c>
      <c r="N79" s="113" t="n">
        <f aca="false">+Actuals!K361</f>
        <v>0</v>
      </c>
      <c r="O79" s="114" t="n">
        <f aca="false">+Actuals!L361</f>
        <v>0</v>
      </c>
      <c r="P79" s="113" t="n">
        <f aca="false">+Actuals!M361</f>
        <v>0</v>
      </c>
      <c r="Q79" s="114" t="n">
        <v>-9637924</v>
      </c>
      <c r="R79" s="113" t="n">
        <f aca="false">+Actuals!O361</f>
        <v>0</v>
      </c>
      <c r="S79" s="114" t="n">
        <f aca="false">+Actuals!P361</f>
        <v>0</v>
      </c>
      <c r="T79" s="113" t="n">
        <f aca="false">+Actuals!Q361</f>
        <v>0</v>
      </c>
      <c r="U79" s="114" t="n">
        <f aca="false">+Actuals!R361</f>
        <v>0</v>
      </c>
      <c r="V79" s="113" t="n">
        <f aca="false">+Actuals!S361</f>
        <v>0</v>
      </c>
      <c r="W79" s="114" t="n">
        <f aca="false">+Actuals!T361</f>
        <v>0</v>
      </c>
      <c r="X79" s="113" t="n">
        <f aca="false">+Actuals!U361</f>
        <v>0</v>
      </c>
      <c r="Y79" s="114" t="n">
        <f aca="false">+Actuals!V361</f>
        <v>0</v>
      </c>
      <c r="Z79" s="113" t="n">
        <f aca="false">+Actuals!W361</f>
        <v>0</v>
      </c>
      <c r="AA79" s="114" t="n">
        <f aca="false">+Actuals!X361</f>
        <v>0</v>
      </c>
      <c r="AB79" s="113" t="n">
        <f aca="false">+Actuals!Y361</f>
        <v>0</v>
      </c>
      <c r="AC79" s="114" t="n">
        <f aca="false">+Actuals!Z361</f>
        <v>0</v>
      </c>
      <c r="AD79" s="113" t="n">
        <f aca="false">+Actuals!AA361</f>
        <v>0</v>
      </c>
      <c r="AE79" s="114" t="n">
        <f aca="false">+Actuals!AB361</f>
        <v>0</v>
      </c>
      <c r="AF79" s="113" t="n">
        <f aca="false">+Actuals!AC361</f>
        <v>0</v>
      </c>
      <c r="AG79" s="114" t="n">
        <f aca="false">+Actuals!AD361</f>
        <v>0</v>
      </c>
      <c r="AH79" s="113" t="n">
        <f aca="false">+Actuals!AE361</f>
        <v>0</v>
      </c>
      <c r="AI79" s="114" t="n">
        <f aca="false">+Actuals!AF361</f>
        <v>0</v>
      </c>
      <c r="AJ79" s="113" t="n">
        <f aca="false">+Actuals!AG361</f>
        <v>0</v>
      </c>
      <c r="AK79" s="114" t="n">
        <f aca="false">+Actuals!AH361</f>
        <v>0</v>
      </c>
      <c r="AL79" s="113" t="n">
        <f aca="false">+Actuals!AI361</f>
        <v>0</v>
      </c>
      <c r="AM79" s="114" t="n">
        <f aca="false">+Actuals!AJ361</f>
        <v>0</v>
      </c>
      <c r="AN79" s="113" t="n">
        <f aca="false">+Actuals!AK361</f>
        <v>0</v>
      </c>
      <c r="AO79" s="114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3881261.07</v>
      </c>
      <c r="F80" s="28" t="n">
        <f aca="false">'TIE-OUT'!AF80+RECLASS!AF80</f>
        <v>0</v>
      </c>
      <c r="G80" s="28" t="n">
        <f aca="false">'TIE-OUT'!AG80+RECLASS!AG80</f>
        <v>0</v>
      </c>
      <c r="H80" s="113" t="n">
        <v>0</v>
      </c>
      <c r="I80" s="114" t="n">
        <v>0</v>
      </c>
      <c r="J80" s="113" t="n">
        <v>0</v>
      </c>
      <c r="K80" s="114" t="n">
        <v>0</v>
      </c>
      <c r="L80" s="113" t="n">
        <f aca="false">+Actuals!I362</f>
        <v>0</v>
      </c>
      <c r="M80" s="114" t="n">
        <f aca="false">+Actuals!J362</f>
        <v>0</v>
      </c>
      <c r="N80" s="113" t="n">
        <f aca="false">+Actuals!K362</f>
        <v>0</v>
      </c>
      <c r="O80" s="114" t="n">
        <f aca="false">+Actuals!L362</f>
        <v>0</v>
      </c>
      <c r="P80" s="113" t="n">
        <f aca="false">+Actuals!M362</f>
        <v>0</v>
      </c>
      <c r="Q80" s="114" t="n">
        <v>3881261.07</v>
      </c>
      <c r="R80" s="113" t="n">
        <f aca="false">+Actuals!O362</f>
        <v>0</v>
      </c>
      <c r="S80" s="114" t="n">
        <f aca="false">+Actuals!P362</f>
        <v>0</v>
      </c>
      <c r="T80" s="113" t="n">
        <f aca="false">+Actuals!Q362</f>
        <v>0</v>
      </c>
      <c r="U80" s="114" t="n">
        <f aca="false">+Actuals!R362</f>
        <v>0</v>
      </c>
      <c r="V80" s="113" t="n">
        <f aca="false">+Actuals!S362</f>
        <v>0</v>
      </c>
      <c r="W80" s="114" t="n">
        <f aca="false">+Actuals!T362</f>
        <v>0</v>
      </c>
      <c r="X80" s="113" t="n">
        <f aca="false">+Actuals!U362</f>
        <v>0</v>
      </c>
      <c r="Y80" s="114" t="n">
        <f aca="false">+Actuals!V362</f>
        <v>0</v>
      </c>
      <c r="Z80" s="113" t="n">
        <f aca="false">+Actuals!W362</f>
        <v>0</v>
      </c>
      <c r="AA80" s="114" t="n">
        <f aca="false">+Actuals!X362</f>
        <v>0</v>
      </c>
      <c r="AB80" s="113" t="n">
        <f aca="false">+Actuals!Y362</f>
        <v>0</v>
      </c>
      <c r="AC80" s="114" t="n">
        <f aca="false">+Actuals!Z362</f>
        <v>0</v>
      </c>
      <c r="AD80" s="113" t="n">
        <f aca="false">+Actuals!AA362</f>
        <v>0</v>
      </c>
      <c r="AE80" s="114" t="n">
        <f aca="false">+Actuals!AB362</f>
        <v>0</v>
      </c>
      <c r="AF80" s="113" t="n">
        <f aca="false">+Actuals!AC362</f>
        <v>0</v>
      </c>
      <c r="AG80" s="114" t="n">
        <f aca="false">+Actuals!AD362</f>
        <v>0</v>
      </c>
      <c r="AH80" s="113" t="n">
        <f aca="false">+Actuals!AE362</f>
        <v>0</v>
      </c>
      <c r="AI80" s="114" t="n">
        <f aca="false">+Actuals!AF362</f>
        <v>0</v>
      </c>
      <c r="AJ80" s="113" t="n">
        <f aca="false">+Actuals!AG362</f>
        <v>0</v>
      </c>
      <c r="AK80" s="114" t="n">
        <f aca="false">+Actuals!AH362</f>
        <v>0</v>
      </c>
      <c r="AL80" s="113" t="n">
        <f aca="false">+Actuals!AI362</f>
        <v>0</v>
      </c>
      <c r="AM80" s="114" t="n">
        <f aca="false">+Actuals!AJ362</f>
        <v>0</v>
      </c>
      <c r="AN80" s="113" t="n">
        <f aca="false">+Actuals!AK362</f>
        <v>0</v>
      </c>
      <c r="AO80" s="114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5759662.85</v>
      </c>
      <c r="F81" s="28" t="n">
        <f aca="false">'TIE-OUT'!AF81+RECLASS!AF81</f>
        <v>0</v>
      </c>
      <c r="G81" s="28" t="n">
        <f aca="false">'TIE-OUT'!AG81+RECLASS!AG81</f>
        <v>0</v>
      </c>
      <c r="H81" s="113" t="n">
        <v>0</v>
      </c>
      <c r="I81" s="114" t="n">
        <v>676</v>
      </c>
      <c r="J81" s="113" t="n">
        <v>0</v>
      </c>
      <c r="K81" s="114" t="n">
        <v>0</v>
      </c>
      <c r="L81" s="113" t="n">
        <f aca="false">+Actuals!I363</f>
        <v>0</v>
      </c>
      <c r="M81" s="114" t="n">
        <v>-33076</v>
      </c>
      <c r="N81" s="113" t="n">
        <f aca="false">+Actuals!K363</f>
        <v>0</v>
      </c>
      <c r="O81" s="114" t="n">
        <f aca="false">+Actuals!L363</f>
        <v>0</v>
      </c>
      <c r="P81" s="113" t="n">
        <f aca="false">+Actuals!M363</f>
        <v>0</v>
      </c>
      <c r="Q81" s="114" t="n">
        <v>5792062.85</v>
      </c>
      <c r="R81" s="113" t="n">
        <f aca="false">+Actuals!O363</f>
        <v>0</v>
      </c>
      <c r="S81" s="114" t="n">
        <f aca="false">+Actuals!P363</f>
        <v>0</v>
      </c>
      <c r="T81" s="113" t="n">
        <f aca="false">+Actuals!Q363</f>
        <v>0</v>
      </c>
      <c r="U81" s="114" t="n">
        <f aca="false">+Actuals!R363</f>
        <v>0</v>
      </c>
      <c r="V81" s="113" t="n">
        <f aca="false">+Actuals!S363</f>
        <v>0</v>
      </c>
      <c r="W81" s="114" t="n">
        <f aca="false">+Actuals!T363</f>
        <v>0</v>
      </c>
      <c r="X81" s="113" t="n">
        <f aca="false">+Actuals!U363</f>
        <v>0</v>
      </c>
      <c r="Y81" s="114" t="n">
        <f aca="false">+Actuals!V363</f>
        <v>0</v>
      </c>
      <c r="Z81" s="113" t="n">
        <f aca="false">+Actuals!W363</f>
        <v>0</v>
      </c>
      <c r="AA81" s="114" t="n">
        <f aca="false">+Actuals!X363</f>
        <v>0</v>
      </c>
      <c r="AB81" s="113" t="n">
        <f aca="false">+Actuals!Y363</f>
        <v>0</v>
      </c>
      <c r="AC81" s="114" t="n">
        <f aca="false">+Actuals!Z363</f>
        <v>0</v>
      </c>
      <c r="AD81" s="113" t="n">
        <f aca="false">+Actuals!AA363</f>
        <v>0</v>
      </c>
      <c r="AE81" s="114" t="n">
        <f aca="false">+Actuals!AB363</f>
        <v>0</v>
      </c>
      <c r="AF81" s="113" t="n">
        <f aca="false">+Actuals!AC363</f>
        <v>0</v>
      </c>
      <c r="AG81" s="114" t="n">
        <f aca="false">+Actuals!AD363</f>
        <v>0</v>
      </c>
      <c r="AH81" s="113" t="n">
        <f aca="false">+Actuals!AE363</f>
        <v>0</v>
      </c>
      <c r="AI81" s="114" t="n">
        <f aca="false">+Actuals!AF363</f>
        <v>0</v>
      </c>
      <c r="AJ81" s="113" t="n">
        <f aca="false">+Actuals!AG363</f>
        <v>0</v>
      </c>
      <c r="AK81" s="114" t="n">
        <f aca="false">+Actuals!AH363</f>
        <v>0</v>
      </c>
      <c r="AL81" s="113" t="n">
        <f aca="false">+Actuals!AI363</f>
        <v>0</v>
      </c>
      <c r="AM81" s="114" t="n">
        <f aca="false">+Actuals!AJ363</f>
        <v>0</v>
      </c>
      <c r="AN81" s="113" t="n">
        <f aca="false">+Actuals!AK363</f>
        <v>0</v>
      </c>
      <c r="AO81" s="114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2999.91999999993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117" t="n">
        <f aca="false">SUM(I72:I81)+I16+I24+I29+I36+I43+I45+I47+I49+I51+I56+I61+I66</f>
        <v>676</v>
      </c>
      <c r="J82" s="42" t="n">
        <f aca="false">J16+J24+J29+J36+J43+J45+J47+J49</f>
        <v>0</v>
      </c>
      <c r="K82" s="117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-33076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35399.9199999995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10" activePane="bottomRight" state="frozen"/>
      <selection pane="topLeft" activeCell="A1" activeCellId="0" sqref="A1"/>
      <selection pane="topRight" activeCell="K1" activeCellId="0" sqref="K1"/>
      <selection pane="bottomLeft" activeCell="A10" activeCellId="0" sqref="A10"/>
      <selection pane="bottomRight" activeCell="AR21" activeCellId="0" sqref="AR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  <col collapsed="false" customWidth="true" hidden="false" outlineLevel="0" max="43" min="43" style="0" width="10.5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144374265</v>
      </c>
      <c r="E11" s="29" t="n">
        <f aca="false">SUM(G11,I11,K11,M11,O11,Q11,S11,U11,W11,Y11,AA11,AC11,AE11)</f>
        <v>479317345.27</v>
      </c>
      <c r="F11" s="28" t="n">
        <f aca="false">'TIE-OUT'!J11+RECLASS!H11</f>
        <v>0</v>
      </c>
      <c r="G11" s="29" t="n">
        <f aca="false">'TIE-OUT'!K11+RECLASS!I11</f>
        <v>0</v>
      </c>
      <c r="H11" s="113" t="n">
        <f aca="false">+Actuals!E244</f>
        <v>139989147</v>
      </c>
      <c r="I11" s="114" t="n">
        <f aca="false">+Actuals!F244</f>
        <v>429682133.95</v>
      </c>
      <c r="J11" s="113" t="n">
        <f aca="false">+Actuals!G244</f>
        <v>4244386</v>
      </c>
      <c r="K11" s="114" t="n">
        <f aca="false">+Actuals!H244</f>
        <v>49527701.25</v>
      </c>
      <c r="L11" s="113" t="n">
        <v>99687</v>
      </c>
      <c r="M11" s="114" t="n">
        <v>457490.22</v>
      </c>
      <c r="N11" s="113" t="n">
        <v>34795</v>
      </c>
      <c r="O11" s="114" t="n">
        <v>-378006.65</v>
      </c>
      <c r="P11" s="113" t="n">
        <v>6250</v>
      </c>
      <c r="Q11" s="114" t="n">
        <v>28026.5</v>
      </c>
      <c r="R11" s="113" t="n">
        <f aca="false">+Actuals!O244</f>
        <v>0</v>
      </c>
      <c r="S11" s="114" t="n">
        <f aca="false">+Actuals!P244</f>
        <v>0</v>
      </c>
      <c r="T11" s="113" t="n">
        <f aca="false">+Actuals!Q244</f>
        <v>0</v>
      </c>
      <c r="U11" s="114" t="n">
        <f aca="false">+Actuals!R244</f>
        <v>0</v>
      </c>
      <c r="V11" s="113" t="n">
        <f aca="false">+Actuals!S244</f>
        <v>0</v>
      </c>
      <c r="W11" s="114" t="n">
        <f aca="false">+Actuals!T244</f>
        <v>0</v>
      </c>
      <c r="X11" s="113" t="n">
        <f aca="false">+Actuals!U244</f>
        <v>0</v>
      </c>
      <c r="Y11" s="114" t="n">
        <f aca="false">+Actuals!V244</f>
        <v>0</v>
      </c>
      <c r="Z11" s="113" t="n">
        <f aca="false">+Actuals!W244</f>
        <v>0</v>
      </c>
      <c r="AA11" s="114" t="n">
        <f aca="false">+Actuals!X244</f>
        <v>0</v>
      </c>
      <c r="AB11" s="113" t="n">
        <f aca="false">+Actuals!Y244</f>
        <v>0</v>
      </c>
      <c r="AC11" s="114" t="n">
        <f aca="false">+Actuals!Z244</f>
        <v>0</v>
      </c>
      <c r="AD11" s="113" t="n">
        <f aca="false">+Actuals!AA244</f>
        <v>0</v>
      </c>
      <c r="AE11" s="114" t="n">
        <f aca="false">+Actuals!AB244</f>
        <v>0</v>
      </c>
      <c r="AF11" s="113" t="n">
        <f aca="false">+Actuals!AC244</f>
        <v>0</v>
      </c>
      <c r="AG11" s="114" t="n">
        <f aca="false">+Actuals!AD244</f>
        <v>0</v>
      </c>
      <c r="AH11" s="113" t="n">
        <f aca="false">+Actuals!AE244</f>
        <v>0</v>
      </c>
      <c r="AI11" s="114" t="n">
        <f aca="false">+Actuals!AF244</f>
        <v>0</v>
      </c>
      <c r="AJ11" s="113" t="n">
        <f aca="false">+Actuals!AG244</f>
        <v>0</v>
      </c>
      <c r="AK11" s="114" t="n">
        <f aca="false">+Actuals!AH244</f>
        <v>0</v>
      </c>
      <c r="AL11" s="113" t="n">
        <f aca="false">+Actuals!AI244</f>
        <v>0</v>
      </c>
      <c r="AM11" s="114" t="n">
        <f aca="false">+Actuals!AJ244</f>
        <v>0</v>
      </c>
      <c r="AN11" s="113" t="n">
        <f aca="false">+Actuals!AK244</f>
        <v>0</v>
      </c>
      <c r="AO11" s="114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5346831.44</v>
      </c>
      <c r="F12" s="28" t="n">
        <f aca="false">'TIE-OUT'!J12+RECLASS!H12</f>
        <v>0</v>
      </c>
      <c r="G12" s="29" t="n">
        <f aca="false">'TIE-OUT'!K12+RECLASS!I12</f>
        <v>5275699.83</v>
      </c>
      <c r="H12" s="113" t="n">
        <f aca="false">+Actuals!E245</f>
        <v>0</v>
      </c>
      <c r="I12" s="114" t="n">
        <f aca="false">+Actuals!F245</f>
        <v>0</v>
      </c>
      <c r="J12" s="113" t="n">
        <f aca="false">+Actuals!G245</f>
        <v>0</v>
      </c>
      <c r="K12" s="115" t="n">
        <f aca="false">-84292-33325</f>
        <v>-117617</v>
      </c>
      <c r="L12" s="113" t="n">
        <f aca="false">+Actuals!I245</f>
        <v>0</v>
      </c>
      <c r="M12" s="114" t="n">
        <f aca="false">+Actuals!J245</f>
        <v>0</v>
      </c>
      <c r="N12" s="113" t="n">
        <f aca="false">+Actuals!K245</f>
        <v>0</v>
      </c>
      <c r="O12" s="114" t="n">
        <v>180457.4</v>
      </c>
      <c r="P12" s="113" t="n">
        <f aca="false">+Actuals!M245</f>
        <v>0</v>
      </c>
      <c r="Q12" s="116" t="n">
        <v>8291.21</v>
      </c>
      <c r="R12" s="113" t="n">
        <f aca="false">+Actuals!O245</f>
        <v>0</v>
      </c>
      <c r="S12" s="114" t="n">
        <f aca="false">+Actuals!P245</f>
        <v>0</v>
      </c>
      <c r="T12" s="113" t="n">
        <f aca="false">+Actuals!Q245</f>
        <v>0</v>
      </c>
      <c r="U12" s="114" t="n">
        <f aca="false">+Actuals!R245</f>
        <v>0</v>
      </c>
      <c r="V12" s="113" t="n">
        <f aca="false">+Actuals!S245</f>
        <v>0</v>
      </c>
      <c r="W12" s="114" t="n">
        <f aca="false">+Actuals!T245</f>
        <v>0</v>
      </c>
      <c r="X12" s="113" t="n">
        <f aca="false">+Actuals!U245</f>
        <v>0</v>
      </c>
      <c r="Y12" s="114" t="n">
        <f aca="false">+Actuals!V245</f>
        <v>0</v>
      </c>
      <c r="Z12" s="113" t="n">
        <f aca="false">+Actuals!W245</f>
        <v>0</v>
      </c>
      <c r="AA12" s="114" t="n">
        <f aca="false">+Actuals!X245</f>
        <v>0</v>
      </c>
      <c r="AB12" s="113" t="n">
        <f aca="false">+Actuals!Y245</f>
        <v>0</v>
      </c>
      <c r="AC12" s="114" t="n">
        <f aca="false">+Actuals!Z245</f>
        <v>0</v>
      </c>
      <c r="AD12" s="113" t="n">
        <f aca="false">+Actuals!AA245</f>
        <v>0</v>
      </c>
      <c r="AE12" s="114" t="n">
        <f aca="false">+Actuals!AB245</f>
        <v>0</v>
      </c>
      <c r="AF12" s="113" t="n">
        <f aca="false">+Actuals!AC245</f>
        <v>0</v>
      </c>
      <c r="AG12" s="114" t="n">
        <f aca="false">+Actuals!AD245</f>
        <v>0</v>
      </c>
      <c r="AH12" s="113" t="n">
        <f aca="false">+Actuals!AE245</f>
        <v>0</v>
      </c>
      <c r="AI12" s="114" t="n">
        <f aca="false">+Actuals!AF245</f>
        <v>0</v>
      </c>
      <c r="AJ12" s="113" t="n">
        <f aca="false">+Actuals!AG245</f>
        <v>0</v>
      </c>
      <c r="AK12" s="114" t="n">
        <f aca="false">+Actuals!AH245</f>
        <v>0</v>
      </c>
      <c r="AL12" s="113" t="n">
        <f aca="false">+Actuals!AI245</f>
        <v>0</v>
      </c>
      <c r="AM12" s="114" t="n">
        <f aca="false">+Actuals!AJ245</f>
        <v>0</v>
      </c>
      <c r="AN12" s="113" t="n">
        <f aca="false">+Actuals!AK245</f>
        <v>0</v>
      </c>
      <c r="AO12" s="114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109215273</v>
      </c>
      <c r="E13" s="29" t="n">
        <f aca="false">SUM(G13,I13,K13,M13,O13,Q13,S13,U13,W13,Y13,AA13,AC13,AE13)</f>
        <v>391776024</v>
      </c>
      <c r="F13" s="28" t="n">
        <f aca="false">'TIE-OUT'!J13+RECLASS!H13</f>
        <v>0</v>
      </c>
      <c r="G13" s="29" t="n">
        <f aca="false">'TIE-OUT'!K13+RECLASS!I13</f>
        <v>0</v>
      </c>
      <c r="H13" s="113" t="n">
        <f aca="false">+Actuals!E246</f>
        <v>109215273</v>
      </c>
      <c r="I13" s="114" t="n">
        <f aca="false">+Actuals!F246</f>
        <v>391776024</v>
      </c>
      <c r="J13" s="113" t="n">
        <f aca="false">+Actuals!G246</f>
        <v>-0</v>
      </c>
      <c r="K13" s="114" t="n">
        <f aca="false">+Actuals!H246</f>
        <v>-0</v>
      </c>
      <c r="L13" s="113" t="n">
        <f aca="false">+Actuals!I246</f>
        <v>0</v>
      </c>
      <c r="M13" s="114" t="n">
        <f aca="false">+Actuals!J246</f>
        <v>0</v>
      </c>
      <c r="N13" s="113" t="n">
        <f aca="false">+Actuals!K246</f>
        <v>0</v>
      </c>
      <c r="O13" s="114" t="n">
        <f aca="false">+Actuals!L246</f>
        <v>0</v>
      </c>
      <c r="P13" s="113" t="n">
        <f aca="false">+Actuals!M246</f>
        <v>0</v>
      </c>
      <c r="Q13" s="114" t="n">
        <f aca="false">+Actuals!N246</f>
        <v>0</v>
      </c>
      <c r="R13" s="113" t="n">
        <f aca="false">+Actuals!O246</f>
        <v>0</v>
      </c>
      <c r="S13" s="114" t="n">
        <f aca="false">+Actuals!P246</f>
        <v>0</v>
      </c>
      <c r="T13" s="113" t="n">
        <f aca="false">+Actuals!Q246</f>
        <v>0</v>
      </c>
      <c r="U13" s="114" t="n">
        <f aca="false">+Actuals!R246</f>
        <v>0</v>
      </c>
      <c r="V13" s="113" t="n">
        <f aca="false">+Actuals!S246</f>
        <v>0</v>
      </c>
      <c r="W13" s="114" t="n">
        <f aca="false">+Actuals!T246</f>
        <v>0</v>
      </c>
      <c r="X13" s="113" t="n">
        <f aca="false">+Actuals!U246</f>
        <v>0</v>
      </c>
      <c r="Y13" s="114" t="n">
        <f aca="false">+Actuals!V246</f>
        <v>0</v>
      </c>
      <c r="Z13" s="113" t="n">
        <f aca="false">+Actuals!W246</f>
        <v>0</v>
      </c>
      <c r="AA13" s="114" t="n">
        <f aca="false">+Actuals!X246</f>
        <v>0</v>
      </c>
      <c r="AB13" s="113" t="n">
        <f aca="false">+Actuals!Y246</f>
        <v>0</v>
      </c>
      <c r="AC13" s="114" t="n">
        <f aca="false">+Actuals!Z246</f>
        <v>0</v>
      </c>
      <c r="AD13" s="113" t="n">
        <f aca="false">+Actuals!AA246</f>
        <v>0</v>
      </c>
      <c r="AE13" s="114" t="n">
        <f aca="false">+Actuals!AB246</f>
        <v>0</v>
      </c>
      <c r="AF13" s="113" t="n">
        <f aca="false">+Actuals!AC246</f>
        <v>0</v>
      </c>
      <c r="AG13" s="114" t="n">
        <f aca="false">+Actuals!AD246</f>
        <v>0</v>
      </c>
      <c r="AH13" s="113" t="n">
        <f aca="false">+Actuals!AE246</f>
        <v>0</v>
      </c>
      <c r="AI13" s="114" t="n">
        <f aca="false">+Actuals!AF246</f>
        <v>0</v>
      </c>
      <c r="AJ13" s="113" t="n">
        <f aca="false">+Actuals!AG246</f>
        <v>0</v>
      </c>
      <c r="AK13" s="114" t="n">
        <f aca="false">+Actuals!AH246</f>
        <v>0</v>
      </c>
      <c r="AL13" s="113" t="n">
        <f aca="false">+Actuals!AI246</f>
        <v>0</v>
      </c>
      <c r="AM13" s="114" t="n">
        <f aca="false">+Actuals!AJ246</f>
        <v>0</v>
      </c>
      <c r="AN13" s="113" t="n">
        <f aca="false">+Actuals!AK246</f>
        <v>0</v>
      </c>
      <c r="AO13" s="114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3" t="n">
        <f aca="false">+Actuals!E247</f>
        <v>0</v>
      </c>
      <c r="I14" s="114" t="n">
        <f aca="false">+Actuals!F247</f>
        <v>0</v>
      </c>
      <c r="J14" s="113" t="n">
        <f aca="false">+Actuals!G247</f>
        <v>0</v>
      </c>
      <c r="K14" s="114" t="n">
        <f aca="false">+Actuals!H247</f>
        <v>0</v>
      </c>
      <c r="L14" s="113" t="n">
        <f aca="false">+Actuals!I247</f>
        <v>0</v>
      </c>
      <c r="M14" s="114" t="n">
        <f aca="false">+Actuals!J247</f>
        <v>0</v>
      </c>
      <c r="N14" s="113" t="n">
        <f aca="false">+Actuals!K247</f>
        <v>0</v>
      </c>
      <c r="O14" s="114" t="n">
        <f aca="false">+Actuals!L247</f>
        <v>0</v>
      </c>
      <c r="P14" s="113" t="n">
        <f aca="false">+Actuals!M247</f>
        <v>0</v>
      </c>
      <c r="Q14" s="114" t="n">
        <f aca="false">+Actuals!N247</f>
        <v>0</v>
      </c>
      <c r="R14" s="113" t="n">
        <f aca="false">+Actuals!O247</f>
        <v>0</v>
      </c>
      <c r="S14" s="114" t="n">
        <f aca="false">+Actuals!P247</f>
        <v>0</v>
      </c>
      <c r="T14" s="113" t="n">
        <f aca="false">+Actuals!Q247</f>
        <v>0</v>
      </c>
      <c r="U14" s="114" t="n">
        <f aca="false">+Actuals!R247</f>
        <v>0</v>
      </c>
      <c r="V14" s="113" t="n">
        <f aca="false">+Actuals!S247</f>
        <v>0</v>
      </c>
      <c r="W14" s="114" t="n">
        <f aca="false">+Actuals!T247</f>
        <v>0</v>
      </c>
      <c r="X14" s="113" t="n">
        <f aca="false">+Actuals!U247</f>
        <v>0</v>
      </c>
      <c r="Y14" s="114" t="n">
        <f aca="false">+Actuals!V247</f>
        <v>0</v>
      </c>
      <c r="Z14" s="113" t="n">
        <f aca="false">+Actuals!W247</f>
        <v>0</v>
      </c>
      <c r="AA14" s="114" t="n">
        <f aca="false">+Actuals!X247</f>
        <v>0</v>
      </c>
      <c r="AB14" s="113" t="n">
        <f aca="false">+Actuals!Y247</f>
        <v>0</v>
      </c>
      <c r="AC14" s="114" t="n">
        <f aca="false">+Actuals!Z247</f>
        <v>0</v>
      </c>
      <c r="AD14" s="113" t="n">
        <f aca="false">+Actuals!AA247</f>
        <v>0</v>
      </c>
      <c r="AE14" s="114" t="n">
        <f aca="false">+Actuals!AB247</f>
        <v>0</v>
      </c>
      <c r="AF14" s="113" t="n">
        <f aca="false">+Actuals!AC247</f>
        <v>0</v>
      </c>
      <c r="AG14" s="114" t="n">
        <f aca="false">+Actuals!AD247</f>
        <v>0</v>
      </c>
      <c r="AH14" s="113" t="n">
        <f aca="false">+Actuals!AE247</f>
        <v>0</v>
      </c>
      <c r="AI14" s="114" t="n">
        <f aca="false">+Actuals!AF247</f>
        <v>0</v>
      </c>
      <c r="AJ14" s="113" t="n">
        <f aca="false">+Actuals!AG247</f>
        <v>0</v>
      </c>
      <c r="AK14" s="114" t="n">
        <f aca="false">+Actuals!AH247</f>
        <v>0</v>
      </c>
      <c r="AL14" s="113" t="n">
        <f aca="false">+Actuals!AI247</f>
        <v>0</v>
      </c>
      <c r="AM14" s="114" t="n">
        <f aca="false">+Actuals!AJ247</f>
        <v>0</v>
      </c>
      <c r="AN14" s="113" t="n">
        <f aca="false">+Actuals!AK247</f>
        <v>0</v>
      </c>
      <c r="AO14" s="114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4762431.47</v>
      </c>
      <c r="F15" s="107" t="n">
        <f aca="false">'TIE-OUT'!J15+RECLASS!H15</f>
        <v>0</v>
      </c>
      <c r="G15" s="108" t="n">
        <f aca="false">'TIE-OUT'!K15+RECLASS!I15</f>
        <v>0</v>
      </c>
      <c r="H15" s="113" t="n">
        <f aca="false">+Actuals!E248</f>
        <v>-0</v>
      </c>
      <c r="I15" s="114" t="n">
        <f aca="false">+Actuals!F248</f>
        <v>2295219.79</v>
      </c>
      <c r="J15" s="113" t="n">
        <f aca="false">+Actuals!G248</f>
        <v>-0</v>
      </c>
      <c r="K15" s="114" t="n">
        <f aca="false">+Actuals!H248</f>
        <v>62513.12</v>
      </c>
      <c r="L15" s="113" t="n">
        <f aca="false">+Actuals!I248</f>
        <v>0</v>
      </c>
      <c r="M15" s="114" t="n">
        <v>2578395.6</v>
      </c>
      <c r="N15" s="113" t="n">
        <f aca="false">+Actuals!K248</f>
        <v>0</v>
      </c>
      <c r="O15" s="114" t="n">
        <v>-269223.04</v>
      </c>
      <c r="P15" s="113" t="n">
        <f aca="false">+Actuals!M248</f>
        <v>0</v>
      </c>
      <c r="Q15" s="114" t="n">
        <v>95526</v>
      </c>
      <c r="R15" s="113" t="n">
        <f aca="false">+Actuals!O248</f>
        <v>0</v>
      </c>
      <c r="S15" s="114" t="n">
        <f aca="false">+Actuals!P248</f>
        <v>0</v>
      </c>
      <c r="T15" s="113" t="n">
        <f aca="false">+Actuals!Q248</f>
        <v>0</v>
      </c>
      <c r="U15" s="114" t="n">
        <f aca="false">+Actuals!R248</f>
        <v>0</v>
      </c>
      <c r="V15" s="113" t="n">
        <f aca="false">+Actuals!S248</f>
        <v>0</v>
      </c>
      <c r="W15" s="114" t="n">
        <f aca="false">+Actuals!T248</f>
        <v>0</v>
      </c>
      <c r="X15" s="113" t="n">
        <f aca="false">+Actuals!U248</f>
        <v>0</v>
      </c>
      <c r="Y15" s="114" t="n">
        <f aca="false">+Actuals!V248</f>
        <v>0</v>
      </c>
      <c r="Z15" s="113" t="n">
        <f aca="false">+Actuals!W248</f>
        <v>0</v>
      </c>
      <c r="AA15" s="114" t="n">
        <f aca="false">+Actuals!X248</f>
        <v>0</v>
      </c>
      <c r="AB15" s="113" t="n">
        <f aca="false">+Actuals!Y248</f>
        <v>0</v>
      </c>
      <c r="AC15" s="114" t="n">
        <f aca="false">+Actuals!Z248</f>
        <v>0</v>
      </c>
      <c r="AD15" s="113" t="n">
        <f aca="false">+Actuals!AA248</f>
        <v>0</v>
      </c>
      <c r="AE15" s="114" t="n">
        <f aca="false">+Actuals!AB248</f>
        <v>0</v>
      </c>
      <c r="AF15" s="113" t="n">
        <f aca="false">+Actuals!AC248</f>
        <v>0</v>
      </c>
      <c r="AG15" s="114" t="n">
        <f aca="false">+Actuals!AD248</f>
        <v>0</v>
      </c>
      <c r="AH15" s="113" t="n">
        <f aca="false">+Actuals!AE248</f>
        <v>0</v>
      </c>
      <c r="AI15" s="114" t="n">
        <f aca="false">+Actuals!AF248</f>
        <v>0</v>
      </c>
      <c r="AJ15" s="113" t="n">
        <f aca="false">+Actuals!AG248</f>
        <v>0</v>
      </c>
      <c r="AK15" s="114" t="n">
        <f aca="false">+Actuals!AH248</f>
        <v>0</v>
      </c>
      <c r="AL15" s="113" t="n">
        <f aca="false">+Actuals!AI248</f>
        <v>0</v>
      </c>
      <c r="AM15" s="114" t="n">
        <f aca="false">+Actuals!AJ248</f>
        <v>0</v>
      </c>
      <c r="AN15" s="113" t="n">
        <f aca="false">+Actuals!AK248</f>
        <v>0</v>
      </c>
      <c r="AO15" s="114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253589538</v>
      </c>
      <c r="E16" s="31" t="n">
        <f aca="false">SUM(E11:E15)</f>
        <v>881202632.18</v>
      </c>
      <c r="F16" s="30" t="n">
        <f aca="false">SUM(F11:F15)</f>
        <v>0</v>
      </c>
      <c r="G16" s="31" t="n">
        <f aca="false">SUM(G11:G15)</f>
        <v>5275699.83</v>
      </c>
      <c r="H16" s="30" t="n">
        <f aca="false">SUM(H11:H15)</f>
        <v>249204420</v>
      </c>
      <c r="I16" s="31" t="n">
        <f aca="false">SUM(I11:I15)</f>
        <v>823753377.74</v>
      </c>
      <c r="J16" s="30" t="n">
        <f aca="false">SUM(J11:J15)</f>
        <v>4244386</v>
      </c>
      <c r="K16" s="31" t="n">
        <f aca="false">SUM(K11:K15)</f>
        <v>49472597.37</v>
      </c>
      <c r="L16" s="30" t="n">
        <f aca="false">SUM(L11:L15)</f>
        <v>99687</v>
      </c>
      <c r="M16" s="31" t="n">
        <f aca="false">SUM(M11:M15)</f>
        <v>3035885.82</v>
      </c>
      <c r="N16" s="30" t="n">
        <f aca="false">SUM(N11:N15)</f>
        <v>34795</v>
      </c>
      <c r="O16" s="31" t="n">
        <f aca="false">SUM(O11:O15)</f>
        <v>-466772.29</v>
      </c>
      <c r="P16" s="30" t="n">
        <f aca="false">SUM(P11:P15)</f>
        <v>6250</v>
      </c>
      <c r="Q16" s="31" t="n">
        <f aca="false">SUM(Q11:Q15)</f>
        <v>131843.71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-149513287</v>
      </c>
      <c r="E19" s="29" t="n">
        <f aca="false">SUM(G19,I19,K19,M19,O19,Q19,S19,U19,W19,Y19,AA19,AC19,AE19)</f>
        <v>-483206702.53</v>
      </c>
      <c r="F19" s="25" t="n">
        <f aca="false">'TIE-OUT'!J19+RECLASS!H19</f>
        <v>0</v>
      </c>
      <c r="G19" s="26" t="n">
        <f aca="false">'TIE-OUT'!K19+RECLASS!I19</f>
        <v>0</v>
      </c>
      <c r="H19" s="113" t="n">
        <f aca="false">+Actuals!E249</f>
        <v>-148877163</v>
      </c>
      <c r="I19" s="114" t="n">
        <f aca="false">+Actuals!F249</f>
        <v>-473689256.97</v>
      </c>
      <c r="J19" s="113" t="n">
        <f aca="false">+Actuals!G249</f>
        <v>-895668</v>
      </c>
      <c r="K19" s="114" t="n">
        <f aca="false">+Actuals!H249</f>
        <v>-9299976.89</v>
      </c>
      <c r="L19" s="113" t="n">
        <v>-633219</v>
      </c>
      <c r="M19" s="114" t="n">
        <v>-1691104.37</v>
      </c>
      <c r="N19" s="113" t="n">
        <v>352241</v>
      </c>
      <c r="O19" s="114" t="n">
        <v>907907.24</v>
      </c>
      <c r="P19" s="113" t="n">
        <v>540522</v>
      </c>
      <c r="Q19" s="114" t="n">
        <v>565728.46</v>
      </c>
      <c r="R19" s="113" t="n">
        <f aca="false">+Actuals!O249</f>
        <v>0</v>
      </c>
      <c r="S19" s="114" t="n">
        <f aca="false">+Actuals!P249</f>
        <v>0</v>
      </c>
      <c r="T19" s="113" t="n">
        <f aca="false">+Actuals!Q249</f>
        <v>0</v>
      </c>
      <c r="U19" s="114" t="n">
        <f aca="false">+Actuals!R249</f>
        <v>0</v>
      </c>
      <c r="V19" s="113" t="n">
        <f aca="false">+Actuals!S249</f>
        <v>0</v>
      </c>
      <c r="W19" s="114" t="n">
        <f aca="false">+Actuals!T249</f>
        <v>0</v>
      </c>
      <c r="X19" s="113" t="n">
        <f aca="false">+Actuals!U249</f>
        <v>0</v>
      </c>
      <c r="Y19" s="114" t="n">
        <f aca="false">+Actuals!V249</f>
        <v>0</v>
      </c>
      <c r="Z19" s="113" t="n">
        <f aca="false">+Actuals!W249</f>
        <v>0</v>
      </c>
      <c r="AA19" s="114" t="n">
        <f aca="false">+Actuals!X249</f>
        <v>0</v>
      </c>
      <c r="AB19" s="113" t="n">
        <f aca="false">+Actuals!Y249</f>
        <v>0</v>
      </c>
      <c r="AC19" s="114" t="n">
        <f aca="false">+Actuals!Z249</f>
        <v>0</v>
      </c>
      <c r="AD19" s="113" t="n">
        <f aca="false">+Actuals!AA249</f>
        <v>0</v>
      </c>
      <c r="AE19" s="114" t="n">
        <f aca="false">+Actuals!AB249</f>
        <v>0</v>
      </c>
      <c r="AF19" s="113" t="n">
        <f aca="false">+Actuals!AC249</f>
        <v>0</v>
      </c>
      <c r="AG19" s="114" t="n">
        <f aca="false">+Actuals!AD249</f>
        <v>0</v>
      </c>
      <c r="AH19" s="113" t="n">
        <f aca="false">+Actuals!AE249</f>
        <v>0</v>
      </c>
      <c r="AI19" s="114" t="n">
        <f aca="false">+Actuals!AF249</f>
        <v>0</v>
      </c>
      <c r="AJ19" s="113" t="n">
        <f aca="false">+Actuals!AG249</f>
        <v>0</v>
      </c>
      <c r="AK19" s="114" t="n">
        <f aca="false">+Actuals!AH249</f>
        <v>0</v>
      </c>
      <c r="AL19" s="113" t="n">
        <f aca="false">+Actuals!AI249</f>
        <v>0</v>
      </c>
      <c r="AM19" s="114" t="n">
        <f aca="false">+Actuals!AJ249</f>
        <v>0</v>
      </c>
      <c r="AN19" s="113" t="n">
        <f aca="false">+Actuals!AK249</f>
        <v>0</v>
      </c>
      <c r="AO19" s="114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-7792913.25</v>
      </c>
      <c r="F20" s="28" t="n">
        <f aca="false">'TIE-OUT'!J20+RECLASS!H20</f>
        <v>0</v>
      </c>
      <c r="G20" s="29" t="n">
        <f aca="false">'TIE-OUT'!K20+RECLASS!I20</f>
        <v>-7797144.75</v>
      </c>
      <c r="H20" s="113" t="n">
        <f aca="false">+Actuals!E250</f>
        <v>0</v>
      </c>
      <c r="I20" s="114" t="n">
        <f aca="false">+Actuals!F250</f>
        <v>0</v>
      </c>
      <c r="J20" s="113" t="n">
        <f aca="false">+Actuals!G250</f>
        <v>0</v>
      </c>
      <c r="K20" s="115" t="n">
        <v>4231.5</v>
      </c>
      <c r="L20" s="113" t="n">
        <f aca="false">+Actuals!I250</f>
        <v>0</v>
      </c>
      <c r="M20" s="114" t="n">
        <f aca="false">+Actuals!J250</f>
        <v>0</v>
      </c>
      <c r="N20" s="113" t="n">
        <f aca="false">+Actuals!K250</f>
        <v>0</v>
      </c>
      <c r="O20" s="114" t="n">
        <f aca="false">+Actuals!L250</f>
        <v>0</v>
      </c>
      <c r="P20" s="113" t="n">
        <f aca="false">+Actuals!M250</f>
        <v>0</v>
      </c>
      <c r="Q20" s="114" t="n">
        <f aca="false">+Actuals!N250</f>
        <v>0</v>
      </c>
      <c r="R20" s="113" t="n">
        <f aca="false">+Actuals!O250</f>
        <v>0</v>
      </c>
      <c r="S20" s="114" t="n">
        <f aca="false">+Actuals!P250</f>
        <v>0</v>
      </c>
      <c r="T20" s="113" t="n">
        <f aca="false">+Actuals!Q250</f>
        <v>0</v>
      </c>
      <c r="U20" s="114" t="n">
        <f aca="false">+Actuals!R250</f>
        <v>0</v>
      </c>
      <c r="V20" s="113" t="n">
        <f aca="false">+Actuals!S250</f>
        <v>0</v>
      </c>
      <c r="W20" s="114" t="n">
        <f aca="false">+Actuals!T250</f>
        <v>0</v>
      </c>
      <c r="X20" s="113" t="n">
        <f aca="false">+Actuals!U250</f>
        <v>0</v>
      </c>
      <c r="Y20" s="114" t="n">
        <f aca="false">+Actuals!V250</f>
        <v>0</v>
      </c>
      <c r="Z20" s="113" t="n">
        <f aca="false">+Actuals!W250</f>
        <v>0</v>
      </c>
      <c r="AA20" s="114" t="n">
        <f aca="false">+Actuals!X250</f>
        <v>0</v>
      </c>
      <c r="AB20" s="113" t="n">
        <f aca="false">+Actuals!Y250</f>
        <v>0</v>
      </c>
      <c r="AC20" s="114" t="n">
        <f aca="false">+Actuals!Z250</f>
        <v>0</v>
      </c>
      <c r="AD20" s="113" t="n">
        <f aca="false">+Actuals!AA250</f>
        <v>0</v>
      </c>
      <c r="AE20" s="114" t="n">
        <f aca="false">+Actuals!AB250</f>
        <v>0</v>
      </c>
      <c r="AF20" s="113" t="n">
        <f aca="false">+Actuals!AC250</f>
        <v>0</v>
      </c>
      <c r="AG20" s="114" t="n">
        <f aca="false">+Actuals!AD250</f>
        <v>0</v>
      </c>
      <c r="AH20" s="113" t="n">
        <f aca="false">+Actuals!AE250</f>
        <v>0</v>
      </c>
      <c r="AI20" s="114" t="n">
        <f aca="false">+Actuals!AF250</f>
        <v>0</v>
      </c>
      <c r="AJ20" s="113" t="n">
        <f aca="false">+Actuals!AG250</f>
        <v>0</v>
      </c>
      <c r="AK20" s="114" t="n">
        <f aca="false">+Actuals!AH250</f>
        <v>0</v>
      </c>
      <c r="AL20" s="113" t="n">
        <f aca="false">+Actuals!AI250</f>
        <v>0</v>
      </c>
      <c r="AM20" s="114" t="n">
        <f aca="false">+Actuals!AJ250</f>
        <v>0</v>
      </c>
      <c r="AN20" s="113" t="n">
        <f aca="false">+Actuals!AK250</f>
        <v>0</v>
      </c>
      <c r="AO20" s="114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-103672390</v>
      </c>
      <c r="E21" s="29" t="n">
        <f aca="false">SUM(G21,I21,K21,M21,O21,Q21,S21,U21,W21,Y21,AA21,AC21,AE21)</f>
        <v>-371486755</v>
      </c>
      <c r="F21" s="28" t="n">
        <f aca="false">'TIE-OUT'!J21+RECLASS!H21</f>
        <v>0</v>
      </c>
      <c r="G21" s="29" t="n">
        <f aca="false">'TIE-OUT'!K21+RECLASS!I21</f>
        <v>0</v>
      </c>
      <c r="H21" s="113" t="n">
        <f aca="false">+Actuals!E251</f>
        <v>-105100453</v>
      </c>
      <c r="I21" s="114" t="n">
        <f aca="false">+Actuals!F251</f>
        <v>-376014631</v>
      </c>
      <c r="J21" s="113" t="n">
        <f aca="false">+Actuals!G251</f>
        <v>-0</v>
      </c>
      <c r="K21" s="114" t="n">
        <f aca="false">+Actuals!H251</f>
        <v>-0</v>
      </c>
      <c r="L21" s="113" t="n">
        <v>1428063</v>
      </c>
      <c r="M21" s="114" t="n">
        <v>4527876</v>
      </c>
      <c r="N21" s="113" t="n">
        <f aca="false">+Actuals!K251</f>
        <v>0</v>
      </c>
      <c r="O21" s="114" t="n">
        <f aca="false">+Actuals!L251</f>
        <v>0</v>
      </c>
      <c r="P21" s="113" t="n">
        <f aca="false">+Actuals!M251</f>
        <v>0</v>
      </c>
      <c r="Q21" s="114" t="n">
        <f aca="false">+Actuals!N251</f>
        <v>0</v>
      </c>
      <c r="R21" s="113" t="n">
        <f aca="false">+Actuals!O251</f>
        <v>0</v>
      </c>
      <c r="S21" s="114" t="n">
        <f aca="false">+Actuals!P251</f>
        <v>0</v>
      </c>
      <c r="T21" s="113" t="n">
        <f aca="false">+Actuals!Q251</f>
        <v>0</v>
      </c>
      <c r="U21" s="114" t="n">
        <f aca="false">+Actuals!R251</f>
        <v>0</v>
      </c>
      <c r="V21" s="113" t="n">
        <f aca="false">+Actuals!S251</f>
        <v>0</v>
      </c>
      <c r="W21" s="114" t="n">
        <f aca="false">+Actuals!T251</f>
        <v>0</v>
      </c>
      <c r="X21" s="113" t="n">
        <f aca="false">+Actuals!U251</f>
        <v>0</v>
      </c>
      <c r="Y21" s="114" t="n">
        <f aca="false">+Actuals!V251</f>
        <v>0</v>
      </c>
      <c r="Z21" s="113" t="n">
        <f aca="false">+Actuals!W251</f>
        <v>0</v>
      </c>
      <c r="AA21" s="114" t="n">
        <f aca="false">+Actuals!X251</f>
        <v>0</v>
      </c>
      <c r="AB21" s="113" t="n">
        <f aca="false">+Actuals!Y251</f>
        <v>0</v>
      </c>
      <c r="AC21" s="114" t="n">
        <f aca="false">+Actuals!Z251</f>
        <v>0</v>
      </c>
      <c r="AD21" s="113" t="n">
        <f aca="false">+Actuals!AA251</f>
        <v>0</v>
      </c>
      <c r="AE21" s="114" t="n">
        <f aca="false">+Actuals!AB251</f>
        <v>0</v>
      </c>
      <c r="AF21" s="113" t="n">
        <f aca="false">+Actuals!AC251</f>
        <v>0</v>
      </c>
      <c r="AG21" s="114" t="n">
        <f aca="false">+Actuals!AD251</f>
        <v>0</v>
      </c>
      <c r="AH21" s="113" t="n">
        <f aca="false">+Actuals!AE251</f>
        <v>0</v>
      </c>
      <c r="AI21" s="114" t="n">
        <f aca="false">+Actuals!AF251</f>
        <v>0</v>
      </c>
      <c r="AJ21" s="113" t="n">
        <f aca="false">+Actuals!AG251</f>
        <v>0</v>
      </c>
      <c r="AK21" s="114" t="n">
        <f aca="false">+Actuals!AH251</f>
        <v>0</v>
      </c>
      <c r="AL21" s="113" t="n">
        <f aca="false">+Actuals!AI251</f>
        <v>0</v>
      </c>
      <c r="AM21" s="114" t="n">
        <f aca="false">+Actuals!AJ251</f>
        <v>0</v>
      </c>
      <c r="AN21" s="113" t="n">
        <f aca="false">+Actuals!AK251</f>
        <v>0</v>
      </c>
      <c r="AO21" s="114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3" t="n">
        <f aca="false">+Actuals!E252</f>
        <v>0</v>
      </c>
      <c r="I22" s="114" t="n">
        <f aca="false">+Actuals!F252</f>
        <v>0</v>
      </c>
      <c r="J22" s="113" t="n">
        <f aca="false">+Actuals!G252</f>
        <v>0</v>
      </c>
      <c r="K22" s="114" t="n">
        <f aca="false">+Actuals!H252</f>
        <v>0</v>
      </c>
      <c r="L22" s="113" t="n">
        <f aca="false">+Actuals!I252</f>
        <v>0</v>
      </c>
      <c r="M22" s="114" t="n">
        <f aca="false">+Actuals!J252</f>
        <v>0</v>
      </c>
      <c r="N22" s="113" t="n">
        <f aca="false">+Actuals!K252</f>
        <v>0</v>
      </c>
      <c r="O22" s="114" t="n">
        <f aca="false">+Actuals!L252</f>
        <v>0</v>
      </c>
      <c r="P22" s="113" t="n">
        <f aca="false">+Actuals!M252</f>
        <v>0</v>
      </c>
      <c r="Q22" s="114" t="n">
        <f aca="false">+Actuals!N252</f>
        <v>0</v>
      </c>
      <c r="R22" s="113" t="n">
        <f aca="false">+Actuals!O252</f>
        <v>0</v>
      </c>
      <c r="S22" s="114" t="n">
        <f aca="false">+Actuals!P252</f>
        <v>0</v>
      </c>
      <c r="T22" s="113" t="n">
        <f aca="false">+Actuals!Q252</f>
        <v>0</v>
      </c>
      <c r="U22" s="114" t="n">
        <f aca="false">+Actuals!R252</f>
        <v>0</v>
      </c>
      <c r="V22" s="113" t="n">
        <f aca="false">+Actuals!S252</f>
        <v>0</v>
      </c>
      <c r="W22" s="114" t="n">
        <f aca="false">+Actuals!T252</f>
        <v>0</v>
      </c>
      <c r="X22" s="113" t="n">
        <f aca="false">+Actuals!U252</f>
        <v>0</v>
      </c>
      <c r="Y22" s="114" t="n">
        <f aca="false">+Actuals!V252</f>
        <v>0</v>
      </c>
      <c r="Z22" s="113" t="n">
        <f aca="false">+Actuals!W252</f>
        <v>0</v>
      </c>
      <c r="AA22" s="114" t="n">
        <f aca="false">+Actuals!X252</f>
        <v>0</v>
      </c>
      <c r="AB22" s="113" t="n">
        <f aca="false">+Actuals!Y252</f>
        <v>0</v>
      </c>
      <c r="AC22" s="114" t="n">
        <f aca="false">+Actuals!Z252</f>
        <v>0</v>
      </c>
      <c r="AD22" s="113" t="n">
        <f aca="false">+Actuals!AA252</f>
        <v>0</v>
      </c>
      <c r="AE22" s="114" t="n">
        <f aca="false">+Actuals!AB252</f>
        <v>0</v>
      </c>
      <c r="AF22" s="113" t="n">
        <f aca="false">+Actuals!AC252</f>
        <v>0</v>
      </c>
      <c r="AG22" s="114" t="n">
        <f aca="false">+Actuals!AD252</f>
        <v>0</v>
      </c>
      <c r="AH22" s="113" t="n">
        <f aca="false">+Actuals!AE252</f>
        <v>0</v>
      </c>
      <c r="AI22" s="114" t="n">
        <f aca="false">+Actuals!AF252</f>
        <v>0</v>
      </c>
      <c r="AJ22" s="113" t="n">
        <f aca="false">+Actuals!AG252</f>
        <v>0</v>
      </c>
      <c r="AK22" s="114" t="n">
        <f aca="false">+Actuals!AH252</f>
        <v>0</v>
      </c>
      <c r="AL22" s="113" t="n">
        <f aca="false">+Actuals!AI252</f>
        <v>0</v>
      </c>
      <c r="AM22" s="114" t="n">
        <f aca="false">+Actuals!AJ252</f>
        <v>0</v>
      </c>
      <c r="AN22" s="113" t="n">
        <f aca="false">+Actuals!AK252</f>
        <v>0</v>
      </c>
      <c r="AO22" s="114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532058</v>
      </c>
      <c r="E23" s="29" t="n">
        <f aca="false">SUM(G23,I23,K23,M23,O23,Q23,S23,U23,W23,Y23,AA23,AC23,AE23)</f>
        <v>1842830.478</v>
      </c>
      <c r="F23" s="107" t="n">
        <f aca="false">'TIE-OUT'!J23+RECLASS!H23</f>
        <v>0</v>
      </c>
      <c r="G23" s="108" t="n">
        <f aca="false">'TIE-OUT'!K23+RECLASS!I23</f>
        <v>0</v>
      </c>
      <c r="H23" s="113" t="n">
        <f aca="false">+Actuals!E253</f>
        <v>-124545</v>
      </c>
      <c r="I23" s="114" t="n">
        <f aca="false">+Actuals!F253</f>
        <v>-378367.71</v>
      </c>
      <c r="J23" s="113" t="n">
        <f aca="false">+Actuals!G253</f>
        <v>799471</v>
      </c>
      <c r="K23" s="114" t="n">
        <f aca="false">+Actuals!H253</f>
        <v>2428792.898</v>
      </c>
      <c r="L23" s="113" t="n">
        <v>-150665</v>
      </c>
      <c r="M23" s="114" t="n">
        <v>-231282</v>
      </c>
      <c r="N23" s="113" t="n">
        <v>7692</v>
      </c>
      <c r="O23" s="114" t="n">
        <v>23368.3</v>
      </c>
      <c r="P23" s="113" t="n">
        <v>105</v>
      </c>
      <c r="Q23" s="114" t="n">
        <v>318.99</v>
      </c>
      <c r="R23" s="113" t="n">
        <f aca="false">+Actuals!O253</f>
        <v>0</v>
      </c>
      <c r="S23" s="114" t="n">
        <f aca="false">+Actuals!P253</f>
        <v>0</v>
      </c>
      <c r="T23" s="113" t="n">
        <f aca="false">+Actuals!Q253</f>
        <v>0</v>
      </c>
      <c r="U23" s="114" t="n">
        <f aca="false">+Actuals!R253</f>
        <v>0</v>
      </c>
      <c r="V23" s="113" t="n">
        <f aca="false">+Actuals!S253</f>
        <v>0</v>
      </c>
      <c r="W23" s="114" t="n">
        <f aca="false">+Actuals!T253</f>
        <v>0</v>
      </c>
      <c r="X23" s="113" t="n">
        <f aca="false">+Actuals!U253</f>
        <v>0</v>
      </c>
      <c r="Y23" s="114" t="n">
        <f aca="false">+Actuals!V253</f>
        <v>0</v>
      </c>
      <c r="Z23" s="113" t="n">
        <f aca="false">+Actuals!W253</f>
        <v>0</v>
      </c>
      <c r="AA23" s="114" t="n">
        <f aca="false">+Actuals!X253</f>
        <v>0</v>
      </c>
      <c r="AB23" s="113" t="n">
        <f aca="false">+Actuals!Y253</f>
        <v>0</v>
      </c>
      <c r="AC23" s="114" t="n">
        <f aca="false">+Actuals!Z253</f>
        <v>0</v>
      </c>
      <c r="AD23" s="113" t="n">
        <f aca="false">+Actuals!AA253</f>
        <v>0</v>
      </c>
      <c r="AE23" s="114" t="n">
        <f aca="false">+Actuals!AB253</f>
        <v>0</v>
      </c>
      <c r="AF23" s="113" t="n">
        <f aca="false">+Actuals!AC253</f>
        <v>0</v>
      </c>
      <c r="AG23" s="114" t="n">
        <f aca="false">+Actuals!AD253</f>
        <v>0</v>
      </c>
      <c r="AH23" s="113" t="n">
        <f aca="false">+Actuals!AE253</f>
        <v>0</v>
      </c>
      <c r="AI23" s="114" t="n">
        <f aca="false">+Actuals!AF253</f>
        <v>0</v>
      </c>
      <c r="AJ23" s="113" t="n">
        <f aca="false">+Actuals!AG253</f>
        <v>0</v>
      </c>
      <c r="AK23" s="114" t="n">
        <f aca="false">+Actuals!AH253</f>
        <v>0</v>
      </c>
      <c r="AL23" s="113" t="n">
        <f aca="false">+Actuals!AI253</f>
        <v>0</v>
      </c>
      <c r="AM23" s="114" t="n">
        <f aca="false">+Actuals!AJ253</f>
        <v>0</v>
      </c>
      <c r="AN23" s="113" t="n">
        <f aca="false">+Actuals!AK253</f>
        <v>0</v>
      </c>
      <c r="AO23" s="114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-252653619</v>
      </c>
      <c r="E24" s="31" t="n">
        <f aca="false">SUM(E19:E23)</f>
        <v>-860643540.302</v>
      </c>
      <c r="F24" s="30" t="n">
        <f aca="false">SUM(F19:F23)</f>
        <v>0</v>
      </c>
      <c r="G24" s="31" t="n">
        <f aca="false">SUM(G19:G23)</f>
        <v>-7797144.75</v>
      </c>
      <c r="H24" s="30" t="n">
        <f aca="false">SUM(H19:H23)</f>
        <v>-254102161</v>
      </c>
      <c r="I24" s="31" t="n">
        <f aca="false">SUM(I19:I23)</f>
        <v>-850082255.68</v>
      </c>
      <c r="J24" s="30" t="n">
        <f aca="false">SUM(J19:J23)</f>
        <v>-96197</v>
      </c>
      <c r="K24" s="31" t="n">
        <f aca="false">SUM(K19:K23)</f>
        <v>-6866952.492</v>
      </c>
      <c r="L24" s="30" t="n">
        <f aca="false">SUM(L19:L23)</f>
        <v>644179</v>
      </c>
      <c r="M24" s="31" t="n">
        <f aca="false">SUM(M19:M23)</f>
        <v>2605489.63</v>
      </c>
      <c r="N24" s="30" t="n">
        <f aca="false">SUM(N19:N23)</f>
        <v>359933</v>
      </c>
      <c r="O24" s="31" t="n">
        <f aca="false">SUM(O19:O23)</f>
        <v>931275.54</v>
      </c>
      <c r="P24" s="30" t="n">
        <f aca="false">SUM(P19:P23)</f>
        <v>540627</v>
      </c>
      <c r="Q24" s="31" t="n">
        <f aca="false">SUM(Q19:Q23)</f>
        <v>566047.45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20013</v>
      </c>
      <c r="E27" s="29" t="n">
        <f aca="false">SUM(G27,I27,K27,M27,O27,Q27,S27,U27,W27,Y27,AA27,AC27,AE27)</f>
        <v>79601.74</v>
      </c>
      <c r="F27" s="25" t="n">
        <f aca="false">'TIE-OUT'!J27+RECLASS!H27</f>
        <v>0</v>
      </c>
      <c r="G27" s="26" t="n">
        <f aca="false">'TIE-OUT'!K27+RECLASS!I27</f>
        <v>0</v>
      </c>
      <c r="H27" s="113" t="n">
        <f aca="false">+Actuals!E254</f>
        <v>19824</v>
      </c>
      <c r="I27" s="114" t="n">
        <f aca="false">+Actuals!F254</f>
        <v>78849.52</v>
      </c>
      <c r="J27" s="113" t="n">
        <f aca="false">+Actuals!G254</f>
        <v>189</v>
      </c>
      <c r="K27" s="114" t="n">
        <f aca="false">+Actuals!H254</f>
        <v>752.22</v>
      </c>
      <c r="L27" s="113" t="n">
        <f aca="false">+Actuals!I254</f>
        <v>0</v>
      </c>
      <c r="M27" s="114" t="n">
        <f aca="false">+Actuals!J254</f>
        <v>0</v>
      </c>
      <c r="N27" s="113" t="n">
        <f aca="false">+Actuals!K254</f>
        <v>0</v>
      </c>
      <c r="O27" s="114" t="n">
        <f aca="false">+Actuals!L254</f>
        <v>0</v>
      </c>
      <c r="P27" s="113" t="n">
        <f aca="false">+Actuals!M254</f>
        <v>0</v>
      </c>
      <c r="Q27" s="114" t="n">
        <f aca="false">+Actuals!N254</f>
        <v>0</v>
      </c>
      <c r="R27" s="113" t="n">
        <f aca="false">+Actuals!O254</f>
        <v>0</v>
      </c>
      <c r="S27" s="114" t="n">
        <f aca="false">+Actuals!P254</f>
        <v>0</v>
      </c>
      <c r="T27" s="113" t="n">
        <f aca="false">+Actuals!Q254</f>
        <v>0</v>
      </c>
      <c r="U27" s="114" t="n">
        <f aca="false">+Actuals!R254</f>
        <v>0</v>
      </c>
      <c r="V27" s="113" t="n">
        <f aca="false">+Actuals!S254</f>
        <v>0</v>
      </c>
      <c r="W27" s="114" t="n">
        <f aca="false">+Actuals!T254</f>
        <v>0</v>
      </c>
      <c r="X27" s="113" t="n">
        <f aca="false">+Actuals!U254</f>
        <v>0</v>
      </c>
      <c r="Y27" s="114" t="n">
        <f aca="false">+Actuals!V254</f>
        <v>0</v>
      </c>
      <c r="Z27" s="113" t="n">
        <f aca="false">+Actuals!W254</f>
        <v>0</v>
      </c>
      <c r="AA27" s="114" t="n">
        <f aca="false">+Actuals!X254</f>
        <v>0</v>
      </c>
      <c r="AB27" s="113" t="n">
        <f aca="false">+Actuals!Y254</f>
        <v>0</v>
      </c>
      <c r="AC27" s="114" t="n">
        <f aca="false">+Actuals!Z254</f>
        <v>0</v>
      </c>
      <c r="AD27" s="113" t="n">
        <f aca="false">+Actuals!AA254</f>
        <v>0</v>
      </c>
      <c r="AE27" s="114" t="n">
        <f aca="false">+Actuals!AB254</f>
        <v>0</v>
      </c>
      <c r="AF27" s="113" t="n">
        <f aca="false">+Actuals!AC254</f>
        <v>0</v>
      </c>
      <c r="AG27" s="114" t="n">
        <f aca="false">+Actuals!AD254</f>
        <v>0</v>
      </c>
      <c r="AH27" s="113" t="n">
        <f aca="false">+Actuals!AE254</f>
        <v>0</v>
      </c>
      <c r="AI27" s="114" t="n">
        <f aca="false">+Actuals!AF254</f>
        <v>0</v>
      </c>
      <c r="AJ27" s="113" t="n">
        <f aca="false">+Actuals!AG254</f>
        <v>0</v>
      </c>
      <c r="AK27" s="114" t="n">
        <f aca="false">+Actuals!AH254</f>
        <v>0</v>
      </c>
      <c r="AL27" s="113" t="n">
        <f aca="false">+Actuals!AI254</f>
        <v>0</v>
      </c>
      <c r="AM27" s="114" t="n">
        <f aca="false">+Actuals!AJ254</f>
        <v>0</v>
      </c>
      <c r="AN27" s="113" t="n">
        <f aca="false">+Actuals!AK254</f>
        <v>0</v>
      </c>
      <c r="AO27" s="114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-1041991</v>
      </c>
      <c r="E28" s="29" t="n">
        <f aca="false">SUM(G28,I28,K28,M28,O28,Q28,S28,U28,W28,Y28,AA28,AC28,AE28)</f>
        <v>-3189260.81</v>
      </c>
      <c r="F28" s="107" t="n">
        <f aca="false">'TIE-OUT'!J28+RECLASS!H28</f>
        <v>0</v>
      </c>
      <c r="G28" s="108" t="n">
        <f aca="false">'TIE-OUT'!K28+RECLASS!I28</f>
        <v>0</v>
      </c>
      <c r="H28" s="113" t="n">
        <f aca="false">+Actuals!E255</f>
        <v>-1021570</v>
      </c>
      <c r="I28" s="114" t="n">
        <f aca="false">+Actuals!F255</f>
        <v>-3097939.99</v>
      </c>
      <c r="J28" s="113" t="n">
        <f aca="false">+Actuals!G255</f>
        <v>-20421</v>
      </c>
      <c r="K28" s="114" t="n">
        <f aca="false">+Actuals!H255</f>
        <v>-91320.82</v>
      </c>
      <c r="L28" s="113" t="n">
        <f aca="false">+Actuals!I255</f>
        <v>0</v>
      </c>
      <c r="M28" s="114" t="n">
        <f aca="false">+Actuals!J255</f>
        <v>0</v>
      </c>
      <c r="N28" s="113" t="n">
        <f aca="false">+Actuals!K255</f>
        <v>0</v>
      </c>
      <c r="O28" s="114" t="n">
        <f aca="false">+Actuals!L255</f>
        <v>0</v>
      </c>
      <c r="P28" s="113" t="n">
        <f aca="false">+Actuals!M255</f>
        <v>0</v>
      </c>
      <c r="Q28" s="114" t="n">
        <f aca="false">+Actuals!N255</f>
        <v>0</v>
      </c>
      <c r="R28" s="113" t="n">
        <f aca="false">+Actuals!O255</f>
        <v>0</v>
      </c>
      <c r="S28" s="114" t="n">
        <f aca="false">+Actuals!P255</f>
        <v>0</v>
      </c>
      <c r="T28" s="113" t="n">
        <f aca="false">+Actuals!Q255</f>
        <v>0</v>
      </c>
      <c r="U28" s="114" t="n">
        <f aca="false">+Actuals!R255</f>
        <v>0</v>
      </c>
      <c r="V28" s="113" t="n">
        <f aca="false">+Actuals!S255</f>
        <v>0</v>
      </c>
      <c r="W28" s="114" t="n">
        <f aca="false">+Actuals!T255</f>
        <v>0</v>
      </c>
      <c r="X28" s="113" t="n">
        <f aca="false">+Actuals!U255</f>
        <v>0</v>
      </c>
      <c r="Y28" s="114" t="n">
        <f aca="false">+Actuals!V255</f>
        <v>0</v>
      </c>
      <c r="Z28" s="113" t="n">
        <f aca="false">+Actuals!W255</f>
        <v>0</v>
      </c>
      <c r="AA28" s="114" t="n">
        <f aca="false">+Actuals!X255</f>
        <v>0</v>
      </c>
      <c r="AB28" s="113" t="n">
        <f aca="false">+Actuals!Y255</f>
        <v>0</v>
      </c>
      <c r="AC28" s="114" t="n">
        <f aca="false">+Actuals!Z255</f>
        <v>0</v>
      </c>
      <c r="AD28" s="113" t="n">
        <f aca="false">+Actuals!AA255</f>
        <v>0</v>
      </c>
      <c r="AE28" s="114" t="n">
        <f aca="false">+Actuals!AB255</f>
        <v>0</v>
      </c>
      <c r="AF28" s="113" t="n">
        <f aca="false">+Actuals!AC255</f>
        <v>0</v>
      </c>
      <c r="AG28" s="114" t="n">
        <f aca="false">+Actuals!AD255</f>
        <v>0</v>
      </c>
      <c r="AH28" s="113" t="n">
        <f aca="false">+Actuals!AE255</f>
        <v>0</v>
      </c>
      <c r="AI28" s="114" t="n">
        <f aca="false">+Actuals!AF255</f>
        <v>0</v>
      </c>
      <c r="AJ28" s="113" t="n">
        <f aca="false">+Actuals!AG255</f>
        <v>0</v>
      </c>
      <c r="AK28" s="114" t="n">
        <f aca="false">+Actuals!AH255</f>
        <v>0</v>
      </c>
      <c r="AL28" s="113" t="n">
        <f aca="false">+Actuals!AI255</f>
        <v>0</v>
      </c>
      <c r="AM28" s="114" t="n">
        <f aca="false">+Actuals!AJ255</f>
        <v>0</v>
      </c>
      <c r="AN28" s="113" t="n">
        <f aca="false">+Actuals!AK255</f>
        <v>0</v>
      </c>
      <c r="AO28" s="114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-1021978</v>
      </c>
      <c r="E29" s="31" t="n">
        <f aca="false">SUM(E27:E28)</f>
        <v>-3109659.07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-1001746</v>
      </c>
      <c r="I29" s="31" t="n">
        <f aca="false">SUM(I27:I28)</f>
        <v>-3019090.47</v>
      </c>
      <c r="J29" s="30" t="n">
        <f aca="false">SUM(J27:J28)</f>
        <v>-20232</v>
      </c>
      <c r="K29" s="31" t="n">
        <f aca="false">SUM(K27:K28)</f>
        <v>-90568.6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-2814914</v>
      </c>
      <c r="E32" s="29" t="n">
        <f aca="false">SUM(G32,I32,K32,M32,O32,Q32,S32,U32,W32,Y32,AA32,AC32,AE32)</f>
        <v>-8586725.246</v>
      </c>
      <c r="F32" s="25" t="n">
        <f aca="false">'TIE-OUT'!J32+RECLASS!H32</f>
        <v>0</v>
      </c>
      <c r="G32" s="26" t="n">
        <f aca="false">'TIE-OUT'!K32+RECLASS!I32</f>
        <v>0</v>
      </c>
      <c r="H32" s="113" t="n">
        <f aca="false">+Actuals!E256</f>
        <v>2715793</v>
      </c>
      <c r="I32" s="114" t="n">
        <f aca="false">+Actuals!F256</f>
        <v>8250579.134</v>
      </c>
      <c r="J32" s="113" t="n">
        <f aca="false">+Actuals!G256</f>
        <v>-5204845</v>
      </c>
      <c r="K32" s="114" t="n">
        <f aca="false">+Actuals!H256</f>
        <v>-15812319.11</v>
      </c>
      <c r="L32" s="113" t="n">
        <v>910167</v>
      </c>
      <c r="M32" s="114" t="n">
        <v>2730119.44</v>
      </c>
      <c r="N32" s="113" t="n">
        <v>-148991</v>
      </c>
      <c r="O32" s="114" t="n">
        <v>-452634.66</v>
      </c>
      <c r="P32" s="113" t="n">
        <v>-1087038</v>
      </c>
      <c r="Q32" s="114" t="n">
        <v>-3302470.05</v>
      </c>
      <c r="R32" s="113" t="n">
        <f aca="false">+Actuals!O256</f>
        <v>0</v>
      </c>
      <c r="S32" s="114" t="n">
        <f aca="false">+Actuals!P256</f>
        <v>0</v>
      </c>
      <c r="T32" s="113" t="n">
        <f aca="false">+Actuals!Q256</f>
        <v>0</v>
      </c>
      <c r="U32" s="114" t="n">
        <f aca="false">+Actuals!R256</f>
        <v>0</v>
      </c>
      <c r="V32" s="113" t="n">
        <f aca="false">+Actuals!S256</f>
        <v>0</v>
      </c>
      <c r="W32" s="114" t="n">
        <f aca="false">+Actuals!T256</f>
        <v>0</v>
      </c>
      <c r="X32" s="113" t="n">
        <f aca="false">+Actuals!U256</f>
        <v>0</v>
      </c>
      <c r="Y32" s="114" t="n">
        <f aca="false">+Actuals!V256</f>
        <v>0</v>
      </c>
      <c r="Z32" s="113" t="n">
        <f aca="false">+Actuals!W256</f>
        <v>0</v>
      </c>
      <c r="AA32" s="114" t="n">
        <f aca="false">+Actuals!X256</f>
        <v>0</v>
      </c>
      <c r="AB32" s="113" t="n">
        <f aca="false">+Actuals!Y256</f>
        <v>0</v>
      </c>
      <c r="AC32" s="114" t="n">
        <f aca="false">+Actuals!Z256</f>
        <v>0</v>
      </c>
      <c r="AD32" s="113" t="n">
        <f aca="false">+Actuals!AA256</f>
        <v>0</v>
      </c>
      <c r="AE32" s="114" t="n">
        <f aca="false">+Actuals!AB256</f>
        <v>0</v>
      </c>
      <c r="AF32" s="113" t="n">
        <f aca="false">+Actuals!AC256</f>
        <v>0</v>
      </c>
      <c r="AG32" s="114" t="n">
        <f aca="false">+Actuals!AD256</f>
        <v>0</v>
      </c>
      <c r="AH32" s="113" t="n">
        <f aca="false">+Actuals!AE256</f>
        <v>0</v>
      </c>
      <c r="AI32" s="114" t="n">
        <f aca="false">+Actuals!AF256</f>
        <v>0</v>
      </c>
      <c r="AJ32" s="113" t="n">
        <f aca="false">+Actuals!AG256</f>
        <v>0</v>
      </c>
      <c r="AK32" s="114" t="n">
        <f aca="false">+Actuals!AH256</f>
        <v>0</v>
      </c>
      <c r="AL32" s="113" t="n">
        <f aca="false">+Actuals!AI256</f>
        <v>0</v>
      </c>
      <c r="AM32" s="114" t="n">
        <f aca="false">+Actuals!AJ256</f>
        <v>0</v>
      </c>
      <c r="AN32" s="113" t="n">
        <f aca="false">+Actuals!AK256</f>
        <v>0</v>
      </c>
      <c r="AO32" s="114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-1470329</v>
      </c>
      <c r="E33" s="29" t="n">
        <f aca="false">SUM(G33,I33,K33,M33,O33,Q33,S33,U33,W33,Y33,AA33,AC33,AE33)</f>
        <v>-2834339.58</v>
      </c>
      <c r="F33" s="28" t="n">
        <f aca="false">'TIE-OUT'!J33+RECLASS!H33</f>
        <v>0</v>
      </c>
      <c r="G33" s="29" t="n">
        <f aca="false">'TIE-OUT'!K33+RECLASS!I33</f>
        <v>0</v>
      </c>
      <c r="H33" s="113" t="n">
        <f aca="false">+Actuals!E257</f>
        <v>-0</v>
      </c>
      <c r="I33" s="114" t="n">
        <f aca="false">+Actuals!F257</f>
        <v>-0</v>
      </c>
      <c r="J33" s="113" t="n">
        <f aca="false">+Actuals!G257</f>
        <v>-588824</v>
      </c>
      <c r="K33" s="114" t="n">
        <f aca="false">+Actuals!H257</f>
        <v>-2107105.61</v>
      </c>
      <c r="L33" s="113" t="n">
        <v>-757653</v>
      </c>
      <c r="M33" s="114" t="n">
        <v>-326556.55</v>
      </c>
      <c r="N33" s="113" t="n">
        <v>-123045</v>
      </c>
      <c r="O33" s="114" t="n">
        <v>-397889.49</v>
      </c>
      <c r="P33" s="113" t="n">
        <v>-807</v>
      </c>
      <c r="Q33" s="114" t="n">
        <v>-2787.93</v>
      </c>
      <c r="R33" s="113" t="n">
        <f aca="false">+Actuals!O257</f>
        <v>0</v>
      </c>
      <c r="S33" s="114" t="n">
        <f aca="false">+Actuals!P257</f>
        <v>0</v>
      </c>
      <c r="T33" s="113" t="n">
        <f aca="false">+Actuals!Q257</f>
        <v>0</v>
      </c>
      <c r="U33" s="114" t="n">
        <f aca="false">+Actuals!R257</f>
        <v>0</v>
      </c>
      <c r="V33" s="113" t="n">
        <f aca="false">+Actuals!S257</f>
        <v>0</v>
      </c>
      <c r="W33" s="114" t="n">
        <f aca="false">+Actuals!T257</f>
        <v>0</v>
      </c>
      <c r="X33" s="113" t="n">
        <f aca="false">+Actuals!U257</f>
        <v>0</v>
      </c>
      <c r="Y33" s="114" t="n">
        <f aca="false">+Actuals!V257</f>
        <v>0</v>
      </c>
      <c r="Z33" s="113" t="n">
        <f aca="false">+Actuals!W257</f>
        <v>0</v>
      </c>
      <c r="AA33" s="114" t="n">
        <f aca="false">+Actuals!X257</f>
        <v>0</v>
      </c>
      <c r="AB33" s="113" t="n">
        <f aca="false">+Actuals!Y257</f>
        <v>0</v>
      </c>
      <c r="AC33" s="114" t="n">
        <f aca="false">+Actuals!Z257</f>
        <v>0</v>
      </c>
      <c r="AD33" s="113" t="n">
        <f aca="false">+Actuals!AA257</f>
        <v>0</v>
      </c>
      <c r="AE33" s="114" t="n">
        <f aca="false">+Actuals!AB257</f>
        <v>0</v>
      </c>
      <c r="AF33" s="113" t="n">
        <f aca="false">+Actuals!AC257</f>
        <v>0</v>
      </c>
      <c r="AG33" s="114" t="n">
        <f aca="false">+Actuals!AD257</f>
        <v>0</v>
      </c>
      <c r="AH33" s="113" t="n">
        <f aca="false">+Actuals!AE257</f>
        <v>0</v>
      </c>
      <c r="AI33" s="114" t="n">
        <f aca="false">+Actuals!AF257</f>
        <v>0</v>
      </c>
      <c r="AJ33" s="113" t="n">
        <f aca="false">+Actuals!AG257</f>
        <v>0</v>
      </c>
      <c r="AK33" s="114" t="n">
        <f aca="false">+Actuals!AH257</f>
        <v>0</v>
      </c>
      <c r="AL33" s="113" t="n">
        <f aca="false">+Actuals!AI257</f>
        <v>0</v>
      </c>
      <c r="AM33" s="114" t="n">
        <f aca="false">+Actuals!AJ257</f>
        <v>0</v>
      </c>
      <c r="AN33" s="113" t="n">
        <f aca="false">+Actuals!AK257</f>
        <v>0</v>
      </c>
      <c r="AO33" s="114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840099</v>
      </c>
      <c r="E34" s="29" t="n">
        <f aca="false">SUM(G34,I34,K34,M34,O34,Q34,S34,U34,W34,Y34,AA34,AC34,AE34)</f>
        <v>460624.65</v>
      </c>
      <c r="F34" s="28" t="n">
        <f aca="false">'TIE-OUT'!J34+RECLASS!H34</f>
        <v>0</v>
      </c>
      <c r="G34" s="29" t="n">
        <f aca="false">'TIE-OUT'!K34+RECLASS!I34</f>
        <v>0</v>
      </c>
      <c r="H34" s="113" t="n">
        <f aca="false">+Actuals!E258</f>
        <v>-0</v>
      </c>
      <c r="I34" s="114" t="n">
        <f aca="false">+Actuals!F258</f>
        <v>-0</v>
      </c>
      <c r="J34" s="113" t="n">
        <f aca="false">+Actuals!G258</f>
        <v>81881</v>
      </c>
      <c r="K34" s="114" t="n">
        <f aca="false">+Actuals!H258</f>
        <v>250280.96</v>
      </c>
      <c r="L34" s="113" t="n">
        <v>715370</v>
      </c>
      <c r="M34" s="114" t="n">
        <v>92641.68</v>
      </c>
      <c r="N34" s="113" t="n">
        <v>17757</v>
      </c>
      <c r="O34" s="114" t="n">
        <v>33158.59</v>
      </c>
      <c r="P34" s="113" t="n">
        <v>25091</v>
      </c>
      <c r="Q34" s="114" t="n">
        <v>84543.42</v>
      </c>
      <c r="R34" s="113" t="n">
        <f aca="false">+Actuals!O258</f>
        <v>0</v>
      </c>
      <c r="S34" s="114" t="n">
        <f aca="false">+Actuals!P258</f>
        <v>0</v>
      </c>
      <c r="T34" s="113" t="n">
        <f aca="false">+Actuals!Q258</f>
        <v>0</v>
      </c>
      <c r="U34" s="114" t="n">
        <f aca="false">+Actuals!R258</f>
        <v>0</v>
      </c>
      <c r="V34" s="113" t="n">
        <f aca="false">+Actuals!S258</f>
        <v>0</v>
      </c>
      <c r="W34" s="114" t="n">
        <f aca="false">+Actuals!T258</f>
        <v>0</v>
      </c>
      <c r="X34" s="113" t="n">
        <f aca="false">+Actuals!U258</f>
        <v>0</v>
      </c>
      <c r="Y34" s="114" t="n">
        <f aca="false">+Actuals!V258</f>
        <v>0</v>
      </c>
      <c r="Z34" s="113" t="n">
        <f aca="false">+Actuals!W258</f>
        <v>0</v>
      </c>
      <c r="AA34" s="114" t="n">
        <f aca="false">+Actuals!X258</f>
        <v>0</v>
      </c>
      <c r="AB34" s="113" t="n">
        <f aca="false">+Actuals!Y258</f>
        <v>0</v>
      </c>
      <c r="AC34" s="114" t="n">
        <f aca="false">+Actuals!Z258</f>
        <v>0</v>
      </c>
      <c r="AD34" s="113" t="n">
        <f aca="false">+Actuals!AA258</f>
        <v>0</v>
      </c>
      <c r="AE34" s="114" t="n">
        <f aca="false">+Actuals!AB258</f>
        <v>0</v>
      </c>
      <c r="AF34" s="113" t="n">
        <f aca="false">+Actuals!AC258</f>
        <v>0</v>
      </c>
      <c r="AG34" s="114" t="n">
        <f aca="false">+Actuals!AD258</f>
        <v>0</v>
      </c>
      <c r="AH34" s="113" t="n">
        <f aca="false">+Actuals!AE258</f>
        <v>0</v>
      </c>
      <c r="AI34" s="114" t="n">
        <f aca="false">+Actuals!AF258</f>
        <v>0</v>
      </c>
      <c r="AJ34" s="113" t="n">
        <f aca="false">+Actuals!AG258</f>
        <v>0</v>
      </c>
      <c r="AK34" s="114" t="n">
        <f aca="false">+Actuals!AH258</f>
        <v>0</v>
      </c>
      <c r="AL34" s="113" t="n">
        <f aca="false">+Actuals!AI258</f>
        <v>0</v>
      </c>
      <c r="AM34" s="114" t="n">
        <f aca="false">+Actuals!AJ258</f>
        <v>0</v>
      </c>
      <c r="AN34" s="113" t="n">
        <f aca="false">+Actuals!AK258</f>
        <v>0</v>
      </c>
      <c r="AO34" s="114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-61411</v>
      </c>
      <c r="E35" s="29" t="n">
        <f aca="false">SUM(G35,I35,K35,M35,O35,Q35,S35,U35,W35,Y35,AA35,AC35,AE35)</f>
        <v>0</v>
      </c>
      <c r="F35" s="107" t="n">
        <f aca="false">'TIE-OUT'!J35+RECLASS!H35</f>
        <v>0</v>
      </c>
      <c r="G35" s="108" t="n">
        <f aca="false">'TIE-OUT'!K35+RECLASS!I35</f>
        <v>0</v>
      </c>
      <c r="H35" s="113" t="n">
        <f aca="false">+Actuals!E259</f>
        <v>0</v>
      </c>
      <c r="I35" s="114" t="n">
        <f aca="false">+Actuals!F259</f>
        <v>0</v>
      </c>
      <c r="J35" s="113" t="n">
        <f aca="false">+Actuals!G259</f>
        <v>0</v>
      </c>
      <c r="K35" s="114" t="n">
        <f aca="false">+Actuals!H259</f>
        <v>0</v>
      </c>
      <c r="L35" s="113" t="n">
        <v>-61411</v>
      </c>
      <c r="M35" s="114" t="n">
        <f aca="false">+Actuals!J259</f>
        <v>0</v>
      </c>
      <c r="N35" s="113" t="n">
        <f aca="false">+Actuals!K259</f>
        <v>0</v>
      </c>
      <c r="O35" s="114" t="n">
        <f aca="false">+Actuals!L259</f>
        <v>0</v>
      </c>
      <c r="P35" s="113" t="n">
        <f aca="false">+Actuals!M259</f>
        <v>0</v>
      </c>
      <c r="Q35" s="114" t="n">
        <f aca="false">+Actuals!N259</f>
        <v>0</v>
      </c>
      <c r="R35" s="113" t="n">
        <f aca="false">+Actuals!O259</f>
        <v>0</v>
      </c>
      <c r="S35" s="114" t="n">
        <f aca="false">+Actuals!P259</f>
        <v>0</v>
      </c>
      <c r="T35" s="113" t="n">
        <f aca="false">+Actuals!Q259</f>
        <v>0</v>
      </c>
      <c r="U35" s="114" t="n">
        <f aca="false">+Actuals!R259</f>
        <v>0</v>
      </c>
      <c r="V35" s="113" t="n">
        <f aca="false">+Actuals!S259</f>
        <v>0</v>
      </c>
      <c r="W35" s="114" t="n">
        <f aca="false">+Actuals!T259</f>
        <v>0</v>
      </c>
      <c r="X35" s="113" t="n">
        <f aca="false">+Actuals!U259</f>
        <v>0</v>
      </c>
      <c r="Y35" s="114" t="n">
        <f aca="false">+Actuals!V259</f>
        <v>0</v>
      </c>
      <c r="Z35" s="113" t="n">
        <f aca="false">+Actuals!W259</f>
        <v>0</v>
      </c>
      <c r="AA35" s="114" t="n">
        <f aca="false">+Actuals!X259</f>
        <v>0</v>
      </c>
      <c r="AB35" s="113" t="n">
        <f aca="false">+Actuals!Y259</f>
        <v>0</v>
      </c>
      <c r="AC35" s="114" t="n">
        <f aca="false">+Actuals!Z259</f>
        <v>0</v>
      </c>
      <c r="AD35" s="113" t="n">
        <f aca="false">+Actuals!AA259</f>
        <v>0</v>
      </c>
      <c r="AE35" s="114" t="n">
        <f aca="false">+Actuals!AB259</f>
        <v>0</v>
      </c>
      <c r="AF35" s="113" t="n">
        <f aca="false">+Actuals!AC259</f>
        <v>0</v>
      </c>
      <c r="AG35" s="114" t="n">
        <f aca="false">+Actuals!AD259</f>
        <v>0</v>
      </c>
      <c r="AH35" s="113" t="n">
        <f aca="false">+Actuals!AE259</f>
        <v>0</v>
      </c>
      <c r="AI35" s="114" t="n">
        <f aca="false">+Actuals!AF259</f>
        <v>0</v>
      </c>
      <c r="AJ35" s="113" t="n">
        <f aca="false">+Actuals!AG259</f>
        <v>0</v>
      </c>
      <c r="AK35" s="114" t="n">
        <f aca="false">+Actuals!AH259</f>
        <v>0</v>
      </c>
      <c r="AL35" s="113" t="n">
        <f aca="false">+Actuals!AI259</f>
        <v>0</v>
      </c>
      <c r="AM35" s="114" t="n">
        <f aca="false">+Actuals!AJ259</f>
        <v>0</v>
      </c>
      <c r="AN35" s="113" t="n">
        <f aca="false">+Actuals!AK259</f>
        <v>0</v>
      </c>
      <c r="AO35" s="114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-3506555</v>
      </c>
      <c r="E36" s="31" t="n">
        <f aca="false">SUM(E32:E35)</f>
        <v>-10960440.176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2715793</v>
      </c>
      <c r="I36" s="31" t="n">
        <f aca="false">SUM(I32:I35)</f>
        <v>8250579.134</v>
      </c>
      <c r="J36" s="30" t="n">
        <f aca="false">SUM(J32:J35)</f>
        <v>-5711788</v>
      </c>
      <c r="K36" s="31" t="n">
        <f aca="false">SUM(K32:K35)</f>
        <v>-17669143.76</v>
      </c>
      <c r="L36" s="30" t="n">
        <f aca="false">SUM(L32:L35)</f>
        <v>806473</v>
      </c>
      <c r="M36" s="31" t="n">
        <f aca="false">SUM(M32:M35)</f>
        <v>2496204.57</v>
      </c>
      <c r="N36" s="30" t="n">
        <f aca="false">SUM(N32:N35)</f>
        <v>-254279</v>
      </c>
      <c r="O36" s="31" t="n">
        <f aca="false">SUM(O32:O35)</f>
        <v>-817365.56</v>
      </c>
      <c r="P36" s="30" t="n">
        <f aca="false">SUM(P32:P35)</f>
        <v>-1062754</v>
      </c>
      <c r="Q36" s="31" t="n">
        <f aca="false">SUM(Q32:Q35)</f>
        <v>-3220714.56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4782187</v>
      </c>
      <c r="E39" s="29" t="n">
        <f aca="false">SUM(G39,I39,K39,M39,O39,Q39,S39,U39,W39,Y39,AA39,AC39,AE39)</f>
        <v>13174387.64</v>
      </c>
      <c r="F39" s="25" t="n">
        <f aca="false">'TIE-OUT'!J39+RECLASS!H39</f>
        <v>0</v>
      </c>
      <c r="G39" s="26" t="n">
        <f aca="false">'TIE-OUT'!K39+RECLASS!I39</f>
        <v>0</v>
      </c>
      <c r="H39" s="113" t="n">
        <f aca="false">+Actuals!E260</f>
        <v>1200052</v>
      </c>
      <c r="I39" s="114" t="n">
        <f aca="false">+Actuals!F260</f>
        <v>2192363.6</v>
      </c>
      <c r="J39" s="113" t="n">
        <f aca="false">+Actuals!G260</f>
        <v>358786</v>
      </c>
      <c r="K39" s="114" t="n">
        <f aca="false">+Actuals!H260</f>
        <v>1190141.34</v>
      </c>
      <c r="L39" s="113" t="n">
        <v>2017396</v>
      </c>
      <c r="M39" s="114" t="n">
        <v>6128198.22</v>
      </c>
      <c r="N39" s="113" t="n">
        <v>-532</v>
      </c>
      <c r="O39" s="114" t="n">
        <v>-1616.95</v>
      </c>
      <c r="P39" s="113" t="n">
        <v>1206485</v>
      </c>
      <c r="Q39" s="114" t="n">
        <v>3665301.43</v>
      </c>
      <c r="R39" s="113" t="n">
        <f aca="false">+Actuals!O260</f>
        <v>0</v>
      </c>
      <c r="S39" s="114" t="n">
        <f aca="false">+Actuals!P260</f>
        <v>0</v>
      </c>
      <c r="T39" s="113" t="n">
        <f aca="false">+Actuals!Q260</f>
        <v>0</v>
      </c>
      <c r="U39" s="114" t="n">
        <f aca="false">+Actuals!R260</f>
        <v>0</v>
      </c>
      <c r="V39" s="113" t="n">
        <f aca="false">+Actuals!S260</f>
        <v>0</v>
      </c>
      <c r="W39" s="114" t="n">
        <f aca="false">+Actuals!T260</f>
        <v>0</v>
      </c>
      <c r="X39" s="113" t="n">
        <f aca="false">+Actuals!U260</f>
        <v>0</v>
      </c>
      <c r="Y39" s="114" t="n">
        <f aca="false">+Actuals!V260</f>
        <v>0</v>
      </c>
      <c r="Z39" s="113" t="n">
        <f aca="false">+Actuals!W260</f>
        <v>0</v>
      </c>
      <c r="AA39" s="114" t="n">
        <f aca="false">+Actuals!X260</f>
        <v>0</v>
      </c>
      <c r="AB39" s="113" t="n">
        <f aca="false">+Actuals!Y260</f>
        <v>0</v>
      </c>
      <c r="AC39" s="114" t="n">
        <f aca="false">+Actuals!Z260</f>
        <v>0</v>
      </c>
      <c r="AD39" s="113" t="n">
        <f aca="false">+Actuals!AA260</f>
        <v>0</v>
      </c>
      <c r="AE39" s="114" t="n">
        <f aca="false">+Actuals!AB260</f>
        <v>0</v>
      </c>
      <c r="AF39" s="113" t="n">
        <f aca="false">+Actuals!AC260</f>
        <v>0</v>
      </c>
      <c r="AG39" s="114" t="n">
        <f aca="false">+Actuals!AD260</f>
        <v>0</v>
      </c>
      <c r="AH39" s="113" t="n">
        <f aca="false">+Actuals!AE260</f>
        <v>0</v>
      </c>
      <c r="AI39" s="114" t="n">
        <f aca="false">+Actuals!AF260</f>
        <v>0</v>
      </c>
      <c r="AJ39" s="113" t="n">
        <f aca="false">+Actuals!AG260</f>
        <v>0</v>
      </c>
      <c r="AK39" s="114" t="n">
        <f aca="false">+Actuals!AH260</f>
        <v>0</v>
      </c>
      <c r="AL39" s="113" t="n">
        <f aca="false">+Actuals!AI260</f>
        <v>0</v>
      </c>
      <c r="AM39" s="114" t="n">
        <f aca="false">+Actuals!AJ260</f>
        <v>0</v>
      </c>
      <c r="AN39" s="113" t="n">
        <f aca="false">+Actuals!AK260</f>
        <v>0</v>
      </c>
      <c r="AO39" s="114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-1130431</v>
      </c>
      <c r="E40" s="29" t="n">
        <f aca="false">SUM(G40,I40,K40,M40,O40,Q40,S40,U40,W40,Y40,AA40,AC40,AE40)</f>
        <v>-3434200.77</v>
      </c>
      <c r="F40" s="28" t="n">
        <f aca="false">'TIE-OUT'!J40+RECLASS!H40</f>
        <v>0</v>
      </c>
      <c r="G40" s="29" t="n">
        <f aca="false">'TIE-OUT'!K40+RECLASS!I40</f>
        <v>0</v>
      </c>
      <c r="H40" s="113" t="n">
        <f aca="false">+Actuals!E261</f>
        <v>-49660</v>
      </c>
      <c r="I40" s="114" t="n">
        <f aca="false">+Actuals!F261</f>
        <v>-97269.49</v>
      </c>
      <c r="J40" s="113" t="n">
        <f aca="false">+Actuals!G261</f>
        <v>49660</v>
      </c>
      <c r="K40" s="114" t="n">
        <f aca="false">+Actuals!H261</f>
        <v>97269.49</v>
      </c>
      <c r="L40" s="113" t="n">
        <f aca="false">+Actuals!I261</f>
        <v>0</v>
      </c>
      <c r="M40" s="114" t="n">
        <f aca="false">+Actuals!J261</f>
        <v>0</v>
      </c>
      <c r="N40" s="113" t="n">
        <f aca="false">+Actuals!K261</f>
        <v>0</v>
      </c>
      <c r="O40" s="114" t="n">
        <f aca="false">+Actuals!L261</f>
        <v>0</v>
      </c>
      <c r="P40" s="113" t="n">
        <v>-1130431</v>
      </c>
      <c r="Q40" s="114" t="n">
        <v>-3434200.77</v>
      </c>
      <c r="R40" s="113" t="n">
        <f aca="false">+Actuals!O261</f>
        <v>0</v>
      </c>
      <c r="S40" s="114" t="n">
        <f aca="false">+Actuals!P261</f>
        <v>0</v>
      </c>
      <c r="T40" s="113" t="n">
        <f aca="false">+Actuals!Q261</f>
        <v>0</v>
      </c>
      <c r="U40" s="114" t="n">
        <f aca="false">+Actuals!R261</f>
        <v>0</v>
      </c>
      <c r="V40" s="113" t="n">
        <f aca="false">+Actuals!S261</f>
        <v>0</v>
      </c>
      <c r="W40" s="114" t="n">
        <f aca="false">+Actuals!T261</f>
        <v>0</v>
      </c>
      <c r="X40" s="113" t="n">
        <f aca="false">+Actuals!U261</f>
        <v>0</v>
      </c>
      <c r="Y40" s="114" t="n">
        <f aca="false">+Actuals!V261</f>
        <v>0</v>
      </c>
      <c r="Z40" s="113" t="n">
        <f aca="false">+Actuals!W261</f>
        <v>0</v>
      </c>
      <c r="AA40" s="114" t="n">
        <f aca="false">+Actuals!X261</f>
        <v>0</v>
      </c>
      <c r="AB40" s="113" t="n">
        <f aca="false">+Actuals!Y261</f>
        <v>0</v>
      </c>
      <c r="AC40" s="114" t="n">
        <f aca="false">+Actuals!Z261</f>
        <v>0</v>
      </c>
      <c r="AD40" s="113" t="n">
        <f aca="false">+Actuals!AA261</f>
        <v>0</v>
      </c>
      <c r="AE40" s="114" t="n">
        <f aca="false">+Actuals!AB261</f>
        <v>0</v>
      </c>
      <c r="AF40" s="113" t="n">
        <f aca="false">+Actuals!AC261</f>
        <v>0</v>
      </c>
      <c r="AG40" s="114" t="n">
        <f aca="false">+Actuals!AD261</f>
        <v>0</v>
      </c>
      <c r="AH40" s="113" t="n">
        <f aca="false">+Actuals!AE261</f>
        <v>0</v>
      </c>
      <c r="AI40" s="114" t="n">
        <f aca="false">+Actuals!AF261</f>
        <v>0</v>
      </c>
      <c r="AJ40" s="113" t="n">
        <f aca="false">+Actuals!AG261</f>
        <v>0</v>
      </c>
      <c r="AK40" s="114" t="n">
        <f aca="false">+Actuals!AH261</f>
        <v>0</v>
      </c>
      <c r="AL40" s="113" t="n">
        <f aca="false">+Actuals!AI261</f>
        <v>0</v>
      </c>
      <c r="AM40" s="114" t="n">
        <f aca="false">+Actuals!AJ261</f>
        <v>0</v>
      </c>
      <c r="AN40" s="113" t="n">
        <f aca="false">+Actuals!AK261</f>
        <v>0</v>
      </c>
      <c r="AO40" s="114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'TIE-OUT'!J41+RECLASS!H41</f>
        <v>0</v>
      </c>
      <c r="G41" s="108" t="n">
        <f aca="false">'TIE-OUT'!K41+RECLASS!I41</f>
        <v>0</v>
      </c>
      <c r="H41" s="113" t="n">
        <f aca="false">+Actuals!E262</f>
        <v>0</v>
      </c>
      <c r="I41" s="114" t="n">
        <f aca="false">+Actuals!F262</f>
        <v>0</v>
      </c>
      <c r="J41" s="113" t="n">
        <f aca="false">+Actuals!G262</f>
        <v>0</v>
      </c>
      <c r="K41" s="114" t="n">
        <f aca="false">+Actuals!H262</f>
        <v>0</v>
      </c>
      <c r="L41" s="113" t="n">
        <f aca="false">+Actuals!I262</f>
        <v>0</v>
      </c>
      <c r="M41" s="114" t="n">
        <f aca="false">+Actuals!J262</f>
        <v>0</v>
      </c>
      <c r="N41" s="113" t="n">
        <f aca="false">+Actuals!K262</f>
        <v>0</v>
      </c>
      <c r="O41" s="114" t="n">
        <f aca="false">+Actuals!L262</f>
        <v>0</v>
      </c>
      <c r="P41" s="113" t="n">
        <f aca="false">+Actuals!M262</f>
        <v>0</v>
      </c>
      <c r="Q41" s="114" t="n">
        <f aca="false">+Actuals!N262</f>
        <v>0</v>
      </c>
      <c r="R41" s="113" t="n">
        <f aca="false">+Actuals!O262</f>
        <v>0</v>
      </c>
      <c r="S41" s="114" t="n">
        <f aca="false">+Actuals!P262</f>
        <v>0</v>
      </c>
      <c r="T41" s="113" t="n">
        <f aca="false">+Actuals!Q262</f>
        <v>0</v>
      </c>
      <c r="U41" s="114" t="n">
        <f aca="false">+Actuals!R262</f>
        <v>0</v>
      </c>
      <c r="V41" s="113" t="n">
        <f aca="false">+Actuals!S262</f>
        <v>0</v>
      </c>
      <c r="W41" s="114" t="n">
        <f aca="false">+Actuals!T262</f>
        <v>0</v>
      </c>
      <c r="X41" s="113" t="n">
        <f aca="false">+Actuals!U262</f>
        <v>0</v>
      </c>
      <c r="Y41" s="114" t="n">
        <f aca="false">+Actuals!V262</f>
        <v>0</v>
      </c>
      <c r="Z41" s="113" t="n">
        <f aca="false">+Actuals!W262</f>
        <v>0</v>
      </c>
      <c r="AA41" s="114" t="n">
        <f aca="false">+Actuals!X262</f>
        <v>0</v>
      </c>
      <c r="AB41" s="113" t="n">
        <f aca="false">+Actuals!Y262</f>
        <v>0</v>
      </c>
      <c r="AC41" s="114" t="n">
        <f aca="false">+Actuals!Z262</f>
        <v>0</v>
      </c>
      <c r="AD41" s="113" t="n">
        <f aca="false">+Actuals!AA262</f>
        <v>0</v>
      </c>
      <c r="AE41" s="114" t="n">
        <f aca="false">+Actuals!AB262</f>
        <v>0</v>
      </c>
      <c r="AF41" s="113" t="n">
        <f aca="false">+Actuals!AC262</f>
        <v>0</v>
      </c>
      <c r="AG41" s="114" t="n">
        <f aca="false">+Actuals!AD262</f>
        <v>0</v>
      </c>
      <c r="AH41" s="113" t="n">
        <f aca="false">+Actuals!AE262</f>
        <v>0</v>
      </c>
      <c r="AI41" s="114" t="n">
        <f aca="false">+Actuals!AF262</f>
        <v>0</v>
      </c>
      <c r="AJ41" s="113" t="n">
        <f aca="false">+Actuals!AG262</f>
        <v>0</v>
      </c>
      <c r="AK41" s="114" t="n">
        <f aca="false">+Actuals!AH262</f>
        <v>0</v>
      </c>
      <c r="AL41" s="113" t="n">
        <f aca="false">+Actuals!AI262</f>
        <v>0</v>
      </c>
      <c r="AM41" s="114" t="n">
        <f aca="false">+Actuals!AJ262</f>
        <v>0</v>
      </c>
      <c r="AN41" s="113" t="n">
        <f aca="false">+Actuals!AK262</f>
        <v>0</v>
      </c>
      <c r="AO41" s="114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-1130431</v>
      </c>
      <c r="E42" s="31" t="n">
        <f aca="false">SUM(E40:E41)</f>
        <v>-3434200.77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-49660</v>
      </c>
      <c r="I42" s="31" t="n">
        <f aca="false">SUM(I40:I41)</f>
        <v>-97269.49</v>
      </c>
      <c r="J42" s="30" t="n">
        <f aca="false">SUM(J40:J41)</f>
        <v>49660</v>
      </c>
      <c r="K42" s="31" t="n">
        <f aca="false">SUM(K40:K41)</f>
        <v>97269.49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-1130431</v>
      </c>
      <c r="Q42" s="31" t="n">
        <f aca="false">SUM(Q40:Q41)</f>
        <v>-3434200.77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3651756</v>
      </c>
      <c r="E43" s="31" t="n">
        <f aca="false">E42+E39</f>
        <v>9740186.87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1150392</v>
      </c>
      <c r="I43" s="31" t="n">
        <f aca="false">I42+I39</f>
        <v>2095094.11</v>
      </c>
      <c r="J43" s="30" t="n">
        <f aca="false">J42+J39</f>
        <v>408446</v>
      </c>
      <c r="K43" s="31" t="n">
        <f aca="false">K42+K39</f>
        <v>1287410.83</v>
      </c>
      <c r="L43" s="30" t="n">
        <f aca="false">L42+L39</f>
        <v>2017396</v>
      </c>
      <c r="M43" s="31" t="n">
        <f aca="false">M42+M39</f>
        <v>6128198.22</v>
      </c>
      <c r="N43" s="30" t="n">
        <f aca="false">N42+N39</f>
        <v>-532</v>
      </c>
      <c r="O43" s="31" t="n">
        <f aca="false">O42+O39</f>
        <v>-1616.95</v>
      </c>
      <c r="P43" s="30" t="n">
        <f aca="false">P42+P39</f>
        <v>76054</v>
      </c>
      <c r="Q43" s="31" t="n">
        <f aca="false">Q42+Q39</f>
        <v>231100.66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3" t="n">
        <f aca="false">+Actuals!E263</f>
        <v>0</v>
      </c>
      <c r="I45" s="114" t="n">
        <f aca="false">+Actuals!F263</f>
        <v>0</v>
      </c>
      <c r="J45" s="113" t="n">
        <f aca="false">+Actuals!G263</f>
        <v>0</v>
      </c>
      <c r="K45" s="114" t="n">
        <f aca="false">+Actuals!H263</f>
        <v>0</v>
      </c>
      <c r="L45" s="113" t="n">
        <f aca="false">+Actuals!I263</f>
        <v>0</v>
      </c>
      <c r="M45" s="114" t="n">
        <f aca="false">+Actuals!J263</f>
        <v>0</v>
      </c>
      <c r="N45" s="113" t="n">
        <f aca="false">+Actuals!K263</f>
        <v>0</v>
      </c>
      <c r="O45" s="114" t="n">
        <f aca="false">+Actuals!L263</f>
        <v>0</v>
      </c>
      <c r="P45" s="113" t="n">
        <f aca="false">+Actuals!M263</f>
        <v>0</v>
      </c>
      <c r="Q45" s="114" t="n">
        <f aca="false">+Actuals!N263</f>
        <v>0</v>
      </c>
      <c r="R45" s="113" t="n">
        <f aca="false">+Actuals!O263</f>
        <v>0</v>
      </c>
      <c r="S45" s="114" t="n">
        <f aca="false">+Actuals!P263</f>
        <v>0</v>
      </c>
      <c r="T45" s="113" t="n">
        <f aca="false">+Actuals!Q263</f>
        <v>0</v>
      </c>
      <c r="U45" s="114" t="n">
        <f aca="false">+Actuals!R263</f>
        <v>0</v>
      </c>
      <c r="V45" s="113" t="n">
        <f aca="false">+Actuals!S263</f>
        <v>0</v>
      </c>
      <c r="W45" s="114" t="n">
        <f aca="false">+Actuals!T263</f>
        <v>0</v>
      </c>
      <c r="X45" s="113" t="n">
        <f aca="false">+Actuals!U263</f>
        <v>0</v>
      </c>
      <c r="Y45" s="114" t="n">
        <f aca="false">+Actuals!V263</f>
        <v>0</v>
      </c>
      <c r="Z45" s="113" t="n">
        <f aca="false">+Actuals!W263</f>
        <v>0</v>
      </c>
      <c r="AA45" s="114" t="n">
        <f aca="false">+Actuals!X263</f>
        <v>0</v>
      </c>
      <c r="AB45" s="113" t="n">
        <f aca="false">+Actuals!Y263</f>
        <v>0</v>
      </c>
      <c r="AC45" s="114" t="n">
        <f aca="false">+Actuals!Z263</f>
        <v>0</v>
      </c>
      <c r="AD45" s="113" t="n">
        <f aca="false">+Actuals!AA263</f>
        <v>0</v>
      </c>
      <c r="AE45" s="114" t="n">
        <f aca="false">+Actuals!AB263</f>
        <v>0</v>
      </c>
      <c r="AF45" s="113" t="n">
        <f aca="false">+Actuals!AC263</f>
        <v>0</v>
      </c>
      <c r="AG45" s="114" t="n">
        <f aca="false">+Actuals!AD263</f>
        <v>0</v>
      </c>
      <c r="AH45" s="113" t="n">
        <f aca="false">+Actuals!AE263</f>
        <v>0</v>
      </c>
      <c r="AI45" s="114" t="n">
        <f aca="false">+Actuals!AF263</f>
        <v>0</v>
      </c>
      <c r="AJ45" s="113" t="n">
        <f aca="false">+Actuals!AG263</f>
        <v>0</v>
      </c>
      <c r="AK45" s="114" t="n">
        <f aca="false">+Actuals!AH263</f>
        <v>0</v>
      </c>
      <c r="AL45" s="113" t="n">
        <f aca="false">+Actuals!AI263</f>
        <v>0</v>
      </c>
      <c r="AM45" s="114" t="n">
        <f aca="false">+Actuals!AJ263</f>
        <v>0</v>
      </c>
      <c r="AN45" s="113" t="n">
        <f aca="false">+Actuals!AK263</f>
        <v>0</v>
      </c>
      <c r="AO45" s="114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3" t="n">
        <f aca="false">+Actuals!E264</f>
        <v>0</v>
      </c>
      <c r="I47" s="114" t="n">
        <f aca="false">+Actuals!F264</f>
        <v>0</v>
      </c>
      <c r="J47" s="113" t="n">
        <f aca="false">+Actuals!G264</f>
        <v>0</v>
      </c>
      <c r="K47" s="114" t="n">
        <f aca="false">+Actuals!H264</f>
        <v>0</v>
      </c>
      <c r="L47" s="113" t="n">
        <f aca="false">+Actuals!I264</f>
        <v>0</v>
      </c>
      <c r="M47" s="114" t="n">
        <f aca="false">+Actuals!J264</f>
        <v>0</v>
      </c>
      <c r="N47" s="113" t="n">
        <f aca="false">+Actuals!K264</f>
        <v>0</v>
      </c>
      <c r="O47" s="114" t="n">
        <f aca="false">+Actuals!L264</f>
        <v>0</v>
      </c>
      <c r="P47" s="113" t="n">
        <f aca="false">+Actuals!M264</f>
        <v>0</v>
      </c>
      <c r="Q47" s="114" t="n">
        <f aca="false">+Actuals!N264</f>
        <v>0</v>
      </c>
      <c r="R47" s="113" t="n">
        <f aca="false">+Actuals!O264</f>
        <v>0</v>
      </c>
      <c r="S47" s="114" t="n">
        <f aca="false">+Actuals!P264</f>
        <v>0</v>
      </c>
      <c r="T47" s="113" t="n">
        <f aca="false">+Actuals!Q264</f>
        <v>0</v>
      </c>
      <c r="U47" s="114" t="n">
        <f aca="false">+Actuals!R264</f>
        <v>0</v>
      </c>
      <c r="V47" s="113" t="n">
        <f aca="false">+Actuals!S264</f>
        <v>0</v>
      </c>
      <c r="W47" s="114" t="n">
        <f aca="false">+Actuals!T264</f>
        <v>0</v>
      </c>
      <c r="X47" s="113" t="n">
        <f aca="false">+Actuals!U264</f>
        <v>0</v>
      </c>
      <c r="Y47" s="114" t="n">
        <f aca="false">+Actuals!V264</f>
        <v>0</v>
      </c>
      <c r="Z47" s="113" t="n">
        <f aca="false">+Actuals!W264</f>
        <v>0</v>
      </c>
      <c r="AA47" s="114" t="n">
        <f aca="false">+Actuals!X264</f>
        <v>0</v>
      </c>
      <c r="AB47" s="113" t="n">
        <f aca="false">+Actuals!Y264</f>
        <v>0</v>
      </c>
      <c r="AC47" s="114" t="n">
        <f aca="false">+Actuals!Z264</f>
        <v>0</v>
      </c>
      <c r="AD47" s="113" t="n">
        <f aca="false">+Actuals!AA264</f>
        <v>0</v>
      </c>
      <c r="AE47" s="114" t="n">
        <f aca="false">+Actuals!AB264</f>
        <v>0</v>
      </c>
      <c r="AF47" s="113" t="n">
        <f aca="false">+Actuals!AC264</f>
        <v>0</v>
      </c>
      <c r="AG47" s="114" t="n">
        <f aca="false">+Actuals!AD264</f>
        <v>0</v>
      </c>
      <c r="AH47" s="113" t="n">
        <f aca="false">+Actuals!AE264</f>
        <v>0</v>
      </c>
      <c r="AI47" s="114" t="n">
        <f aca="false">+Actuals!AF264</f>
        <v>0</v>
      </c>
      <c r="AJ47" s="113" t="n">
        <f aca="false">+Actuals!AG264</f>
        <v>0</v>
      </c>
      <c r="AK47" s="114" t="n">
        <f aca="false">+Actuals!AH264</f>
        <v>0</v>
      </c>
      <c r="AL47" s="113" t="n">
        <f aca="false">+Actuals!AI264</f>
        <v>0</v>
      </c>
      <c r="AM47" s="114" t="n">
        <f aca="false">+Actuals!AJ264</f>
        <v>0</v>
      </c>
      <c r="AN47" s="113" t="n">
        <f aca="false">+Actuals!AK264</f>
        <v>0</v>
      </c>
      <c r="AO47" s="114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-59142</v>
      </c>
      <c r="E49" s="29" t="n">
        <f aca="false">SUM(G49,I49,K49,M49,O49,Q49,S49,U49,W49,Y49,AA49,AC49,AE49)</f>
        <v>-179673.404</v>
      </c>
      <c r="F49" s="28" t="n">
        <f aca="false">'TIE-OUT'!J49+RECLASS!H49</f>
        <v>0</v>
      </c>
      <c r="G49" s="29" t="n">
        <f aca="false">'TIE-OUT'!K49+RECLASS!I49</f>
        <v>0</v>
      </c>
      <c r="H49" s="113" t="n">
        <f aca="false">+Actuals!E265</f>
        <v>2033302</v>
      </c>
      <c r="I49" s="114" t="n">
        <f aca="false">+Actuals!F265</f>
        <v>6177171.476</v>
      </c>
      <c r="J49" s="113" t="n">
        <f aca="false">+Actuals!G265</f>
        <v>1175385</v>
      </c>
      <c r="K49" s="114" t="n">
        <f aca="false">+Actuals!H265</f>
        <v>3570819.63</v>
      </c>
      <c r="L49" s="113" t="n">
        <v>-3567735</v>
      </c>
      <c r="M49" s="114" t="n">
        <v>-10838778.93</v>
      </c>
      <c r="N49" s="113" t="n">
        <v>-139917</v>
      </c>
      <c r="O49" s="114" t="n">
        <v>-425067.85</v>
      </c>
      <c r="P49" s="113" t="n">
        <v>439823</v>
      </c>
      <c r="Q49" s="114" t="n">
        <v>1336182.27</v>
      </c>
      <c r="R49" s="113" t="n">
        <f aca="false">+Actuals!O265</f>
        <v>0</v>
      </c>
      <c r="S49" s="114" t="n">
        <f aca="false">+Actuals!P265</f>
        <v>0</v>
      </c>
      <c r="T49" s="113" t="n">
        <f aca="false">+Actuals!Q265</f>
        <v>0</v>
      </c>
      <c r="U49" s="114" t="n">
        <f aca="false">+Actuals!R265</f>
        <v>0</v>
      </c>
      <c r="V49" s="113" t="n">
        <f aca="false">+Actuals!S265</f>
        <v>0</v>
      </c>
      <c r="W49" s="114" t="n">
        <f aca="false">+Actuals!T265</f>
        <v>0</v>
      </c>
      <c r="X49" s="113" t="n">
        <f aca="false">+Actuals!U265</f>
        <v>0</v>
      </c>
      <c r="Y49" s="114" t="n">
        <f aca="false">+Actuals!V265</f>
        <v>0</v>
      </c>
      <c r="Z49" s="113" t="n">
        <f aca="false">+Actuals!W265</f>
        <v>0</v>
      </c>
      <c r="AA49" s="114" t="n">
        <f aca="false">+Actuals!X265</f>
        <v>0</v>
      </c>
      <c r="AB49" s="113" t="n">
        <f aca="false">+Actuals!Y265</f>
        <v>0</v>
      </c>
      <c r="AC49" s="114" t="n">
        <f aca="false">+Actuals!Z265</f>
        <v>0</v>
      </c>
      <c r="AD49" s="113" t="n">
        <f aca="false">+Actuals!AA265</f>
        <v>0</v>
      </c>
      <c r="AE49" s="114" t="n">
        <f aca="false">+Actuals!AB265</f>
        <v>0</v>
      </c>
      <c r="AF49" s="113" t="n">
        <f aca="false">+Actuals!AC265</f>
        <v>0</v>
      </c>
      <c r="AG49" s="114" t="n">
        <f aca="false">+Actuals!AD265</f>
        <v>0</v>
      </c>
      <c r="AH49" s="113" t="n">
        <f aca="false">+Actuals!AE265</f>
        <v>0</v>
      </c>
      <c r="AI49" s="114" t="n">
        <f aca="false">+Actuals!AF265</f>
        <v>0</v>
      </c>
      <c r="AJ49" s="113" t="n">
        <f aca="false">+Actuals!AG265</f>
        <v>0</v>
      </c>
      <c r="AK49" s="114" t="n">
        <f aca="false">+Actuals!AH265</f>
        <v>0</v>
      </c>
      <c r="AL49" s="113" t="n">
        <f aca="false">+Actuals!AI265</f>
        <v>0</v>
      </c>
      <c r="AM49" s="114" t="n">
        <f aca="false">+Actuals!AJ265</f>
        <v>0</v>
      </c>
      <c r="AN49" s="113" t="n">
        <f aca="false">+Actuals!AK265</f>
        <v>0</v>
      </c>
      <c r="AO49" s="114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-533589</v>
      </c>
      <c r="E51" s="29" t="n">
        <f aca="false">SUM(G51,I51,K51,M51,O51,Q51,S51,U51,W51,Y51,AA51,AC51,AE51)</f>
        <v>-1847481.658</v>
      </c>
      <c r="F51" s="28" t="n">
        <f aca="false">'TIE-OUT'!J51+RECLASS!H51</f>
        <v>0</v>
      </c>
      <c r="G51" s="29" t="n">
        <f aca="false">'TIE-OUT'!K51+RECLASS!I51</f>
        <v>0</v>
      </c>
      <c r="H51" s="113" t="n">
        <f aca="false">+Actuals!E266</f>
        <v>124545</v>
      </c>
      <c r="I51" s="114" t="n">
        <f aca="false">+Actuals!F266</f>
        <v>378367.71</v>
      </c>
      <c r="J51" s="113" t="n">
        <f aca="false">+Actuals!G266</f>
        <v>-799471</v>
      </c>
      <c r="K51" s="114" t="n">
        <f aca="false">+Actuals!H266</f>
        <v>-2428792.898</v>
      </c>
      <c r="L51" s="113" t="n">
        <v>149134</v>
      </c>
      <c r="M51" s="114" t="n">
        <v>457912.82</v>
      </c>
      <c r="N51" s="113" t="n">
        <v>-7692</v>
      </c>
      <c r="O51" s="114" t="n">
        <v>-254650.3</v>
      </c>
      <c r="P51" s="113" t="n">
        <v>-105</v>
      </c>
      <c r="Q51" s="114" t="n">
        <v>-318.99</v>
      </c>
      <c r="R51" s="113" t="n">
        <f aca="false">+Actuals!O266</f>
        <v>0</v>
      </c>
      <c r="S51" s="114" t="n">
        <f aca="false">+Actuals!P266</f>
        <v>0</v>
      </c>
      <c r="T51" s="113" t="n">
        <f aca="false">+Actuals!Q266</f>
        <v>0</v>
      </c>
      <c r="U51" s="114" t="n">
        <f aca="false">+Actuals!R266</f>
        <v>0</v>
      </c>
      <c r="V51" s="113" t="n">
        <f aca="false">+Actuals!S266</f>
        <v>0</v>
      </c>
      <c r="W51" s="114" t="n">
        <f aca="false">+Actuals!T266</f>
        <v>0</v>
      </c>
      <c r="X51" s="113" t="n">
        <f aca="false">+Actuals!U266</f>
        <v>0</v>
      </c>
      <c r="Y51" s="114" t="n">
        <f aca="false">+Actuals!V266</f>
        <v>0</v>
      </c>
      <c r="Z51" s="113" t="n">
        <f aca="false">+Actuals!W266</f>
        <v>0</v>
      </c>
      <c r="AA51" s="114" t="n">
        <f aca="false">+Actuals!X266</f>
        <v>0</v>
      </c>
      <c r="AB51" s="113" t="n">
        <f aca="false">+Actuals!Y266</f>
        <v>0</v>
      </c>
      <c r="AC51" s="114" t="n">
        <f aca="false">+Actuals!Z266</f>
        <v>0</v>
      </c>
      <c r="AD51" s="113" t="n">
        <f aca="false">+Actuals!AA266</f>
        <v>0</v>
      </c>
      <c r="AE51" s="114" t="n">
        <f aca="false">+Actuals!AB266</f>
        <v>0</v>
      </c>
      <c r="AF51" s="113" t="n">
        <f aca="false">+Actuals!AC266</f>
        <v>0</v>
      </c>
      <c r="AG51" s="114" t="n">
        <f aca="false">+Actuals!AD266</f>
        <v>0</v>
      </c>
      <c r="AH51" s="113" t="n">
        <f aca="false">+Actuals!AE266</f>
        <v>0</v>
      </c>
      <c r="AI51" s="114" t="n">
        <f aca="false">+Actuals!AF266</f>
        <v>0</v>
      </c>
      <c r="AJ51" s="113" t="n">
        <f aca="false">+Actuals!AG266</f>
        <v>0</v>
      </c>
      <c r="AK51" s="114" t="n">
        <f aca="false">+Actuals!AH266</f>
        <v>0</v>
      </c>
      <c r="AL51" s="113" t="n">
        <f aca="false">+Actuals!AI266</f>
        <v>0</v>
      </c>
      <c r="AM51" s="114" t="n">
        <f aca="false">+Actuals!AJ266</f>
        <v>0</v>
      </c>
      <c r="AN51" s="113" t="n">
        <f aca="false">+Actuals!AK266</f>
        <v>0</v>
      </c>
      <c r="AO51" s="114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-143713983</v>
      </c>
      <c r="E54" s="29" t="n">
        <f aca="false">SUM(G54,I54,K54,M54,O54,Q54,S54,U54,W54,Y54,AA54,AC54,AE54)</f>
        <v>-1499365.96</v>
      </c>
      <c r="F54" s="25" t="n">
        <f aca="false">'TIE-OUT'!J54+RECLASS!H54</f>
        <v>0</v>
      </c>
      <c r="G54" s="26" t="n">
        <f aca="false">'TIE-OUT'!K54+RECLASS!I54</f>
        <v>0</v>
      </c>
      <c r="H54" s="113" t="n">
        <f aca="false">+Actuals!E267</f>
        <v>-153091124</v>
      </c>
      <c r="I54" s="114" t="n">
        <f aca="false">+Actuals!F267</f>
        <v>-2469265.76</v>
      </c>
      <c r="J54" s="113" t="n">
        <f aca="false">+Actuals!G267</f>
        <v>19532129</v>
      </c>
      <c r="K54" s="114" t="n">
        <f aca="false">+Actuals!H267</f>
        <v>1149806.44</v>
      </c>
      <c r="L54" s="113" t="n">
        <v>-5768471</v>
      </c>
      <c r="M54" s="114" t="n">
        <v>-186783.13</v>
      </c>
      <c r="N54" s="113" t="n">
        <v>69028</v>
      </c>
      <c r="O54" s="114" t="n">
        <v>-9921.23</v>
      </c>
      <c r="P54" s="113" t="n">
        <v>-4455545</v>
      </c>
      <c r="Q54" s="114" t="n">
        <v>16797.72</v>
      </c>
      <c r="R54" s="113" t="n">
        <f aca="false">+Actuals!O267</f>
        <v>0</v>
      </c>
      <c r="S54" s="114" t="n">
        <f aca="false">+Actuals!P267</f>
        <v>0</v>
      </c>
      <c r="T54" s="113" t="n">
        <f aca="false">+Actuals!Q267</f>
        <v>0</v>
      </c>
      <c r="U54" s="114" t="n">
        <f aca="false">+Actuals!R267</f>
        <v>0</v>
      </c>
      <c r="V54" s="113" t="n">
        <f aca="false">+Actuals!S267</f>
        <v>0</v>
      </c>
      <c r="W54" s="114" t="n">
        <f aca="false">+Actuals!T267</f>
        <v>0</v>
      </c>
      <c r="X54" s="113" t="n">
        <f aca="false">+Actuals!U267</f>
        <v>0</v>
      </c>
      <c r="Y54" s="114" t="n">
        <f aca="false">+Actuals!V267</f>
        <v>0</v>
      </c>
      <c r="Z54" s="113" t="n">
        <f aca="false">+Actuals!W267</f>
        <v>0</v>
      </c>
      <c r="AA54" s="114" t="n">
        <f aca="false">+Actuals!X267</f>
        <v>0</v>
      </c>
      <c r="AB54" s="113" t="n">
        <f aca="false">+Actuals!Y267</f>
        <v>0</v>
      </c>
      <c r="AC54" s="114" t="n">
        <f aca="false">+Actuals!Z267</f>
        <v>0</v>
      </c>
      <c r="AD54" s="113" t="n">
        <f aca="false">+Actuals!AA267</f>
        <v>0</v>
      </c>
      <c r="AE54" s="114" t="n">
        <f aca="false">+Actuals!AB267</f>
        <v>0</v>
      </c>
      <c r="AF54" s="113" t="n">
        <f aca="false">+Actuals!AC267</f>
        <v>0</v>
      </c>
      <c r="AG54" s="114" t="n">
        <f aca="false">+Actuals!AD267</f>
        <v>0</v>
      </c>
      <c r="AH54" s="113" t="n">
        <f aca="false">+Actuals!AE267</f>
        <v>0</v>
      </c>
      <c r="AI54" s="114" t="n">
        <f aca="false">+Actuals!AF267</f>
        <v>0</v>
      </c>
      <c r="AJ54" s="113" t="n">
        <f aca="false">+Actuals!AG267</f>
        <v>0</v>
      </c>
      <c r="AK54" s="114" t="n">
        <f aca="false">+Actuals!AH267</f>
        <v>0</v>
      </c>
      <c r="AL54" s="113" t="n">
        <f aca="false">+Actuals!AI267</f>
        <v>0</v>
      </c>
      <c r="AM54" s="114" t="n">
        <f aca="false">+Actuals!AJ267</f>
        <v>0</v>
      </c>
      <c r="AN54" s="113" t="n">
        <f aca="false">+Actuals!AK267</f>
        <v>0</v>
      </c>
      <c r="AO54" s="114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-6711581.19</v>
      </c>
      <c r="F55" s="107" t="n">
        <f aca="false">'TIE-OUT'!J55+RECLASS!H55</f>
        <v>0</v>
      </c>
      <c r="G55" s="108" t="n">
        <f aca="false">'TIE-OUT'!K55+RECLASS!I55</f>
        <v>0</v>
      </c>
      <c r="H55" s="113" t="n">
        <f aca="false">+Actuals!E268</f>
        <v>-0</v>
      </c>
      <c r="I55" s="114" t="n">
        <f aca="false">+Actuals!F268</f>
        <v>-5085643.33</v>
      </c>
      <c r="J55" s="113" t="n">
        <f aca="false">+Actuals!G268</f>
        <v>-0</v>
      </c>
      <c r="K55" s="114" t="n">
        <f aca="false">+Actuals!H268</f>
        <v>-14997.25</v>
      </c>
      <c r="L55" s="113" t="n">
        <f aca="false">+Actuals!I268</f>
        <v>0</v>
      </c>
      <c r="M55" s="114" t="n">
        <v>-1544734.88</v>
      </c>
      <c r="N55" s="113" t="n">
        <f aca="false">+Actuals!K268</f>
        <v>0</v>
      </c>
      <c r="O55" s="114" t="n">
        <v>340588.1</v>
      </c>
      <c r="P55" s="113" t="n">
        <f aca="false">+Actuals!M268</f>
        <v>0</v>
      </c>
      <c r="Q55" s="114" t="n">
        <v>-406793.83</v>
      </c>
      <c r="R55" s="113" t="n">
        <f aca="false">+Actuals!O268</f>
        <v>0</v>
      </c>
      <c r="S55" s="114" t="n">
        <f aca="false">+Actuals!P268</f>
        <v>0</v>
      </c>
      <c r="T55" s="113" t="n">
        <f aca="false">+Actuals!Q268</f>
        <v>0</v>
      </c>
      <c r="U55" s="114" t="n">
        <f aca="false">+Actuals!R268</f>
        <v>0</v>
      </c>
      <c r="V55" s="113" t="n">
        <f aca="false">+Actuals!S268</f>
        <v>0</v>
      </c>
      <c r="W55" s="114" t="n">
        <f aca="false">+Actuals!T268</f>
        <v>0</v>
      </c>
      <c r="X55" s="113" t="n">
        <f aca="false">+Actuals!U268</f>
        <v>0</v>
      </c>
      <c r="Y55" s="114" t="n">
        <f aca="false">+Actuals!V268</f>
        <v>0</v>
      </c>
      <c r="Z55" s="113" t="n">
        <f aca="false">+Actuals!W268</f>
        <v>0</v>
      </c>
      <c r="AA55" s="114" t="n">
        <f aca="false">+Actuals!X268</f>
        <v>0</v>
      </c>
      <c r="AB55" s="113" t="n">
        <f aca="false">+Actuals!Y268</f>
        <v>0</v>
      </c>
      <c r="AC55" s="114" t="n">
        <f aca="false">+Actuals!Z268</f>
        <v>0</v>
      </c>
      <c r="AD55" s="113" t="n">
        <f aca="false">+Actuals!AA268</f>
        <v>0</v>
      </c>
      <c r="AE55" s="114" t="n">
        <f aca="false">+Actuals!AB268</f>
        <v>0</v>
      </c>
      <c r="AF55" s="113" t="n">
        <f aca="false">+Actuals!AC268</f>
        <v>0</v>
      </c>
      <c r="AG55" s="114" t="n">
        <f aca="false">+Actuals!AD268</f>
        <v>0</v>
      </c>
      <c r="AH55" s="113" t="n">
        <f aca="false">+Actuals!AE268</f>
        <v>0</v>
      </c>
      <c r="AI55" s="114" t="n">
        <f aca="false">+Actuals!AF268</f>
        <v>0</v>
      </c>
      <c r="AJ55" s="113" t="n">
        <f aca="false">+Actuals!AG268</f>
        <v>0</v>
      </c>
      <c r="AK55" s="114" t="n">
        <f aca="false">+Actuals!AH268</f>
        <v>0</v>
      </c>
      <c r="AL55" s="113" t="n">
        <f aca="false">+Actuals!AI268</f>
        <v>0</v>
      </c>
      <c r="AM55" s="114" t="n">
        <f aca="false">+Actuals!AJ268</f>
        <v>0</v>
      </c>
      <c r="AN55" s="113" t="n">
        <f aca="false">+Actuals!AK268</f>
        <v>0</v>
      </c>
      <c r="AO55" s="114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-143713983</v>
      </c>
      <c r="E56" s="31" t="n">
        <f aca="false">SUM(E54:E55)</f>
        <v>-8210947.15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-153091124</v>
      </c>
      <c r="I56" s="31" t="n">
        <f aca="false">SUM(I54:I55)</f>
        <v>-7554909.09</v>
      </c>
      <c r="J56" s="30" t="n">
        <f aca="false">SUM(J54:J55)</f>
        <v>19532129</v>
      </c>
      <c r="K56" s="31" t="n">
        <f aca="false">SUM(K54:K55)</f>
        <v>1134809.19</v>
      </c>
      <c r="L56" s="30" t="n">
        <f aca="false">SUM(L54:L55)</f>
        <v>-5768471</v>
      </c>
      <c r="M56" s="31" t="n">
        <f aca="false">SUM(M54:M55)</f>
        <v>-1731518.01</v>
      </c>
      <c r="N56" s="30" t="n">
        <f aca="false">SUM(N54:N55)</f>
        <v>69028</v>
      </c>
      <c r="O56" s="31" t="n">
        <f aca="false">SUM(O54:O55)</f>
        <v>330666.87</v>
      </c>
      <c r="P56" s="30" t="n">
        <f aca="false">SUM(P54:P55)</f>
        <v>-4455545</v>
      </c>
      <c r="Q56" s="31" t="n">
        <f aca="false">SUM(Q54:Q55)</f>
        <v>-389996.11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'TIE-OUT'!J59+RECLASS!H59</f>
        <v>0</v>
      </c>
      <c r="G59" s="26" t="n">
        <f aca="false">'TIE-OUT'!K59+RECLASS!I59</f>
        <v>0</v>
      </c>
      <c r="H59" s="113" t="n">
        <f aca="false">+Actuals!E269</f>
        <v>-0</v>
      </c>
      <c r="I59" s="114" t="n">
        <f aca="false">+Actuals!F269</f>
        <v>92125.13</v>
      </c>
      <c r="J59" s="113" t="n">
        <f aca="false">+Actuals!G269</f>
        <v>-0</v>
      </c>
      <c r="K59" s="114" t="n">
        <f aca="false">+Actuals!H269</f>
        <v>-25138.13</v>
      </c>
      <c r="L59" s="113" t="n">
        <f aca="false">+Actuals!I269</f>
        <v>0</v>
      </c>
      <c r="M59" s="114" t="n">
        <v>-66987</v>
      </c>
      <c r="N59" s="113" t="n">
        <f aca="false">+Actuals!K269</f>
        <v>0</v>
      </c>
      <c r="O59" s="114" t="n">
        <f aca="false">+Actuals!L269</f>
        <v>0</v>
      </c>
      <c r="P59" s="113" t="n">
        <f aca="false">+Actuals!M269</f>
        <v>0</v>
      </c>
      <c r="Q59" s="114" t="n">
        <f aca="false">+Actuals!N269</f>
        <v>0</v>
      </c>
      <c r="R59" s="113" t="n">
        <f aca="false">+Actuals!O269</f>
        <v>0</v>
      </c>
      <c r="S59" s="114" t="n">
        <f aca="false">+Actuals!P269</f>
        <v>0</v>
      </c>
      <c r="T59" s="113" t="n">
        <f aca="false">+Actuals!Q269</f>
        <v>0</v>
      </c>
      <c r="U59" s="114" t="n">
        <f aca="false">+Actuals!R269</f>
        <v>0</v>
      </c>
      <c r="V59" s="113" t="n">
        <f aca="false">+Actuals!S269</f>
        <v>0</v>
      </c>
      <c r="W59" s="114" t="n">
        <f aca="false">+Actuals!T269</f>
        <v>0</v>
      </c>
      <c r="X59" s="113" t="n">
        <f aca="false">+Actuals!U269</f>
        <v>0</v>
      </c>
      <c r="Y59" s="114" t="n">
        <f aca="false">+Actuals!V269</f>
        <v>0</v>
      </c>
      <c r="Z59" s="113" t="n">
        <f aca="false">+Actuals!W269</f>
        <v>0</v>
      </c>
      <c r="AA59" s="114" t="n">
        <f aca="false">+Actuals!X269</f>
        <v>0</v>
      </c>
      <c r="AB59" s="113" t="n">
        <f aca="false">+Actuals!Y269</f>
        <v>0</v>
      </c>
      <c r="AC59" s="114" t="n">
        <f aca="false">+Actuals!Z269</f>
        <v>0</v>
      </c>
      <c r="AD59" s="113" t="n">
        <f aca="false">+Actuals!AA269</f>
        <v>0</v>
      </c>
      <c r="AE59" s="114" t="n">
        <f aca="false">+Actuals!AB269</f>
        <v>0</v>
      </c>
      <c r="AF59" s="113" t="n">
        <f aca="false">+Actuals!AC269</f>
        <v>0</v>
      </c>
      <c r="AG59" s="114" t="n">
        <f aca="false">+Actuals!AD269</f>
        <v>0</v>
      </c>
      <c r="AH59" s="113" t="n">
        <f aca="false">+Actuals!AE269</f>
        <v>0</v>
      </c>
      <c r="AI59" s="114" t="n">
        <f aca="false">+Actuals!AF269</f>
        <v>0</v>
      </c>
      <c r="AJ59" s="113" t="n">
        <f aca="false">+Actuals!AG269</f>
        <v>0</v>
      </c>
      <c r="AK59" s="114" t="n">
        <f aca="false">+Actuals!AH269</f>
        <v>0</v>
      </c>
      <c r="AL59" s="113" t="n">
        <f aca="false">+Actuals!AI269</f>
        <v>0</v>
      </c>
      <c r="AM59" s="114" t="n">
        <f aca="false">+Actuals!AJ269</f>
        <v>0</v>
      </c>
      <c r="AN59" s="113" t="n">
        <f aca="false">+Actuals!AK269</f>
        <v>0</v>
      </c>
      <c r="AO59" s="114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'TIE-OUT'!J60+RECLASS!H60</f>
        <v>0</v>
      </c>
      <c r="G60" s="108" t="n">
        <f aca="false">'TIE-OUT'!K60+RECLASS!I60</f>
        <v>0</v>
      </c>
      <c r="H60" s="113" t="n">
        <f aca="false">+Actuals!E270</f>
        <v>0</v>
      </c>
      <c r="I60" s="114" t="n">
        <f aca="false">+Actuals!F270</f>
        <v>0</v>
      </c>
      <c r="J60" s="113" t="n">
        <f aca="false">+Actuals!G270</f>
        <v>0</v>
      </c>
      <c r="K60" s="114" t="n">
        <f aca="false">+Actuals!H270</f>
        <v>0</v>
      </c>
      <c r="L60" s="113" t="n">
        <f aca="false">+Actuals!I270</f>
        <v>0</v>
      </c>
      <c r="M60" s="114" t="n">
        <f aca="false">+Actuals!J270</f>
        <v>0</v>
      </c>
      <c r="N60" s="113" t="n">
        <f aca="false">+Actuals!K270</f>
        <v>0</v>
      </c>
      <c r="O60" s="114" t="n">
        <f aca="false">+Actuals!L270</f>
        <v>0</v>
      </c>
      <c r="P60" s="113" t="n">
        <f aca="false">+Actuals!M270</f>
        <v>0</v>
      </c>
      <c r="Q60" s="114" t="n">
        <f aca="false">+Actuals!N270</f>
        <v>0</v>
      </c>
      <c r="R60" s="113" t="n">
        <f aca="false">+Actuals!O270</f>
        <v>0</v>
      </c>
      <c r="S60" s="114" t="n">
        <f aca="false">+Actuals!P270</f>
        <v>0</v>
      </c>
      <c r="T60" s="113" t="n">
        <f aca="false">+Actuals!Q270</f>
        <v>0</v>
      </c>
      <c r="U60" s="114" t="n">
        <f aca="false">+Actuals!R270</f>
        <v>0</v>
      </c>
      <c r="V60" s="113" t="n">
        <f aca="false">+Actuals!S270</f>
        <v>0</v>
      </c>
      <c r="W60" s="114" t="n">
        <f aca="false">+Actuals!T270</f>
        <v>0</v>
      </c>
      <c r="X60" s="113" t="n">
        <f aca="false">+Actuals!U270</f>
        <v>0</v>
      </c>
      <c r="Y60" s="114" t="n">
        <f aca="false">+Actuals!V270</f>
        <v>0</v>
      </c>
      <c r="Z60" s="113" t="n">
        <f aca="false">+Actuals!W270</f>
        <v>0</v>
      </c>
      <c r="AA60" s="114" t="n">
        <f aca="false">+Actuals!X270</f>
        <v>0</v>
      </c>
      <c r="AB60" s="113" t="n">
        <f aca="false">+Actuals!Y270</f>
        <v>0</v>
      </c>
      <c r="AC60" s="114" t="n">
        <f aca="false">+Actuals!Z270</f>
        <v>0</v>
      </c>
      <c r="AD60" s="113" t="n">
        <f aca="false">+Actuals!AA270</f>
        <v>0</v>
      </c>
      <c r="AE60" s="114" t="n">
        <f aca="false">+Actuals!AB270</f>
        <v>0</v>
      </c>
      <c r="AF60" s="113" t="n">
        <f aca="false">+Actuals!AC270</f>
        <v>0</v>
      </c>
      <c r="AG60" s="114" t="n">
        <f aca="false">+Actuals!AD270</f>
        <v>0</v>
      </c>
      <c r="AH60" s="113" t="n">
        <f aca="false">+Actuals!AE270</f>
        <v>0</v>
      </c>
      <c r="AI60" s="114" t="n">
        <f aca="false">+Actuals!AF270</f>
        <v>0</v>
      </c>
      <c r="AJ60" s="113" t="n">
        <f aca="false">+Actuals!AG270</f>
        <v>0</v>
      </c>
      <c r="AK60" s="114" t="n">
        <f aca="false">+Actuals!AH270</f>
        <v>0</v>
      </c>
      <c r="AL60" s="113" t="n">
        <f aca="false">+Actuals!AI270</f>
        <v>0</v>
      </c>
      <c r="AM60" s="114" t="n">
        <f aca="false">+Actuals!AJ270</f>
        <v>0</v>
      </c>
      <c r="AN60" s="113" t="n">
        <f aca="false">+Actuals!AK270</f>
        <v>0</v>
      </c>
      <c r="AO60" s="114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92125.13</v>
      </c>
      <c r="J61" s="30" t="n">
        <f aca="false">SUM(J59:J60)</f>
        <v>0</v>
      </c>
      <c r="K61" s="31" t="n">
        <f aca="false">SUM(K59:K60)</f>
        <v>-25138.13</v>
      </c>
      <c r="L61" s="30" t="n">
        <f aca="false">SUM(L59:L60)</f>
        <v>0</v>
      </c>
      <c r="M61" s="31" t="n">
        <f aca="false">SUM(M59:M60)</f>
        <v>-66987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3" t="n">
        <f aca="false">+Actuals!E271</f>
        <v>0</v>
      </c>
      <c r="I64" s="114" t="n">
        <f aca="false">+Actuals!F271</f>
        <v>0</v>
      </c>
      <c r="J64" s="113" t="n">
        <f aca="false">+Actuals!G271</f>
        <v>0</v>
      </c>
      <c r="K64" s="114" t="n">
        <f aca="false">+Actuals!H271</f>
        <v>0</v>
      </c>
      <c r="L64" s="113" t="n">
        <f aca="false">+Actuals!I271</f>
        <v>0</v>
      </c>
      <c r="M64" s="114" t="n">
        <f aca="false">+Actuals!J271</f>
        <v>0</v>
      </c>
      <c r="N64" s="113" t="n">
        <f aca="false">+Actuals!K271</f>
        <v>0</v>
      </c>
      <c r="O64" s="114" t="n">
        <f aca="false">+Actuals!L271</f>
        <v>0</v>
      </c>
      <c r="P64" s="113" t="n">
        <f aca="false">+Actuals!M271</f>
        <v>0</v>
      </c>
      <c r="Q64" s="114" t="n">
        <f aca="false">+Actuals!N271</f>
        <v>0</v>
      </c>
      <c r="R64" s="113" t="n">
        <f aca="false">+Actuals!O271</f>
        <v>0</v>
      </c>
      <c r="S64" s="114" t="n">
        <f aca="false">+Actuals!P271</f>
        <v>0</v>
      </c>
      <c r="T64" s="113" t="n">
        <f aca="false">+Actuals!Q271</f>
        <v>0</v>
      </c>
      <c r="U64" s="114" t="n">
        <f aca="false">+Actuals!R271</f>
        <v>0</v>
      </c>
      <c r="V64" s="113" t="n">
        <f aca="false">+Actuals!S271</f>
        <v>0</v>
      </c>
      <c r="W64" s="114" t="n">
        <f aca="false">+Actuals!T271</f>
        <v>0</v>
      </c>
      <c r="X64" s="113" t="n">
        <f aca="false">+Actuals!U271</f>
        <v>0</v>
      </c>
      <c r="Y64" s="114" t="n">
        <f aca="false">+Actuals!V271</f>
        <v>0</v>
      </c>
      <c r="Z64" s="113" t="n">
        <f aca="false">+Actuals!W271</f>
        <v>0</v>
      </c>
      <c r="AA64" s="114" t="n">
        <f aca="false">+Actuals!X271</f>
        <v>0</v>
      </c>
      <c r="AB64" s="113" t="n">
        <f aca="false">+Actuals!Y271</f>
        <v>0</v>
      </c>
      <c r="AC64" s="114" t="n">
        <f aca="false">+Actuals!Z271</f>
        <v>0</v>
      </c>
      <c r="AD64" s="113" t="n">
        <f aca="false">+Actuals!AA271</f>
        <v>0</v>
      </c>
      <c r="AE64" s="114" t="n">
        <f aca="false">+Actuals!AB271</f>
        <v>0</v>
      </c>
      <c r="AF64" s="113" t="n">
        <f aca="false">+Actuals!AC271</f>
        <v>0</v>
      </c>
      <c r="AG64" s="114" t="n">
        <f aca="false">+Actuals!AD271</f>
        <v>0</v>
      </c>
      <c r="AH64" s="113" t="n">
        <f aca="false">+Actuals!AE271</f>
        <v>0</v>
      </c>
      <c r="AI64" s="114" t="n">
        <f aca="false">+Actuals!AF271</f>
        <v>0</v>
      </c>
      <c r="AJ64" s="113" t="n">
        <f aca="false">+Actuals!AG271</f>
        <v>0</v>
      </c>
      <c r="AK64" s="114" t="n">
        <f aca="false">+Actuals!AH271</f>
        <v>0</v>
      </c>
      <c r="AL64" s="113" t="n">
        <f aca="false">+Actuals!AI271</f>
        <v>0</v>
      </c>
      <c r="AM64" s="114" t="n">
        <f aca="false">+Actuals!AJ271</f>
        <v>0</v>
      </c>
      <c r="AN64" s="113" t="n">
        <f aca="false">+Actuals!AK271</f>
        <v>0</v>
      </c>
      <c r="AO64" s="114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'TIE-OUT'!J65+RECLASS!H65</f>
        <v>0</v>
      </c>
      <c r="G65" s="108" t="n">
        <f aca="false">'TIE-OUT'!K65+RECLASS!I65</f>
        <v>0</v>
      </c>
      <c r="H65" s="113" t="n">
        <f aca="false">+Actuals!E272</f>
        <v>0</v>
      </c>
      <c r="I65" s="114" t="n">
        <f aca="false">+Actuals!F272</f>
        <v>0</v>
      </c>
      <c r="J65" s="113" t="n">
        <f aca="false">+Actuals!G272</f>
        <v>0</v>
      </c>
      <c r="K65" s="114" t="n">
        <f aca="false">+Actuals!H272</f>
        <v>0</v>
      </c>
      <c r="L65" s="113" t="n">
        <f aca="false">+Actuals!I272</f>
        <v>0</v>
      </c>
      <c r="M65" s="114" t="n">
        <f aca="false">+Actuals!J272</f>
        <v>0</v>
      </c>
      <c r="N65" s="113" t="n">
        <f aca="false">+Actuals!K272</f>
        <v>0</v>
      </c>
      <c r="O65" s="114" t="n">
        <f aca="false">+Actuals!L272</f>
        <v>0</v>
      </c>
      <c r="P65" s="113" t="n">
        <f aca="false">+Actuals!M272</f>
        <v>0</v>
      </c>
      <c r="Q65" s="114" t="n">
        <f aca="false">+Actuals!N272</f>
        <v>0</v>
      </c>
      <c r="R65" s="113" t="n">
        <f aca="false">+Actuals!O272</f>
        <v>0</v>
      </c>
      <c r="S65" s="114" t="n">
        <f aca="false">+Actuals!P272</f>
        <v>0</v>
      </c>
      <c r="T65" s="113" t="n">
        <f aca="false">+Actuals!Q272</f>
        <v>0</v>
      </c>
      <c r="U65" s="114" t="n">
        <f aca="false">+Actuals!R272</f>
        <v>0</v>
      </c>
      <c r="V65" s="113" t="n">
        <f aca="false">+Actuals!S272</f>
        <v>0</v>
      </c>
      <c r="W65" s="114" t="n">
        <f aca="false">+Actuals!T272</f>
        <v>0</v>
      </c>
      <c r="X65" s="113" t="n">
        <f aca="false">+Actuals!U272</f>
        <v>0</v>
      </c>
      <c r="Y65" s="114" t="n">
        <f aca="false">+Actuals!V272</f>
        <v>0</v>
      </c>
      <c r="Z65" s="113" t="n">
        <f aca="false">+Actuals!W272</f>
        <v>0</v>
      </c>
      <c r="AA65" s="114" t="n">
        <f aca="false">+Actuals!X272</f>
        <v>0</v>
      </c>
      <c r="AB65" s="113" t="n">
        <f aca="false">+Actuals!Y272</f>
        <v>0</v>
      </c>
      <c r="AC65" s="114" t="n">
        <f aca="false">+Actuals!Z272</f>
        <v>0</v>
      </c>
      <c r="AD65" s="113" t="n">
        <f aca="false">+Actuals!AA272</f>
        <v>0</v>
      </c>
      <c r="AE65" s="114" t="n">
        <f aca="false">+Actuals!AB272</f>
        <v>0</v>
      </c>
      <c r="AF65" s="113" t="n">
        <f aca="false">+Actuals!AC272</f>
        <v>0</v>
      </c>
      <c r="AG65" s="114" t="n">
        <f aca="false">+Actuals!AD272</f>
        <v>0</v>
      </c>
      <c r="AH65" s="113" t="n">
        <f aca="false">+Actuals!AE272</f>
        <v>0</v>
      </c>
      <c r="AI65" s="114" t="n">
        <f aca="false">+Actuals!AF272</f>
        <v>0</v>
      </c>
      <c r="AJ65" s="113" t="n">
        <f aca="false">+Actuals!AG272</f>
        <v>0</v>
      </c>
      <c r="AK65" s="114" t="n">
        <f aca="false">+Actuals!AH272</f>
        <v>0</v>
      </c>
      <c r="AL65" s="113" t="n">
        <f aca="false">+Actuals!AI272</f>
        <v>0</v>
      </c>
      <c r="AM65" s="114" t="n">
        <f aca="false">+Actuals!AJ272</f>
        <v>0</v>
      </c>
      <c r="AN65" s="113" t="n">
        <f aca="false">+Actuals!AK272</f>
        <v>0</v>
      </c>
      <c r="AO65" s="114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14964909.39</v>
      </c>
      <c r="F70" s="25" t="n">
        <f aca="false">'TIE-OUT'!J70+RECLASS!H70</f>
        <v>0</v>
      </c>
      <c r="G70" s="26" t="n">
        <f aca="false">'TIE-OUT'!K70+RECLASS!I70</f>
        <v>14964909.39</v>
      </c>
      <c r="H70" s="113" t="n">
        <f aca="false">+Actuals!E273</f>
        <v>0</v>
      </c>
      <c r="I70" s="114" t="n">
        <f aca="false">+Actuals!F273</f>
        <v>0</v>
      </c>
      <c r="J70" s="113" t="n">
        <f aca="false">+Actuals!G273</f>
        <v>0</v>
      </c>
      <c r="K70" s="114" t="n">
        <f aca="false">+Actuals!H273</f>
        <v>0</v>
      </c>
      <c r="L70" s="113" t="n">
        <f aca="false">+Actuals!I273</f>
        <v>0</v>
      </c>
      <c r="M70" s="114" t="n">
        <f aca="false">+Actuals!J273</f>
        <v>0</v>
      </c>
      <c r="N70" s="113" t="n">
        <f aca="false">+Actuals!K273</f>
        <v>0</v>
      </c>
      <c r="O70" s="114" t="n">
        <f aca="false">+Actuals!L273</f>
        <v>0</v>
      </c>
      <c r="P70" s="113" t="n">
        <f aca="false">+Actuals!M273</f>
        <v>0</v>
      </c>
      <c r="Q70" s="114" t="n">
        <f aca="false">+Actuals!N273</f>
        <v>0</v>
      </c>
      <c r="R70" s="113" t="n">
        <f aca="false">+Actuals!O273</f>
        <v>0</v>
      </c>
      <c r="S70" s="114" t="n">
        <f aca="false">+Actuals!P273</f>
        <v>0</v>
      </c>
      <c r="T70" s="113" t="n">
        <f aca="false">+Actuals!Q273</f>
        <v>0</v>
      </c>
      <c r="U70" s="114" t="n">
        <f aca="false">+Actuals!R273</f>
        <v>0</v>
      </c>
      <c r="V70" s="113" t="n">
        <f aca="false">+Actuals!S273</f>
        <v>0</v>
      </c>
      <c r="W70" s="114" t="n">
        <f aca="false">+Actuals!T273</f>
        <v>0</v>
      </c>
      <c r="X70" s="113" t="n">
        <f aca="false">+Actuals!U273</f>
        <v>0</v>
      </c>
      <c r="Y70" s="114" t="n">
        <f aca="false">+Actuals!V273</f>
        <v>0</v>
      </c>
      <c r="Z70" s="113" t="n">
        <f aca="false">+Actuals!W273</f>
        <v>0</v>
      </c>
      <c r="AA70" s="114" t="n">
        <f aca="false">+Actuals!X273</f>
        <v>0</v>
      </c>
      <c r="AB70" s="113" t="n">
        <f aca="false">+Actuals!Y273</f>
        <v>0</v>
      </c>
      <c r="AC70" s="114" t="n">
        <f aca="false">+Actuals!Z273</f>
        <v>0</v>
      </c>
      <c r="AD70" s="113" t="n">
        <f aca="false">+Actuals!AA273</f>
        <v>0</v>
      </c>
      <c r="AE70" s="114" t="n">
        <f aca="false">+Actuals!AB273</f>
        <v>0</v>
      </c>
      <c r="AF70" s="113" t="n">
        <f aca="false">+Actuals!AC273</f>
        <v>0</v>
      </c>
      <c r="AG70" s="114" t="n">
        <f aca="false">+Actuals!AD273</f>
        <v>0</v>
      </c>
      <c r="AH70" s="113" t="n">
        <f aca="false">+Actuals!AE273</f>
        <v>0</v>
      </c>
      <c r="AI70" s="114" t="n">
        <f aca="false">+Actuals!AF273</f>
        <v>0</v>
      </c>
      <c r="AJ70" s="113" t="n">
        <f aca="false">+Actuals!AG273</f>
        <v>0</v>
      </c>
      <c r="AK70" s="114" t="n">
        <f aca="false">+Actuals!AH273</f>
        <v>0</v>
      </c>
      <c r="AL70" s="113" t="n">
        <f aca="false">+Actuals!AI273</f>
        <v>0</v>
      </c>
      <c r="AM70" s="114" t="n">
        <f aca="false">+Actuals!AJ273</f>
        <v>0</v>
      </c>
      <c r="AN70" s="113" t="n">
        <f aca="false">+Actuals!AK273</f>
        <v>0</v>
      </c>
      <c r="AO70" s="114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-6531251.87</v>
      </c>
      <c r="F71" s="107" t="n">
        <f aca="false">'TIE-OUT'!J71+RECLASS!H71</f>
        <v>0</v>
      </c>
      <c r="G71" s="108" t="n">
        <f aca="false">'TIE-OUT'!K71+RECLASS!I71</f>
        <v>-6531251.87</v>
      </c>
      <c r="H71" s="113" t="n">
        <f aca="false">+Actuals!E274</f>
        <v>0</v>
      </c>
      <c r="I71" s="114" t="n">
        <f aca="false">+Actuals!F274</f>
        <v>0</v>
      </c>
      <c r="J71" s="113" t="n">
        <f aca="false">+Actuals!G274</f>
        <v>0</v>
      </c>
      <c r="K71" s="114" t="n">
        <f aca="false">+Actuals!H274</f>
        <v>0</v>
      </c>
      <c r="L71" s="113" t="n">
        <f aca="false">+Actuals!I274</f>
        <v>0</v>
      </c>
      <c r="M71" s="114" t="n">
        <f aca="false">+Actuals!J274</f>
        <v>0</v>
      </c>
      <c r="N71" s="113" t="n">
        <f aca="false">+Actuals!K274</f>
        <v>0</v>
      </c>
      <c r="O71" s="114" t="n">
        <f aca="false">+Actuals!L274</f>
        <v>0</v>
      </c>
      <c r="P71" s="113" t="n">
        <f aca="false">+Actuals!M274</f>
        <v>0</v>
      </c>
      <c r="Q71" s="114" t="n">
        <f aca="false">+Actuals!N274</f>
        <v>0</v>
      </c>
      <c r="R71" s="113" t="n">
        <f aca="false">+Actuals!O274</f>
        <v>0</v>
      </c>
      <c r="S71" s="114" t="n">
        <f aca="false">+Actuals!P274</f>
        <v>0</v>
      </c>
      <c r="T71" s="113" t="n">
        <f aca="false">+Actuals!Q274</f>
        <v>0</v>
      </c>
      <c r="U71" s="114" t="n">
        <f aca="false">+Actuals!R274</f>
        <v>0</v>
      </c>
      <c r="V71" s="113" t="n">
        <f aca="false">+Actuals!S274</f>
        <v>0</v>
      </c>
      <c r="W71" s="114" t="n">
        <f aca="false">+Actuals!T274</f>
        <v>0</v>
      </c>
      <c r="X71" s="113" t="n">
        <f aca="false">+Actuals!U274</f>
        <v>0</v>
      </c>
      <c r="Y71" s="114" t="n">
        <f aca="false">+Actuals!V274</f>
        <v>0</v>
      </c>
      <c r="Z71" s="113" t="n">
        <f aca="false">+Actuals!W274</f>
        <v>0</v>
      </c>
      <c r="AA71" s="114" t="n">
        <f aca="false">+Actuals!X274</f>
        <v>0</v>
      </c>
      <c r="AB71" s="113" t="n">
        <f aca="false">+Actuals!Y274</f>
        <v>0</v>
      </c>
      <c r="AC71" s="114" t="n">
        <f aca="false">+Actuals!Z274</f>
        <v>0</v>
      </c>
      <c r="AD71" s="113" t="n">
        <f aca="false">+Actuals!AA274</f>
        <v>0</v>
      </c>
      <c r="AE71" s="114" t="n">
        <f aca="false">+Actuals!AB274</f>
        <v>0</v>
      </c>
      <c r="AF71" s="113" t="n">
        <f aca="false">+Actuals!AC274</f>
        <v>0</v>
      </c>
      <c r="AG71" s="114" t="n">
        <f aca="false">+Actuals!AD274</f>
        <v>0</v>
      </c>
      <c r="AH71" s="113" t="n">
        <f aca="false">+Actuals!AE274</f>
        <v>0</v>
      </c>
      <c r="AI71" s="114" t="n">
        <f aca="false">+Actuals!AF274</f>
        <v>0</v>
      </c>
      <c r="AJ71" s="113" t="n">
        <f aca="false">+Actuals!AG274</f>
        <v>0</v>
      </c>
      <c r="AK71" s="114" t="n">
        <f aca="false">+Actuals!AH274</f>
        <v>0</v>
      </c>
      <c r="AL71" s="113" t="n">
        <f aca="false">+Actuals!AI274</f>
        <v>0</v>
      </c>
      <c r="AM71" s="114" t="n">
        <f aca="false">+Actuals!AJ274</f>
        <v>0</v>
      </c>
      <c r="AN71" s="113" t="n">
        <f aca="false">+Actuals!AK274</f>
        <v>0</v>
      </c>
      <c r="AO71" s="114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8433657.52</v>
      </c>
      <c r="F72" s="30" t="n">
        <f aca="false">SUM(F70:F71)</f>
        <v>0</v>
      </c>
      <c r="G72" s="31" t="n">
        <f aca="false">SUM(G70:G71)</f>
        <v>8433657.52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3" t="n">
        <f aca="false">+Actuals!E275</f>
        <v>0</v>
      </c>
      <c r="I73" s="114" t="n">
        <f aca="false">+Actuals!F275</f>
        <v>0</v>
      </c>
      <c r="J73" s="113" t="n">
        <f aca="false">+Actuals!G275</f>
        <v>0</v>
      </c>
      <c r="K73" s="114" t="n">
        <f aca="false">+Actuals!H275</f>
        <v>0</v>
      </c>
      <c r="L73" s="113" t="n">
        <f aca="false">+Actuals!I275</f>
        <v>0</v>
      </c>
      <c r="M73" s="114" t="n">
        <f aca="false">+Actuals!J275</f>
        <v>0</v>
      </c>
      <c r="N73" s="113" t="n">
        <f aca="false">+Actuals!K275</f>
        <v>0</v>
      </c>
      <c r="O73" s="114" t="n">
        <f aca="false">+Actuals!L275</f>
        <v>0</v>
      </c>
      <c r="P73" s="113" t="n">
        <f aca="false">+Actuals!M275</f>
        <v>0</v>
      </c>
      <c r="Q73" s="114" t="n">
        <f aca="false">+Actuals!N275</f>
        <v>0</v>
      </c>
      <c r="R73" s="113" t="n">
        <f aca="false">+Actuals!O275</f>
        <v>0</v>
      </c>
      <c r="S73" s="114" t="n">
        <f aca="false">+Actuals!P275</f>
        <v>0</v>
      </c>
      <c r="T73" s="113" t="n">
        <f aca="false">+Actuals!Q275</f>
        <v>0</v>
      </c>
      <c r="U73" s="114" t="n">
        <f aca="false">+Actuals!R275</f>
        <v>0</v>
      </c>
      <c r="V73" s="113" t="n">
        <f aca="false">+Actuals!S275</f>
        <v>0</v>
      </c>
      <c r="W73" s="114" t="n">
        <f aca="false">+Actuals!T275</f>
        <v>0</v>
      </c>
      <c r="X73" s="113" t="n">
        <f aca="false">+Actuals!U275</f>
        <v>0</v>
      </c>
      <c r="Y73" s="114" t="n">
        <f aca="false">+Actuals!V275</f>
        <v>0</v>
      </c>
      <c r="Z73" s="113" t="n">
        <f aca="false">+Actuals!W275</f>
        <v>0</v>
      </c>
      <c r="AA73" s="114" t="n">
        <f aca="false">+Actuals!X275</f>
        <v>0</v>
      </c>
      <c r="AB73" s="113" t="n">
        <f aca="false">+Actuals!Y275</f>
        <v>0</v>
      </c>
      <c r="AC73" s="114" t="n">
        <f aca="false">+Actuals!Z275</f>
        <v>0</v>
      </c>
      <c r="AD73" s="113" t="n">
        <f aca="false">+Actuals!AA275</f>
        <v>0</v>
      </c>
      <c r="AE73" s="114" t="n">
        <f aca="false">+Actuals!AB275</f>
        <v>0</v>
      </c>
      <c r="AF73" s="113" t="n">
        <f aca="false">+Actuals!AC275</f>
        <v>0</v>
      </c>
      <c r="AG73" s="114" t="n">
        <f aca="false">+Actuals!AD275</f>
        <v>0</v>
      </c>
      <c r="AH73" s="113" t="n">
        <f aca="false">+Actuals!AE275</f>
        <v>0</v>
      </c>
      <c r="AI73" s="114" t="n">
        <f aca="false">+Actuals!AF275</f>
        <v>0</v>
      </c>
      <c r="AJ73" s="113" t="n">
        <f aca="false">+Actuals!AG275</f>
        <v>0</v>
      </c>
      <c r="AK73" s="114" t="n">
        <f aca="false">+Actuals!AH275</f>
        <v>0</v>
      </c>
      <c r="AL73" s="113" t="n">
        <f aca="false">+Actuals!AI275</f>
        <v>0</v>
      </c>
      <c r="AM73" s="114" t="n">
        <f aca="false">+Actuals!AJ275</f>
        <v>0</v>
      </c>
      <c r="AN73" s="113" t="n">
        <f aca="false">+Actuals!AK275</f>
        <v>0</v>
      </c>
      <c r="AO73" s="114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1208671.49</v>
      </c>
      <c r="F74" s="28" t="n">
        <f aca="false">'TIE-OUT'!J74+RECLASS!H74</f>
        <v>0</v>
      </c>
      <c r="G74" s="28" t="n">
        <f aca="false">'TIE-OUT'!K74+RECLASS!I74</f>
        <v>1619250.49</v>
      </c>
      <c r="H74" s="113" t="n">
        <f aca="false">+Actuals!E276</f>
        <v>0</v>
      </c>
      <c r="I74" s="114" t="n">
        <f aca="false">+Actuals!F276</f>
        <v>0</v>
      </c>
      <c r="J74" s="113" t="n">
        <f aca="false">+Actuals!G276</f>
        <v>0</v>
      </c>
      <c r="K74" s="115" t="n">
        <v>-235519</v>
      </c>
      <c r="L74" s="113" t="n">
        <f aca="false">+Actuals!I276</f>
        <v>0</v>
      </c>
      <c r="M74" s="114" t="n">
        <v>-175060</v>
      </c>
      <c r="N74" s="113" t="n">
        <f aca="false">+Actuals!K276</f>
        <v>0</v>
      </c>
      <c r="O74" s="114" t="n">
        <f aca="false">+Actuals!L276</f>
        <v>0</v>
      </c>
      <c r="P74" s="113" t="n">
        <f aca="false">+Actuals!M276</f>
        <v>0</v>
      </c>
      <c r="Q74" s="114" t="n">
        <f aca="false">+Actuals!N276</f>
        <v>0</v>
      </c>
      <c r="R74" s="113" t="n">
        <f aca="false">+Actuals!O276</f>
        <v>0</v>
      </c>
      <c r="S74" s="114" t="n">
        <f aca="false">+Actuals!P276</f>
        <v>0</v>
      </c>
      <c r="T74" s="113" t="n">
        <f aca="false">+Actuals!Q276</f>
        <v>0</v>
      </c>
      <c r="U74" s="114" t="n">
        <f aca="false">+Actuals!R276</f>
        <v>0</v>
      </c>
      <c r="V74" s="113" t="n">
        <f aca="false">+Actuals!S276</f>
        <v>0</v>
      </c>
      <c r="W74" s="114" t="n">
        <f aca="false">+Actuals!T276</f>
        <v>0</v>
      </c>
      <c r="X74" s="113" t="n">
        <f aca="false">+Actuals!U276</f>
        <v>0</v>
      </c>
      <c r="Y74" s="114" t="n">
        <f aca="false">+Actuals!V276</f>
        <v>0</v>
      </c>
      <c r="Z74" s="113" t="n">
        <f aca="false">+Actuals!W276</f>
        <v>0</v>
      </c>
      <c r="AA74" s="114" t="n">
        <f aca="false">+Actuals!X276</f>
        <v>0</v>
      </c>
      <c r="AB74" s="113" t="n">
        <f aca="false">+Actuals!Y276</f>
        <v>0</v>
      </c>
      <c r="AC74" s="114" t="n">
        <f aca="false">+Actuals!Z276</f>
        <v>0</v>
      </c>
      <c r="AD74" s="113" t="n">
        <f aca="false">+Actuals!AA276</f>
        <v>0</v>
      </c>
      <c r="AE74" s="114" t="n">
        <f aca="false">+Actuals!AB276</f>
        <v>0</v>
      </c>
      <c r="AF74" s="113" t="n">
        <f aca="false">+Actuals!AC276</f>
        <v>0</v>
      </c>
      <c r="AG74" s="114" t="n">
        <f aca="false">+Actuals!AD276</f>
        <v>0</v>
      </c>
      <c r="AH74" s="113" t="n">
        <f aca="false">+Actuals!AE276</f>
        <v>0</v>
      </c>
      <c r="AI74" s="114" t="n">
        <f aca="false">+Actuals!AF276</f>
        <v>0</v>
      </c>
      <c r="AJ74" s="113" t="n">
        <f aca="false">+Actuals!AG276</f>
        <v>0</v>
      </c>
      <c r="AK74" s="114" t="n">
        <f aca="false">+Actuals!AH276</f>
        <v>0</v>
      </c>
      <c r="AL74" s="113" t="n">
        <f aca="false">+Actuals!AI276</f>
        <v>0</v>
      </c>
      <c r="AM74" s="114" t="n">
        <f aca="false">+Actuals!AJ276</f>
        <v>0</v>
      </c>
      <c r="AN74" s="113" t="n">
        <f aca="false">+Actuals!AK276</f>
        <v>0</v>
      </c>
      <c r="AO74" s="114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116955</v>
      </c>
      <c r="F75" s="28" t="n">
        <f aca="false">'TIE-OUT'!J75+RECLASS!H75</f>
        <v>0</v>
      </c>
      <c r="G75" s="28" t="n">
        <f aca="false">'TIE-OUT'!K75+RECLASS!I75</f>
        <v>116955</v>
      </c>
      <c r="H75" s="113" t="n">
        <f aca="false">+Actuals!E277</f>
        <v>0</v>
      </c>
      <c r="I75" s="114" t="n">
        <f aca="false">+Actuals!F277</f>
        <v>0</v>
      </c>
      <c r="J75" s="113" t="n">
        <f aca="false">+Actuals!G277</f>
        <v>0</v>
      </c>
      <c r="K75" s="114" t="n">
        <f aca="false">+Actuals!H277</f>
        <v>0</v>
      </c>
      <c r="L75" s="113" t="n">
        <f aca="false">+Actuals!I277</f>
        <v>0</v>
      </c>
      <c r="M75" s="114" t="n">
        <f aca="false">+Actuals!J277</f>
        <v>0</v>
      </c>
      <c r="N75" s="113" t="n">
        <f aca="false">+Actuals!K277</f>
        <v>0</v>
      </c>
      <c r="O75" s="114" t="n">
        <f aca="false">+Actuals!L277</f>
        <v>0</v>
      </c>
      <c r="P75" s="113" t="n">
        <f aca="false">+Actuals!M277</f>
        <v>0</v>
      </c>
      <c r="Q75" s="114" t="n">
        <f aca="false">+Actuals!N277</f>
        <v>0</v>
      </c>
      <c r="R75" s="113" t="n">
        <f aca="false">+Actuals!O277</f>
        <v>0</v>
      </c>
      <c r="S75" s="114" t="n">
        <f aca="false">+Actuals!P277</f>
        <v>0</v>
      </c>
      <c r="T75" s="113" t="n">
        <f aca="false">+Actuals!Q277</f>
        <v>0</v>
      </c>
      <c r="U75" s="114" t="n">
        <f aca="false">+Actuals!R277</f>
        <v>0</v>
      </c>
      <c r="V75" s="113" t="n">
        <f aca="false">+Actuals!S277</f>
        <v>0</v>
      </c>
      <c r="W75" s="114" t="n">
        <f aca="false">+Actuals!T277</f>
        <v>0</v>
      </c>
      <c r="X75" s="113" t="n">
        <f aca="false">+Actuals!U277</f>
        <v>0</v>
      </c>
      <c r="Y75" s="114" t="n">
        <f aca="false">+Actuals!V277</f>
        <v>0</v>
      </c>
      <c r="Z75" s="113" t="n">
        <f aca="false">+Actuals!W277</f>
        <v>0</v>
      </c>
      <c r="AA75" s="114" t="n">
        <f aca="false">+Actuals!X277</f>
        <v>0</v>
      </c>
      <c r="AB75" s="113" t="n">
        <f aca="false">+Actuals!Y277</f>
        <v>0</v>
      </c>
      <c r="AC75" s="114" t="n">
        <f aca="false">+Actuals!Z277</f>
        <v>0</v>
      </c>
      <c r="AD75" s="113" t="n">
        <f aca="false">+Actuals!AA277</f>
        <v>0</v>
      </c>
      <c r="AE75" s="114" t="n">
        <f aca="false">+Actuals!AB277</f>
        <v>0</v>
      </c>
      <c r="AF75" s="113" t="n">
        <f aca="false">+Actuals!AC277</f>
        <v>0</v>
      </c>
      <c r="AG75" s="114" t="n">
        <f aca="false">+Actuals!AD277</f>
        <v>0</v>
      </c>
      <c r="AH75" s="113" t="n">
        <f aca="false">+Actuals!AE277</f>
        <v>0</v>
      </c>
      <c r="AI75" s="114" t="n">
        <f aca="false">+Actuals!AF277</f>
        <v>0</v>
      </c>
      <c r="AJ75" s="113" t="n">
        <f aca="false">+Actuals!AG277</f>
        <v>0</v>
      </c>
      <c r="AK75" s="114" t="n">
        <f aca="false">+Actuals!AH277</f>
        <v>0</v>
      </c>
      <c r="AL75" s="113" t="n">
        <f aca="false">+Actuals!AI277</f>
        <v>0</v>
      </c>
      <c r="AM75" s="114" t="n">
        <f aca="false">+Actuals!AJ277</f>
        <v>0</v>
      </c>
      <c r="AN75" s="113" t="n">
        <f aca="false">+Actuals!AK277</f>
        <v>0</v>
      </c>
      <c r="AO75" s="114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-12539.56</v>
      </c>
      <c r="F76" s="28" t="n">
        <f aca="false">'TIE-OUT'!J76+RECLASS!H76</f>
        <v>0</v>
      </c>
      <c r="G76" s="28" t="n">
        <f aca="false">'TIE-OUT'!K76+RECLASS!I76</f>
        <v>0</v>
      </c>
      <c r="H76" s="113" t="n">
        <f aca="false">+Actuals!E278</f>
        <v>-0</v>
      </c>
      <c r="I76" s="114" t="n">
        <f aca="false">+Actuals!F278</f>
        <v>-12095.81</v>
      </c>
      <c r="J76" s="113" t="n">
        <f aca="false">+Actuals!G278</f>
        <v>-0</v>
      </c>
      <c r="K76" s="114" t="n">
        <f aca="false">+Actuals!H278</f>
        <v>-443.75</v>
      </c>
      <c r="L76" s="113" t="n">
        <f aca="false">+Actuals!I278</f>
        <v>0</v>
      </c>
      <c r="M76" s="114" t="n">
        <f aca="false">+Actuals!J278</f>
        <v>0</v>
      </c>
      <c r="N76" s="113" t="n">
        <f aca="false">+Actuals!K278</f>
        <v>0</v>
      </c>
      <c r="O76" s="114" t="n">
        <f aca="false">+Actuals!L278</f>
        <v>0</v>
      </c>
      <c r="P76" s="113" t="n">
        <f aca="false">+Actuals!M278</f>
        <v>0</v>
      </c>
      <c r="Q76" s="114" t="n">
        <f aca="false">+Actuals!N278</f>
        <v>0</v>
      </c>
      <c r="R76" s="113" t="n">
        <f aca="false">+Actuals!O278</f>
        <v>0</v>
      </c>
      <c r="S76" s="114" t="n">
        <f aca="false">+Actuals!P278</f>
        <v>0</v>
      </c>
      <c r="T76" s="113" t="n">
        <f aca="false">+Actuals!Q278</f>
        <v>0</v>
      </c>
      <c r="U76" s="114" t="n">
        <f aca="false">+Actuals!R278</f>
        <v>0</v>
      </c>
      <c r="V76" s="113" t="n">
        <f aca="false">+Actuals!S278</f>
        <v>0</v>
      </c>
      <c r="W76" s="114" t="n">
        <f aca="false">+Actuals!T278</f>
        <v>0</v>
      </c>
      <c r="X76" s="113" t="n">
        <f aca="false">+Actuals!U278</f>
        <v>0</v>
      </c>
      <c r="Y76" s="114" t="n">
        <f aca="false">+Actuals!V278</f>
        <v>0</v>
      </c>
      <c r="Z76" s="113" t="n">
        <f aca="false">+Actuals!W278</f>
        <v>0</v>
      </c>
      <c r="AA76" s="114" t="n">
        <f aca="false">+Actuals!X278</f>
        <v>0</v>
      </c>
      <c r="AB76" s="113" t="n">
        <f aca="false">+Actuals!Y278</f>
        <v>0</v>
      </c>
      <c r="AC76" s="114" t="n">
        <f aca="false">+Actuals!Z278</f>
        <v>0</v>
      </c>
      <c r="AD76" s="113" t="n">
        <f aca="false">+Actuals!AA278</f>
        <v>0</v>
      </c>
      <c r="AE76" s="114" t="n">
        <f aca="false">+Actuals!AB278</f>
        <v>0</v>
      </c>
      <c r="AF76" s="113" t="n">
        <f aca="false">+Actuals!AC278</f>
        <v>0</v>
      </c>
      <c r="AG76" s="114" t="n">
        <f aca="false">+Actuals!AD278</f>
        <v>0</v>
      </c>
      <c r="AH76" s="113" t="n">
        <f aca="false">+Actuals!AE278</f>
        <v>0</v>
      </c>
      <c r="AI76" s="114" t="n">
        <f aca="false">+Actuals!AF278</f>
        <v>0</v>
      </c>
      <c r="AJ76" s="113" t="n">
        <f aca="false">+Actuals!AG278</f>
        <v>0</v>
      </c>
      <c r="AK76" s="114" t="n">
        <f aca="false">+Actuals!AH278</f>
        <v>0</v>
      </c>
      <c r="AL76" s="113" t="n">
        <f aca="false">+Actuals!AI278</f>
        <v>0</v>
      </c>
      <c r="AM76" s="114" t="n">
        <f aca="false">+Actuals!AJ278</f>
        <v>0</v>
      </c>
      <c r="AN76" s="113" t="n">
        <f aca="false">+Actuals!AK278</f>
        <v>0</v>
      </c>
      <c r="AO76" s="114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'TIE-OUT'!J77+RECLASS!H77</f>
        <v>0</v>
      </c>
      <c r="G77" s="28" t="n">
        <f aca="false">'TIE-OUT'!K77+RECLASS!I77</f>
        <v>0</v>
      </c>
      <c r="H77" s="113" t="n">
        <f aca="false">+Actuals!E279</f>
        <v>0</v>
      </c>
      <c r="I77" s="114" t="n">
        <f aca="false">+Actuals!F279</f>
        <v>0</v>
      </c>
      <c r="J77" s="113" t="n">
        <f aca="false">+Actuals!G279</f>
        <v>0</v>
      </c>
      <c r="K77" s="114" t="n">
        <f aca="false">+Actuals!H279</f>
        <v>0</v>
      </c>
      <c r="L77" s="113" t="n">
        <f aca="false">+Actuals!I279</f>
        <v>0</v>
      </c>
      <c r="M77" s="114" t="n">
        <f aca="false">+Actuals!J279</f>
        <v>0</v>
      </c>
      <c r="N77" s="113" t="n">
        <f aca="false">+Actuals!K279</f>
        <v>0</v>
      </c>
      <c r="O77" s="114" t="n">
        <f aca="false">+Actuals!L279</f>
        <v>0</v>
      </c>
      <c r="P77" s="113" t="n">
        <f aca="false">+Actuals!M279</f>
        <v>0</v>
      </c>
      <c r="Q77" s="114" t="n">
        <f aca="false">+Actuals!N279</f>
        <v>0</v>
      </c>
      <c r="R77" s="113" t="n">
        <f aca="false">+Actuals!O279</f>
        <v>0</v>
      </c>
      <c r="S77" s="114" t="n">
        <f aca="false">+Actuals!P279</f>
        <v>0</v>
      </c>
      <c r="T77" s="113" t="n">
        <f aca="false">+Actuals!Q279</f>
        <v>0</v>
      </c>
      <c r="U77" s="114" t="n">
        <f aca="false">+Actuals!R279</f>
        <v>0</v>
      </c>
      <c r="V77" s="113" t="n">
        <f aca="false">+Actuals!S279</f>
        <v>0</v>
      </c>
      <c r="W77" s="114" t="n">
        <f aca="false">+Actuals!T279</f>
        <v>0</v>
      </c>
      <c r="X77" s="113" t="n">
        <f aca="false">+Actuals!U279</f>
        <v>0</v>
      </c>
      <c r="Y77" s="114" t="n">
        <f aca="false">+Actuals!V279</f>
        <v>0</v>
      </c>
      <c r="Z77" s="113" t="n">
        <f aca="false">+Actuals!W279</f>
        <v>0</v>
      </c>
      <c r="AA77" s="114" t="n">
        <f aca="false">+Actuals!X279</f>
        <v>0</v>
      </c>
      <c r="AB77" s="113" t="n">
        <f aca="false">+Actuals!Y279</f>
        <v>0</v>
      </c>
      <c r="AC77" s="114" t="n">
        <f aca="false">+Actuals!Z279</f>
        <v>0</v>
      </c>
      <c r="AD77" s="113" t="n">
        <f aca="false">+Actuals!AA279</f>
        <v>0</v>
      </c>
      <c r="AE77" s="114" t="n">
        <f aca="false">+Actuals!AB279</f>
        <v>0</v>
      </c>
      <c r="AF77" s="113" t="n">
        <f aca="false">+Actuals!AC279</f>
        <v>0</v>
      </c>
      <c r="AG77" s="114" t="n">
        <f aca="false">+Actuals!AD279</f>
        <v>0</v>
      </c>
      <c r="AH77" s="113" t="n">
        <f aca="false">+Actuals!AE279</f>
        <v>0</v>
      </c>
      <c r="AI77" s="114" t="n">
        <f aca="false">+Actuals!AF279</f>
        <v>0</v>
      </c>
      <c r="AJ77" s="113" t="n">
        <f aca="false">+Actuals!AG279</f>
        <v>0</v>
      </c>
      <c r="AK77" s="114" t="n">
        <f aca="false">+Actuals!AH279</f>
        <v>0</v>
      </c>
      <c r="AL77" s="113" t="n">
        <f aca="false">+Actuals!AI279</f>
        <v>0</v>
      </c>
      <c r="AM77" s="114" t="n">
        <f aca="false">+Actuals!AJ279</f>
        <v>0</v>
      </c>
      <c r="AN77" s="113" t="n">
        <f aca="false">+Actuals!AK279</f>
        <v>0</v>
      </c>
      <c r="AO77" s="114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'TIE-OUT'!J78+RECLASS!H78</f>
        <v>0</v>
      </c>
      <c r="G78" s="28" t="n">
        <f aca="false">'TIE-OUT'!K78+RECLASS!I78</f>
        <v>0</v>
      </c>
      <c r="H78" s="113" t="n">
        <f aca="false">+Actuals!E280</f>
        <v>0</v>
      </c>
      <c r="I78" s="114" t="n">
        <f aca="false">+Actuals!F280</f>
        <v>0</v>
      </c>
      <c r="J78" s="113" t="n">
        <f aca="false">+Actuals!G280</f>
        <v>0</v>
      </c>
      <c r="K78" s="114" t="n">
        <f aca="false">+Actuals!H280</f>
        <v>0</v>
      </c>
      <c r="L78" s="113" t="n">
        <f aca="false">+Actuals!I280</f>
        <v>0</v>
      </c>
      <c r="M78" s="114" t="n">
        <f aca="false">+Actuals!J280</f>
        <v>0</v>
      </c>
      <c r="N78" s="113" t="n">
        <f aca="false">+Actuals!K280</f>
        <v>0</v>
      </c>
      <c r="O78" s="114" t="n">
        <f aca="false">+Actuals!L280</f>
        <v>0</v>
      </c>
      <c r="P78" s="113" t="n">
        <f aca="false">+Actuals!M280</f>
        <v>0</v>
      </c>
      <c r="Q78" s="114" t="n">
        <f aca="false">+Actuals!N280</f>
        <v>0</v>
      </c>
      <c r="R78" s="113" t="n">
        <f aca="false">+Actuals!O280</f>
        <v>0</v>
      </c>
      <c r="S78" s="114" t="n">
        <f aca="false">+Actuals!P280</f>
        <v>0</v>
      </c>
      <c r="T78" s="113" t="n">
        <f aca="false">+Actuals!Q280</f>
        <v>0</v>
      </c>
      <c r="U78" s="114" t="n">
        <f aca="false">+Actuals!R280</f>
        <v>0</v>
      </c>
      <c r="V78" s="113" t="n">
        <f aca="false">+Actuals!S280</f>
        <v>0</v>
      </c>
      <c r="W78" s="114" t="n">
        <f aca="false">+Actuals!T280</f>
        <v>0</v>
      </c>
      <c r="X78" s="113" t="n">
        <f aca="false">+Actuals!U280</f>
        <v>0</v>
      </c>
      <c r="Y78" s="114" t="n">
        <f aca="false">+Actuals!V280</f>
        <v>0</v>
      </c>
      <c r="Z78" s="113" t="n">
        <f aca="false">+Actuals!W280</f>
        <v>0</v>
      </c>
      <c r="AA78" s="114" t="n">
        <f aca="false">+Actuals!X280</f>
        <v>0</v>
      </c>
      <c r="AB78" s="113" t="n">
        <f aca="false">+Actuals!Y280</f>
        <v>0</v>
      </c>
      <c r="AC78" s="114" t="n">
        <f aca="false">+Actuals!Z280</f>
        <v>0</v>
      </c>
      <c r="AD78" s="113" t="n">
        <f aca="false">+Actuals!AA280</f>
        <v>0</v>
      </c>
      <c r="AE78" s="114" t="n">
        <f aca="false">+Actuals!AB280</f>
        <v>0</v>
      </c>
      <c r="AF78" s="113" t="n">
        <f aca="false">+Actuals!AC280</f>
        <v>0</v>
      </c>
      <c r="AG78" s="114" t="n">
        <f aca="false">+Actuals!AD280</f>
        <v>0</v>
      </c>
      <c r="AH78" s="113" t="n">
        <f aca="false">+Actuals!AE280</f>
        <v>0</v>
      </c>
      <c r="AI78" s="114" t="n">
        <f aca="false">+Actuals!AF280</f>
        <v>0</v>
      </c>
      <c r="AJ78" s="113" t="n">
        <f aca="false">+Actuals!AG280</f>
        <v>0</v>
      </c>
      <c r="AK78" s="114" t="n">
        <f aca="false">+Actuals!AH280</f>
        <v>0</v>
      </c>
      <c r="AL78" s="113" t="n">
        <f aca="false">+Actuals!AI280</f>
        <v>0</v>
      </c>
      <c r="AM78" s="114" t="n">
        <f aca="false">+Actuals!AJ280</f>
        <v>0</v>
      </c>
      <c r="AN78" s="113" t="n">
        <f aca="false">+Actuals!AK280</f>
        <v>0</v>
      </c>
      <c r="AO78" s="114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3" t="n">
        <f aca="false">+Actuals!E281</f>
        <v>0</v>
      </c>
      <c r="I79" s="114" t="n">
        <f aca="false">+Actuals!F281</f>
        <v>0</v>
      </c>
      <c r="J79" s="113" t="n">
        <f aca="false">+Actuals!G281</f>
        <v>0</v>
      </c>
      <c r="K79" s="114" t="n">
        <f aca="false">+Actuals!H281</f>
        <v>0</v>
      </c>
      <c r="L79" s="113" t="n">
        <f aca="false">+Actuals!I281</f>
        <v>0</v>
      </c>
      <c r="M79" s="114" t="n">
        <f aca="false">+Actuals!J281</f>
        <v>0</v>
      </c>
      <c r="N79" s="113" t="n">
        <f aca="false">+Actuals!K281</f>
        <v>0</v>
      </c>
      <c r="O79" s="114" t="n">
        <f aca="false">+Actuals!L281</f>
        <v>0</v>
      </c>
      <c r="P79" s="113" t="n">
        <f aca="false">+Actuals!M281</f>
        <v>0</v>
      </c>
      <c r="Q79" s="114" t="n">
        <f aca="false">+Actuals!N281</f>
        <v>0</v>
      </c>
      <c r="R79" s="113" t="n">
        <f aca="false">+Actuals!O281</f>
        <v>0</v>
      </c>
      <c r="S79" s="114" t="n">
        <f aca="false">+Actuals!P281</f>
        <v>0</v>
      </c>
      <c r="T79" s="113" t="n">
        <f aca="false">+Actuals!Q281</f>
        <v>0</v>
      </c>
      <c r="U79" s="114" t="n">
        <f aca="false">+Actuals!R281</f>
        <v>0</v>
      </c>
      <c r="V79" s="113" t="n">
        <f aca="false">+Actuals!S281</f>
        <v>0</v>
      </c>
      <c r="W79" s="114" t="n">
        <f aca="false">+Actuals!T281</f>
        <v>0</v>
      </c>
      <c r="X79" s="113" t="n">
        <f aca="false">+Actuals!U281</f>
        <v>0</v>
      </c>
      <c r="Y79" s="114" t="n">
        <f aca="false">+Actuals!V281</f>
        <v>0</v>
      </c>
      <c r="Z79" s="113" t="n">
        <f aca="false">+Actuals!W281</f>
        <v>0</v>
      </c>
      <c r="AA79" s="114" t="n">
        <f aca="false">+Actuals!X281</f>
        <v>0</v>
      </c>
      <c r="AB79" s="113" t="n">
        <f aca="false">+Actuals!Y281</f>
        <v>0</v>
      </c>
      <c r="AC79" s="114" t="n">
        <f aca="false">+Actuals!Z281</f>
        <v>0</v>
      </c>
      <c r="AD79" s="113" t="n">
        <f aca="false">+Actuals!AA281</f>
        <v>0</v>
      </c>
      <c r="AE79" s="114" t="n">
        <f aca="false">+Actuals!AB281</f>
        <v>0</v>
      </c>
      <c r="AF79" s="113" t="n">
        <f aca="false">+Actuals!AC281</f>
        <v>0</v>
      </c>
      <c r="AG79" s="114" t="n">
        <f aca="false">+Actuals!AD281</f>
        <v>0</v>
      </c>
      <c r="AH79" s="113" t="n">
        <f aca="false">+Actuals!AE281</f>
        <v>0</v>
      </c>
      <c r="AI79" s="114" t="n">
        <f aca="false">+Actuals!AF281</f>
        <v>0</v>
      </c>
      <c r="AJ79" s="113" t="n">
        <f aca="false">+Actuals!AG281</f>
        <v>0</v>
      </c>
      <c r="AK79" s="114" t="n">
        <f aca="false">+Actuals!AH281</f>
        <v>0</v>
      </c>
      <c r="AL79" s="113" t="n">
        <f aca="false">+Actuals!AI281</f>
        <v>0</v>
      </c>
      <c r="AM79" s="114" t="n">
        <f aca="false">+Actuals!AJ281</f>
        <v>0</v>
      </c>
      <c r="AN79" s="113" t="n">
        <f aca="false">+Actuals!AK281</f>
        <v>0</v>
      </c>
      <c r="AO79" s="114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13" t="n">
        <f aca="false">+Actuals!E282</f>
        <v>0</v>
      </c>
      <c r="I80" s="114" t="n">
        <f aca="false">+Actuals!F282</f>
        <v>0</v>
      </c>
      <c r="J80" s="113" t="n">
        <f aca="false">+Actuals!G282</f>
        <v>0</v>
      </c>
      <c r="K80" s="114" t="n">
        <f aca="false">+Actuals!H282</f>
        <v>0</v>
      </c>
      <c r="L80" s="113" t="n">
        <f aca="false">+Actuals!I282</f>
        <v>0</v>
      </c>
      <c r="M80" s="114" t="n">
        <f aca="false">+Actuals!J282</f>
        <v>0</v>
      </c>
      <c r="N80" s="113" t="n">
        <f aca="false">+Actuals!K282</f>
        <v>0</v>
      </c>
      <c r="O80" s="114" t="n">
        <f aca="false">+Actuals!L282</f>
        <v>0</v>
      </c>
      <c r="P80" s="113" t="n">
        <f aca="false">+Actuals!M282</f>
        <v>0</v>
      </c>
      <c r="Q80" s="114" t="n">
        <f aca="false">+Actuals!N282</f>
        <v>0</v>
      </c>
      <c r="R80" s="113" t="n">
        <f aca="false">+Actuals!O282</f>
        <v>0</v>
      </c>
      <c r="S80" s="114" t="n">
        <f aca="false">+Actuals!P282</f>
        <v>0</v>
      </c>
      <c r="T80" s="113" t="n">
        <f aca="false">+Actuals!Q282</f>
        <v>0</v>
      </c>
      <c r="U80" s="114" t="n">
        <f aca="false">+Actuals!R282</f>
        <v>0</v>
      </c>
      <c r="V80" s="113" t="n">
        <f aca="false">+Actuals!S282</f>
        <v>0</v>
      </c>
      <c r="W80" s="114" t="n">
        <f aca="false">+Actuals!T282</f>
        <v>0</v>
      </c>
      <c r="X80" s="113" t="n">
        <f aca="false">+Actuals!U282</f>
        <v>0</v>
      </c>
      <c r="Y80" s="114" t="n">
        <f aca="false">+Actuals!V282</f>
        <v>0</v>
      </c>
      <c r="Z80" s="113" t="n">
        <f aca="false">+Actuals!W282</f>
        <v>0</v>
      </c>
      <c r="AA80" s="114" t="n">
        <f aca="false">+Actuals!X282</f>
        <v>0</v>
      </c>
      <c r="AB80" s="113" t="n">
        <f aca="false">+Actuals!Y282</f>
        <v>0</v>
      </c>
      <c r="AC80" s="114" t="n">
        <f aca="false">+Actuals!Z282</f>
        <v>0</v>
      </c>
      <c r="AD80" s="113" t="n">
        <f aca="false">+Actuals!AA282</f>
        <v>0</v>
      </c>
      <c r="AE80" s="114" t="n">
        <f aca="false">+Actuals!AB282</f>
        <v>0</v>
      </c>
      <c r="AF80" s="113" t="n">
        <f aca="false">+Actuals!AC282</f>
        <v>0</v>
      </c>
      <c r="AG80" s="114" t="n">
        <f aca="false">+Actuals!AD282</f>
        <v>0</v>
      </c>
      <c r="AH80" s="113" t="n">
        <f aca="false">+Actuals!AE282</f>
        <v>0</v>
      </c>
      <c r="AI80" s="114" t="n">
        <f aca="false">+Actuals!AF282</f>
        <v>0</v>
      </c>
      <c r="AJ80" s="113" t="n">
        <f aca="false">+Actuals!AG282</f>
        <v>0</v>
      </c>
      <c r="AK80" s="114" t="n">
        <f aca="false">+Actuals!AH282</f>
        <v>0</v>
      </c>
      <c r="AL80" s="113" t="n">
        <f aca="false">+Actuals!AI282</f>
        <v>0</v>
      </c>
      <c r="AM80" s="114" t="n">
        <f aca="false">+Actuals!AJ282</f>
        <v>0</v>
      </c>
      <c r="AN80" s="113" t="n">
        <f aca="false">+Actuals!AK282</f>
        <v>0</v>
      </c>
      <c r="AO80" s="114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396494.08</v>
      </c>
      <c r="F81" s="28" t="n">
        <f aca="false">'TIE-OUT'!J81+RECLASS!H81</f>
        <v>0</v>
      </c>
      <c r="G81" s="28" t="n">
        <f aca="false">'TIE-OUT'!K81+RECLASS!I81</f>
        <v>-67500</v>
      </c>
      <c r="H81" s="113" t="n">
        <f aca="false">+Actuals!E283</f>
        <v>-0</v>
      </c>
      <c r="I81" s="114" t="n">
        <f aca="false">+Actuals!F283</f>
        <v>453756.39</v>
      </c>
      <c r="J81" s="113" t="n">
        <f aca="false">+Actuals!G283</f>
        <v>-0</v>
      </c>
      <c r="K81" s="114" t="n">
        <f aca="false">+Actuals!H283</f>
        <v>10237.69</v>
      </c>
      <c r="L81" s="113" t="n">
        <f aca="false">+Actuals!I283</f>
        <v>0</v>
      </c>
      <c r="M81" s="114" t="n">
        <f aca="false">+Actuals!J283</f>
        <v>0</v>
      </c>
      <c r="N81" s="113" t="n">
        <f aca="false">+Actuals!K283</f>
        <v>0</v>
      </c>
      <c r="O81" s="114" t="n">
        <f aca="false">+Actuals!L283</f>
        <v>0</v>
      </c>
      <c r="P81" s="113" t="n">
        <f aca="false">+Actuals!M283</f>
        <v>0</v>
      </c>
      <c r="Q81" s="114" t="n">
        <f aca="false">+Actuals!N283</f>
        <v>0</v>
      </c>
      <c r="R81" s="113" t="n">
        <f aca="false">+Actuals!O283</f>
        <v>0</v>
      </c>
      <c r="S81" s="114" t="n">
        <f aca="false">+Actuals!P283</f>
        <v>0</v>
      </c>
      <c r="T81" s="113" t="n">
        <f aca="false">+Actuals!Q283</f>
        <v>0</v>
      </c>
      <c r="U81" s="114" t="n">
        <f aca="false">+Actuals!R283</f>
        <v>0</v>
      </c>
      <c r="V81" s="113" t="n">
        <f aca="false">+Actuals!S283</f>
        <v>0</v>
      </c>
      <c r="W81" s="114" t="n">
        <f aca="false">+Actuals!T283</f>
        <v>0</v>
      </c>
      <c r="X81" s="113" t="n">
        <f aca="false">+Actuals!U283</f>
        <v>0</v>
      </c>
      <c r="Y81" s="114" t="n">
        <f aca="false">+Actuals!V283</f>
        <v>0</v>
      </c>
      <c r="Z81" s="113" t="n">
        <f aca="false">+Actuals!W283</f>
        <v>0</v>
      </c>
      <c r="AA81" s="114" t="n">
        <f aca="false">+Actuals!X283</f>
        <v>0</v>
      </c>
      <c r="AB81" s="113" t="n">
        <f aca="false">+Actuals!Y283</f>
        <v>0</v>
      </c>
      <c r="AC81" s="114" t="n">
        <f aca="false">+Actuals!Z283</f>
        <v>0</v>
      </c>
      <c r="AD81" s="113" t="n">
        <f aca="false">+Actuals!AA283</f>
        <v>0</v>
      </c>
      <c r="AE81" s="114" t="n">
        <f aca="false">+Actuals!AB283</f>
        <v>0</v>
      </c>
      <c r="AF81" s="113" t="n">
        <f aca="false">+Actuals!AC283</f>
        <v>0</v>
      </c>
      <c r="AG81" s="114" t="n">
        <f aca="false">+Actuals!AD283</f>
        <v>0</v>
      </c>
      <c r="AH81" s="113" t="n">
        <f aca="false">+Actuals!AE283</f>
        <v>0</v>
      </c>
      <c r="AI81" s="114" t="n">
        <f aca="false">+Actuals!AF283</f>
        <v>0</v>
      </c>
      <c r="AJ81" s="113" t="n">
        <f aca="false">+Actuals!AG283</f>
        <v>0</v>
      </c>
      <c r="AK81" s="114" t="n">
        <f aca="false">+Actuals!AH283</f>
        <v>0</v>
      </c>
      <c r="AL81" s="113" t="n">
        <f aca="false">+Actuals!AI283</f>
        <v>0</v>
      </c>
      <c r="AM81" s="114" t="n">
        <f aca="false">+Actuals!AJ283</f>
        <v>0</v>
      </c>
      <c r="AN81" s="113" t="n">
        <f aca="false">+Actuals!AK283</f>
        <v>0</v>
      </c>
      <c r="AO81" s="114" t="n">
        <f aca="false">+Actuals!AL283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16134315.8200001</v>
      </c>
      <c r="F82" s="42" t="n">
        <f aca="false">F16+F24+F29+F36+F43+F45+F47+F49</f>
        <v>0</v>
      </c>
      <c r="G82" s="43" t="n">
        <f aca="false">SUM(G72:G81)+G16+G24+G29+G36+G43+G45+G47+G49+G51+G56+G61+G66</f>
        <v>7580918.09</v>
      </c>
      <c r="H82" s="42" t="n">
        <f aca="false">H16+H24+H29+H36+H43+H45+H47+H49</f>
        <v>0</v>
      </c>
      <c r="I82" s="43" t="n">
        <f aca="false">SUM(I72:I81)+I16+I24+I29+I36+I43+I45+I47+I49+I51+I56+I61+I66</f>
        <v>-19467879.36</v>
      </c>
      <c r="J82" s="42" t="n">
        <f aca="false">J16+J24+J29+J36+J43+J45+J47+J49</f>
        <v>0</v>
      </c>
      <c r="K82" s="117" t="n">
        <f aca="false">SUM(K72:K81)+K16+K24+K29+K36+K43+K45+K47+K49+K51+K56+K61+K66</f>
        <v>28159316.08</v>
      </c>
      <c r="L82" s="42" t="n">
        <f aca="false">L16+L24+L29+L36+L43+L45+L47+L49</f>
        <v>0</v>
      </c>
      <c r="M82" s="43" t="n">
        <f aca="false">SUM(M72:M81)+M16+M24+M29+M36+M43+M45+M47+M49+M51+M56+M61+M66</f>
        <v>1911347.12</v>
      </c>
      <c r="N82" s="42" t="n">
        <f aca="false">N16+N24+N29+N36+N43+N45+N47+N49</f>
        <v>0</v>
      </c>
      <c r="O82" s="43" t="n">
        <f aca="false">SUM(O72:O81)+O16+O24+O29+O36+O43+O45+O47+O49+O51+O56+O61+O66</f>
        <v>-703530.54</v>
      </c>
      <c r="P82" s="42" t="n">
        <f aca="false">P16+P24+P29+P36+P43+P45+P47+P49</f>
        <v>0</v>
      </c>
      <c r="Q82" s="43" t="n">
        <f aca="false">SUM(Q72:Q81)+Q16+Q24+Q29+Q36+Q43+Q45+Q47+Q49+Q51+Q56+Q61+Q66</f>
        <v>-1345855.57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-19000.45</v>
      </c>
      <c r="F86" s="48" t="n">
        <f aca="false">'TIE-OUT'!J86+RECLASS!H86</f>
        <v>0</v>
      </c>
      <c r="G86" s="48" t="n">
        <f aca="false">'TIE-OUT'!K86+RECLASS!I86</f>
        <v>-18621.45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-379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-19000.45</v>
      </c>
      <c r="F89" s="54" t="n">
        <f aca="false">SUM(F86:F88)</f>
        <v>0</v>
      </c>
      <c r="G89" s="54" t="n">
        <f aca="false">SUM(G86:G88)</f>
        <v>-18621.45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0</v>
      </c>
      <c r="L89" s="54" t="n">
        <f aca="false">SUM(L86:L88)</f>
        <v>0</v>
      </c>
      <c r="M89" s="54" t="n">
        <f aca="false">SUM(M86:M88)</f>
        <v>-379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16115315.3700001</v>
      </c>
      <c r="F91" s="54" t="n">
        <f aca="false">+F82+F89</f>
        <v>0</v>
      </c>
      <c r="G91" s="54" t="n">
        <f aca="false">+G82+G89</f>
        <v>7562296.64</v>
      </c>
      <c r="H91" s="54" t="n">
        <f aca="false">+H82+H89</f>
        <v>0</v>
      </c>
      <c r="I91" s="54" t="n">
        <f aca="false">+I82+I89</f>
        <v>-19467879.36</v>
      </c>
      <c r="J91" s="54" t="n">
        <f aca="false">+J82+J89</f>
        <v>0</v>
      </c>
      <c r="K91" s="54" t="n">
        <f aca="false">+K82+K89</f>
        <v>28159316.08</v>
      </c>
      <c r="L91" s="54" t="n">
        <f aca="false">+L82+L89</f>
        <v>0</v>
      </c>
      <c r="M91" s="54" t="n">
        <f aca="false">+M82+M89</f>
        <v>1910968.12</v>
      </c>
      <c r="N91" s="54" t="n">
        <f aca="false">+N82+N89</f>
        <v>0</v>
      </c>
      <c r="O91" s="54" t="n">
        <f aca="false">+O82+O89</f>
        <v>-703530.54</v>
      </c>
      <c r="P91" s="54" t="n">
        <f aca="false">+P82+P89</f>
        <v>0</v>
      </c>
      <c r="Q91" s="54" t="n">
        <f aca="false">+Q82+Q89</f>
        <v>-1345855.57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F11" activeCellId="0" sqref="F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'!D11+'WE-VAR'!D11+BUG_VAR!D11+'TX-HPLC-VAR'!D11+'ARUBA-VAR'!D11+'SITHE-VAR'!D11+'DEN-VAR'!D11+'EAST-MKT-VAR'!D11+'MidMarket-VAR'!D11</f>
        <v>466146164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'!E11+'WE-VAR'!E11+BUG_VAR!E11+'TX-HPLC-VAR'!E11+'ARUBA-VAR'!E11+'SITHE-VAR'!E11+'DEN-VAR'!E11+'EAST-MKT-VAR'!E11+'MidMarket-VAR'!E11</f>
        <v>1520277567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'!F11+'WE-VAR'!F11+BUG_VAR!F11+'TX-HPLC-VAR'!F11+'ARUBA-VAR'!F11+'SITHE-VAR'!F11+'DEN-VAR'!F11+'EAST-MKT-VAR'!F11+'MidMarket-VAR'!F11</f>
        <v>466299495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'!G11+'WE-VAR'!G11+BUG_VAR!G11+'TX-HPLC-VAR'!G11+'ARUBA-VAR'!G11+'SITHE-VAR'!G11+'DEN-VAR'!G11+'EAST-MKT-VAR'!G11+'MidMarket-VAR'!G11</f>
        <v>1497066940.39</v>
      </c>
      <c r="H11" s="28" t="n">
        <f aca="false">F11-D11</f>
        <v>153331</v>
      </c>
      <c r="I11" s="29" t="n">
        <f aca="false">G11-E11</f>
        <v>-23210626.6099999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'!D12+'WE-VAR'!D12+BUG_VAR!D12+'TX-HPLC-VAR'!D12+'ARUBA-VAR'!D12+'SITHE-VAR'!D12+'DEN-VAR'!D12+'EAST-MKT-VAR'!D12+'MidMarket-VAR'!D12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'!E12+'WE-VAR'!E12+BUG_VAR!E12+'TX-HPLC-VAR'!E12+'ARUBA-VAR'!E12+'SITHE-VAR'!E12+'DEN-VAR'!E12+'EAST-MKT-VAR'!E12+'MidMarket-VAR'!E12</f>
        <v>-9821733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'!F12+'WE-VAR'!F12+BUG_VAR!F12+'TX-HPLC-VAR'!F12+'ARUBA-VAR'!F12+'SITHE-VAR'!F12+'DEN-VAR'!F12+'EAST-MKT-VAR'!F12+'MidMarket-VAR'!F12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'!G12+'WE-VAR'!G12+BUG_VAR!G12+'TX-HPLC-VAR'!G12+'ARUBA-VAR'!G12+'SITHE-VAR'!G12+'DEN-VAR'!G12+'EAST-MKT-VAR'!G12+'MidMarket-VAR'!G12</f>
        <v>36407344.67</v>
      </c>
      <c r="H12" s="28" t="n">
        <f aca="false">F12-D12</f>
        <v>0</v>
      </c>
      <c r="I12" s="29" t="n">
        <f aca="false">G12-E12</f>
        <v>46229077.67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'!D13+'WE-VAR'!D13+BUG_VAR!D13+'TX-HPLC-VAR'!D13+'ARUBA-VAR'!D13+'SITHE-VAR'!D13+'DEN-VAR'!D13+'EAST-MKT-VAR'!D13+'MidMarket-VAR'!D13</f>
        <v>221922343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'!E13+'WE-VAR'!E13+BUG_VAR!E13+'TX-HPLC-VAR'!E13+'ARUBA-VAR'!E13+'SITHE-VAR'!E13+'DEN-VAR'!E13+'EAST-MKT-VAR'!E13+'MidMarket-VAR'!E13</f>
        <v>776072223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'!F13+'WE-VAR'!F13+BUG_VAR!F13+'TX-HPLC-VAR'!F13+'ARUBA-VAR'!F13+'SITHE-VAR'!F13+'DEN-VAR'!F13+'EAST-MKT-VAR'!F13+'MidMarket-VAR'!F13</f>
        <v>232438468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'!G13+'WE-VAR'!G13+BUG_VAR!G13+'TX-HPLC-VAR'!G13+'ARUBA-VAR'!G13+'SITHE-VAR'!G13+'DEN-VAR'!G13+'EAST-MKT-VAR'!G13+'MidMarket-VAR'!G13</f>
        <v>805181011</v>
      </c>
      <c r="H13" s="28" t="n">
        <f aca="false">F13-D13</f>
        <v>10516125</v>
      </c>
      <c r="I13" s="29" t="n">
        <f aca="false">G13-E13</f>
        <v>29108788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'!D14+'WE-VAR'!D14+BUG_VAR!D14+'TX-HPLC-VAR'!D14+'ARUBA-VAR'!D14+'SITHE-VAR'!D14+'DEN-VAR'!D14+'EAST-MKT-VAR'!D14+'MidMarket-VAR'!D14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'!E14+'WE-VAR'!E14+BUG_VAR!E14+'TX-HPLC-VAR'!E14+'ARUBA-VAR'!E14+'SITHE-VAR'!E14+'DEN-VAR'!E14+'EAST-MKT-VAR'!E14+'MidMarket-VAR'!E14</f>
        <v>59756.84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'!F14+'WE-VAR'!F14+BUG_VAR!F14+'TX-HPLC-VAR'!F14+'ARUBA-VAR'!F14+'SITHE-VAR'!F14+'DEN-VAR'!F14+'EAST-MKT-VAR'!F14+'MidMarket-VAR'!F14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'!G14+'WE-VAR'!G14+BUG_VAR!G14+'TX-HPLC-VAR'!G14+'ARUBA-VAR'!G14+'SITHE-VAR'!G14+'DEN-VAR'!G14+'EAST-MKT-VAR'!G14+'MidMarket-VAR'!G14</f>
        <v>0</v>
      </c>
      <c r="H14" s="28" t="n">
        <f aca="false">F14-D14</f>
        <v>0</v>
      </c>
      <c r="I14" s="29" t="n">
        <f aca="false">G14-E14</f>
        <v>-59756.84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'!D15+'WE-VAR'!D15+BUG_VAR!D15+'TX-HPLC-VAR'!D15+'ARUBA-VAR'!D15+'SITHE-VAR'!D15+'DEN-VAR'!D15+'EAST-MKT-VAR'!D15+'MidMarket-VAR'!D15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'!E15+'WE-VAR'!E15+BUG_VAR!E15+'TX-HPLC-VAR'!E15+'ARUBA-VAR'!E15+'SITHE-VAR'!E15+'DEN-VAR'!E15+'EAST-MKT-VAR'!E15+'MidMarket-VAR'!E15</f>
        <v>1651248.09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'!F15+'WE-VAR'!F15+BUG_VAR!F15+'TX-HPLC-VAR'!F15+'ARUBA-VAR'!F15+'SITHE-VAR'!F15+'DEN-VAR'!F15+'EAST-MKT-VAR'!F15+'MidMarket-VAR'!F15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'!G15+'WE-VAR'!G15+BUG_VAR!G15+'TX-HPLC-VAR'!G15+'ARUBA-VAR'!G15+'SITHE-VAR'!G15+'DEN-VAR'!G15+'EAST-MKT-VAR'!G15+'MidMarket-VAR'!G15</f>
        <v>8724524.24</v>
      </c>
      <c r="H15" s="28" t="n">
        <f aca="false">F15-D15</f>
        <v>0</v>
      </c>
      <c r="I15" s="29" t="n">
        <f aca="false">G15-E15</f>
        <v>7073276.15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688068507</v>
      </c>
      <c r="E16" s="31" t="n">
        <f aca="false">SUM(E11:E15)</f>
        <v>2288239061.93</v>
      </c>
      <c r="F16" s="30" t="n">
        <f aca="false">SUM(F11:F15)</f>
        <v>698737963</v>
      </c>
      <c r="G16" s="31" t="n">
        <f aca="false">SUM(G11:G15)</f>
        <v>2347379820.3</v>
      </c>
      <c r="H16" s="30" t="n">
        <f aca="false">SUM(H11:H15)</f>
        <v>10669456</v>
      </c>
      <c r="I16" s="31" t="n">
        <f aca="false">SUM(I11:I15)</f>
        <v>59140758.3700001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'!D19+'WE-VAR'!D19+BUG_VAR!D19+'TX-HPLC-VAR'!D19+'ARUBA-VAR'!D19+'SITHE-VAR'!D19+'DEN-VAR'!D19+'EAST-MKT-VAR'!D19+'MidMarket-VAR'!D19</f>
        <v>-472094812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'!E19+'WE-VAR'!E19+BUG_VAR!E19+'TX-HPLC-VAR'!E19+'ARUBA-VAR'!E19+'SITHE-VAR'!E19+'DEN-VAR'!E19+'EAST-MKT-VAR'!E19+'MidMarket-VAR'!E19</f>
        <v>-1508782489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'!F19+'WE-VAR'!F19+BUG_VAR!F19+'TX-HPLC-VAR'!F19+'ARUBA-VAR'!F19+'SITHE-VAR'!F19+'DEN-VAR'!F19+'EAST-MKT-VAR'!F19+'MidMarket-VAR'!F19</f>
        <v>-469666243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'!G19+'WE-VAR'!G19+BUG_VAR!G19+'TX-HPLC-VAR'!G19+'ARUBA-VAR'!G19+'SITHE-VAR'!G19+'DEN-VAR'!G19+'EAST-MKT-VAR'!G19+'MidMarket-VAR'!G19</f>
        <v>-1482775100.62</v>
      </c>
      <c r="H19" s="28" t="n">
        <f aca="false">F19-D19</f>
        <v>2428569</v>
      </c>
      <c r="I19" s="29" t="n">
        <f aca="false">G19-E19</f>
        <v>26007388.3799999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'!D20+'WE-VAR'!D20+BUG_VAR!D20+'TX-HPLC-VAR'!D20+'ARUBA-VAR'!D20+'SITHE-VAR'!D20+'DEN-VAR'!D20+'EAST-MKT-VAR'!D20+'MidMarket-VAR'!D20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'!E20+'WE-VAR'!E20+BUG_VAR!E20+'TX-HPLC-VAR'!E20+'ARUBA-VAR'!E20+'SITHE-VAR'!E20+'DEN-VAR'!E20+'EAST-MKT-VAR'!E20+'MidMarket-VAR'!E20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'!F20+'WE-VAR'!F20+BUG_VAR!F20+'TX-HPLC-VAR'!F20+'ARUBA-VAR'!F20+'SITHE-VAR'!F20+'DEN-VAR'!F20+'EAST-MKT-VAR'!F20+'MidMarket-VAR'!F20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'!G20+'WE-VAR'!G20+BUG_VAR!G20+'TX-HPLC-VAR'!G20+'ARUBA-VAR'!G20+'SITHE-VAR'!G20+'DEN-VAR'!G20+'EAST-MKT-VAR'!G20+'MidMarket-VAR'!G20</f>
        <v>-35069400.64</v>
      </c>
      <c r="H20" s="28" t="n">
        <f aca="false">F20-D20</f>
        <v>0</v>
      </c>
      <c r="I20" s="29" t="n">
        <f aca="false">G20-E20</f>
        <v>-35069400.64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'!D21+'WE-VAR'!D21+BUG_VAR!D21+'TX-HPLC-VAR'!D21+'ARUBA-VAR'!D21+'SITHE-VAR'!D21+'DEN-VAR'!D21+'EAST-MKT-VAR'!D21+'MidMarket-VAR'!D21</f>
        <v>-220752447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'!E21+'WE-VAR'!E21+BUG_VAR!E21+'TX-HPLC-VAR'!E21+'ARUBA-VAR'!E21+'SITHE-VAR'!E21+'DEN-VAR'!E21+'EAST-MKT-VAR'!E21+'MidMarket-VAR'!E21</f>
        <v>-771805395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'!F21+'WE-VAR'!F21+BUG_VAR!F21+'TX-HPLC-VAR'!F21+'ARUBA-VAR'!F21+'SITHE-VAR'!F21+'DEN-VAR'!F21+'EAST-MKT-VAR'!F21+'MidMarket-VAR'!F21</f>
        <v>-232438468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'!G21+'WE-VAR'!G21+BUG_VAR!G21+'TX-HPLC-VAR'!G21+'ARUBA-VAR'!G21+'SITHE-VAR'!G21+'DEN-VAR'!G21+'EAST-MKT-VAR'!G21+'MidMarket-VAR'!G21</f>
        <v>-813845257</v>
      </c>
      <c r="H21" s="28" t="n">
        <f aca="false">F21-D21</f>
        <v>-11686021</v>
      </c>
      <c r="I21" s="29" t="n">
        <f aca="false">G21-E21</f>
        <v>-42039862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'!D22+'WE-VAR'!D22+BUG_VAR!D22+'TX-HPLC-VAR'!D22+'ARUBA-VAR'!D22+'SITHE-VAR'!D22+'DEN-VAR'!D22+'EAST-MKT-VAR'!D22+'MidMarket-VAR'!D22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'!E22+'WE-VAR'!E22+BUG_VAR!E22+'TX-HPLC-VAR'!E22+'ARUBA-VAR'!E22+'SITHE-VAR'!E22+'DEN-VAR'!E22+'EAST-MKT-VAR'!E22+'MidMarket-VAR'!E22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'!F22+'WE-VAR'!F22+BUG_VAR!F22+'TX-HPLC-VAR'!F22+'ARUBA-VAR'!F22+'SITHE-VAR'!F22+'DEN-VAR'!F22+'EAST-MKT-VAR'!F22+'MidMarket-VAR'!F22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'!G22+'WE-VAR'!G22+BUG_VAR!G22+'TX-HPLC-VAR'!G22+'ARUBA-VAR'!G22+'SITHE-VAR'!G22+'DEN-VAR'!G22+'EAST-MKT-VAR'!G22+'MidMarket-VAR'!G22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'!D23+'WE-VAR'!D23+BUG_VAR!D23+'TX-HPLC-VAR'!D23+'ARUBA-VAR'!D23+'SITHE-VAR'!D23+'DEN-VAR'!D23+'EAST-MKT-VAR'!D23+'MidMarket-VAR'!D23</f>
        <v>1396908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'!E23+'WE-VAR'!E23+BUG_VAR!E23+'TX-HPLC-VAR'!E23+'ARUBA-VAR'!E23+'SITHE-VAR'!E23+'DEN-VAR'!E23+'EAST-MKT-VAR'!E23+'MidMarket-VAR'!E23</f>
        <v>4773960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'!F23+'WE-VAR'!F23+BUG_VAR!F23+'TX-HPLC-VAR'!F23+'ARUBA-VAR'!F23+'SITHE-VAR'!F23+'DEN-VAR'!F23+'EAST-MKT-VAR'!F23+'MidMarket-VAR'!F23</f>
        <v>1404473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'!G23+'WE-VAR'!G23+BUG_VAR!G23+'TX-HPLC-VAR'!G23+'ARUBA-VAR'!G23+'SITHE-VAR'!G23+'DEN-VAR'!G23+'EAST-MKT-VAR'!G23+'MidMarket-VAR'!G23</f>
        <v>4195219.5842</v>
      </c>
      <c r="H23" s="28" t="n">
        <f aca="false">F23-D23</f>
        <v>7565</v>
      </c>
      <c r="I23" s="29" t="n">
        <f aca="false">G23-E23</f>
        <v>-578740.4158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-691450351</v>
      </c>
      <c r="E24" s="31" t="n">
        <f aca="false">SUM(E19:E23)</f>
        <v>-2275813924</v>
      </c>
      <c r="F24" s="30" t="n">
        <f aca="false">SUM(F19:F23)</f>
        <v>-700700238</v>
      </c>
      <c r="G24" s="31" t="n">
        <f aca="false">SUM(G19:G23)</f>
        <v>-2327494538.6758</v>
      </c>
      <c r="H24" s="30" t="n">
        <f aca="false">SUM(H19:H23)</f>
        <v>-9249887</v>
      </c>
      <c r="I24" s="31" t="n">
        <f aca="false">SUM(I19:I23)</f>
        <v>-51680614.6758001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'!D27+'WE-VAR'!D27+BUG_VAR!D27+'TX-HPLC-VAR'!D27+'ARUBA-VAR'!D27+'SITHE-VAR'!D27+'DEN-VAR'!D27+'EAST-MKT-VAR'!D27+'MidMarket-VAR'!D27</f>
        <v>106886890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'!E27+'WE-VAR'!E27+BUG_VAR!E27+'TX-HPLC-VAR'!E27+'ARUBA-VAR'!E27+'SITHE-VAR'!E27+'DEN-VAR'!E27+'EAST-MKT-VAR'!E27+'MidMarket-VAR'!E27</f>
        <v>365554502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'!F27+'WE-VAR'!F27+BUG_VAR!F27+'TX-HPLC-VAR'!F27+'ARUBA-VAR'!F27+'SITHE-VAR'!F27+'DEN-VAR'!F27+'EAST-MKT-VAR'!F27+'MidMarket-VAR'!F27</f>
        <v>32920929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'!G27+'WE-VAR'!G27+BUG_VAR!G27+'TX-HPLC-VAR'!G27+'ARUBA-VAR'!G27+'SITHE-VAR'!G27+'DEN-VAR'!G27+'EAST-MKT-VAR'!G27+'MidMarket-VAR'!G27</f>
        <v>115094762</v>
      </c>
      <c r="H27" s="28" t="n">
        <f aca="false">F27-D27</f>
        <v>-73965961</v>
      </c>
      <c r="I27" s="29" t="n">
        <f aca="false">G27-E27</f>
        <v>-250459740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'!D28+'WE-VAR'!D28+BUG_VAR!D28+'TX-HPLC-VAR'!D28+'ARUBA-VAR'!D28+'SITHE-VAR'!D28+'DEN-VAR'!D28+'EAST-MKT-VAR'!D28+'MidMarket-VAR'!D28</f>
        <v>-105152626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'!E28+'WE-VAR'!E28+BUG_VAR!E28+'TX-HPLC-VAR'!E28+'ARUBA-VAR'!E28+'SITHE-VAR'!E28+'DEN-VAR'!E28+'EAST-MKT-VAR'!E28+'MidMarket-VAR'!E28</f>
        <v>-360131093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'!F28+'WE-VAR'!F28+BUG_VAR!F28+'TX-HPLC-VAR'!F28+'ARUBA-VAR'!F28+'SITHE-VAR'!F28+'DEN-VAR'!F28+'EAST-MKT-VAR'!F28+'MidMarket-VAR'!F28</f>
        <v>-32963058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'!G28+'WE-VAR'!G28+BUG_VAR!G28+'TX-HPLC-VAR'!G28+'ARUBA-VAR'!G28+'SITHE-VAR'!G28+'DEN-VAR'!G28+'EAST-MKT-VAR'!G28+'MidMarket-VAR'!G28</f>
        <v>-115214234.71</v>
      </c>
      <c r="H28" s="28" t="n">
        <f aca="false">F28-D28</f>
        <v>72189568</v>
      </c>
      <c r="I28" s="29" t="n">
        <f aca="false">G28-E28</f>
        <v>244916858.29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1734264</v>
      </c>
      <c r="E29" s="31" t="n">
        <f aca="false">SUM(E27:E28)</f>
        <v>5423409</v>
      </c>
      <c r="F29" s="30" t="n">
        <f aca="false">SUM(F27:F28)</f>
        <v>-42129</v>
      </c>
      <c r="G29" s="31" t="n">
        <f aca="false">SUM(G27:G28)</f>
        <v>-119472.710000008</v>
      </c>
      <c r="H29" s="30" t="n">
        <f aca="false">SUM(H27:H28)</f>
        <v>-1776393</v>
      </c>
      <c r="I29" s="31" t="n">
        <f aca="false">SUM(I27:I28)</f>
        <v>-5542881.71000001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'!D32+'WE-VAR'!D32+BUG_VAR!D32+'TX-HPLC-VAR'!D32+'ARUBA-VAR'!D32+'SITHE-VAR'!D32+'DEN-VAR'!D32+'EAST-MKT-VAR'!D32+'MidMarket-VAR'!D32</f>
        <v>428833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'!E32+'WE-VAR'!E32+BUG_VAR!E32+'TX-HPLC-VAR'!E32+'ARUBA-VAR'!E32+'SITHE-VAR'!E32+'DEN-VAR'!E32+'EAST-MKT-VAR'!E32+'MidMarket-VAR'!E32</f>
        <v>1594356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'!F32+'WE-VAR'!F32+BUG_VAR!F32+'TX-HPLC-VAR'!F32+'ARUBA-VAR'!F32+'SITHE-VAR'!F32+'DEN-VAR'!F32+'EAST-MKT-VAR'!F32+'MidMarket-VAR'!F32</f>
        <v>-2518607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'!G32+'WE-VAR'!G32+BUG_VAR!G32+'TX-HPLC-VAR'!G32+'ARUBA-VAR'!G32+'SITHE-VAR'!G32+'DEN-VAR'!G32+'EAST-MKT-VAR'!G32+'MidMarket-VAR'!G32</f>
        <v>-7176820.4535</v>
      </c>
      <c r="H32" s="28" t="n">
        <f aca="false">F32-D32</f>
        <v>-2947440</v>
      </c>
      <c r="I32" s="29" t="n">
        <f aca="false">G32-E32</f>
        <v>-8771176.4535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'!D33+'WE-VAR'!D33+BUG_VAR!D33+'TX-HPLC-VAR'!D33+'ARUBA-VAR'!D33+'SITHE-VAR'!D33+'DEN-VAR'!D33+'EAST-MKT-VAR'!D33+'MidMarket-VAR'!D33</f>
        <v>541652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'!E33+'WE-VAR'!E33+BUG_VAR!E33+'TX-HPLC-VAR'!E33+'ARUBA-VAR'!E33+'SITHE-VAR'!E33+'DEN-VAR'!E33+'EAST-MKT-VAR'!E33+'MidMarket-VAR'!E33</f>
        <v>1736152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'!F33+'WE-VAR'!F33+BUG_VAR!F33+'TX-HPLC-VAR'!F33+'ARUBA-VAR'!F33+'SITHE-VAR'!F33+'DEN-VAR'!F33+'EAST-MKT-VAR'!F33+'MidMarket-VAR'!F33</f>
        <v>-1527330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'!G33+'WE-VAR'!G33+BUG_VAR!G33+'TX-HPLC-VAR'!G33+'ARUBA-VAR'!G33+'SITHE-VAR'!G33+'DEN-VAR'!G33+'EAST-MKT-VAR'!G33+'MidMarket-VAR'!G33</f>
        <v>-3008337.72</v>
      </c>
      <c r="H33" s="28" t="n">
        <f aca="false">F33-D33</f>
        <v>-2068982</v>
      </c>
      <c r="I33" s="29" t="n">
        <f aca="false">G33-E33</f>
        <v>-4744489.72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'!D34+'WE-VAR'!D34+BUG_VAR!D34+'TX-HPLC-VAR'!D34+'ARUBA-VAR'!D34+'SITHE-VAR'!D34+'DEN-VAR'!D34+'EAST-MKT-VAR'!D34+'MidMarket-VAR'!D34</f>
        <v>-754922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'!E34+'WE-VAR'!E34+BUG_VAR!E34+'TX-HPLC-VAR'!E34+'ARUBA-VAR'!E34+'SITHE-VAR'!E34+'DEN-VAR'!E34+'EAST-MKT-VAR'!E34+'MidMarket-VAR'!E34</f>
        <v>-2429148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'!F34+'WE-VAR'!F34+BUG_VAR!F34+'TX-HPLC-VAR'!F34+'ARUBA-VAR'!F34+'SITHE-VAR'!F34+'DEN-VAR'!F34+'EAST-MKT-VAR'!F34+'MidMarket-VAR'!F34</f>
        <v>897932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'!G34+'WE-VAR'!G34+BUG_VAR!G34+'TX-HPLC-VAR'!G34+'ARUBA-VAR'!G34+'SITHE-VAR'!G34+'DEN-VAR'!G34+'EAST-MKT-VAR'!G34+'MidMarket-VAR'!G34</f>
        <v>639843.77</v>
      </c>
      <c r="H34" s="28" t="n">
        <f aca="false">F34-D34</f>
        <v>1652854</v>
      </c>
      <c r="I34" s="29" t="n">
        <f aca="false">G34-E34</f>
        <v>3068991.77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'!D35+'WE-VAR'!D35+BUG_VAR!D35+'TX-HPLC-VAR'!D35+'ARUBA-VAR'!D35+'SITHE-VAR'!D35+'DEN-VAR'!D35+'EAST-MKT-VAR'!D35+'MidMarket-VAR'!D35</f>
        <v>-1045928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'!E35+'WE-VAR'!E35+BUG_VAR!E35+'TX-HPLC-VAR'!E35+'ARUBA-VAR'!E35+'SITHE-VAR'!E35+'DEN-VAR'!E35+'EAST-MKT-VAR'!E35+'MidMarket-VAR'!E35</f>
        <v>-5045566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'!F35+'WE-VAR'!F35+BUG_VAR!F35+'TX-HPLC-VAR'!F35+'ARUBA-VAR'!F35+'SITHE-VAR'!F35+'DEN-VAR'!F35+'EAST-MKT-VAR'!F35+'MidMarket-VAR'!F35</f>
        <v>-2378960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'!G35+'WE-VAR'!G35+BUG_VAR!G35+'TX-HPLC-VAR'!G35+'ARUBA-VAR'!G35+'SITHE-VAR'!G35+'DEN-VAR'!G35+'EAST-MKT-VAR'!G35+'MidMarket-VAR'!G35</f>
        <v>-3281884.03</v>
      </c>
      <c r="H35" s="28" t="n">
        <f aca="false">F35-D35</f>
        <v>-1333032</v>
      </c>
      <c r="I35" s="29" t="n">
        <f aca="false">G35-E35</f>
        <v>1763681.97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-830365</v>
      </c>
      <c r="E36" s="31" t="n">
        <f aca="false">SUM(E32:E35)</f>
        <v>-4144206</v>
      </c>
      <c r="F36" s="30" t="n">
        <f aca="false">SUM(F32:F35)</f>
        <v>-5526965</v>
      </c>
      <c r="G36" s="31" t="n">
        <f aca="false">SUM(G32:G35)</f>
        <v>-12827198.4335</v>
      </c>
      <c r="H36" s="30" t="n">
        <f aca="false">SUM(H32:H35)</f>
        <v>-4696600</v>
      </c>
      <c r="I36" s="31" t="n">
        <f aca="false">SUM(I32:I35)</f>
        <v>-8682992.4335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'!D39+'WE-VAR'!D39+BUG_VAR!D39+'TX-HPLC-VAR'!D39+'ARUBA-VAR'!D39+'SITHE-VAR'!D39+'DEN-VAR'!D39+'EAST-MKT-VAR'!D39+'MidMarket-VAR'!D39</f>
        <v>5861019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'!E39+'WE-VAR'!E39+BUG_VAR!E39+'TX-HPLC-VAR'!E39+'ARUBA-VAR'!E39+'SITHE-VAR'!E39+'DEN-VAR'!E39+'EAST-MKT-VAR'!E39+'MidMarket-VAR'!E39</f>
        <v>20208988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'!F39+'WE-VAR'!F39+BUG_VAR!F39+'TX-HPLC-VAR'!F39+'ARUBA-VAR'!F39+'SITHE-VAR'!F39+'DEN-VAR'!F39+'EAST-MKT-VAR'!F39+'MidMarket-VAR'!F39</f>
        <v>8019971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'!G39+'WE-VAR'!G39+BUG_VAR!G39+'TX-HPLC-VAR'!G39+'ARUBA-VAR'!G39+'SITHE-VAR'!G39+'DEN-VAR'!G39+'EAST-MKT-VAR'!G39+'MidMarket-VAR'!G39</f>
        <v>23434004.47</v>
      </c>
      <c r="H39" s="28" t="n">
        <f aca="false">F39-D39</f>
        <v>2158952</v>
      </c>
      <c r="I39" s="29" t="n">
        <f aca="false">G39-E39</f>
        <v>3225016.47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'!D40+'WE-VAR'!D40+BUG_VAR!D40+'TX-HPLC-VAR'!D40+'ARUBA-VAR'!D40+'SITHE-VAR'!D40+'DEN-VAR'!D40+'EAST-MKT-VAR'!D40+'MidMarket-VAR'!D40</f>
        <v>-2926948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'!E40+'WE-VAR'!E40+BUG_VAR!E40+'TX-HPLC-VAR'!E40+'ARUBA-VAR'!E40+'SITHE-VAR'!E40+'DEN-VAR'!E40+'EAST-MKT-VAR'!E40+'MidMarket-VAR'!E40</f>
        <v>-8963925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'!F40+'WE-VAR'!F40+BUG_VAR!F40+'TX-HPLC-VAR'!F40+'ARUBA-VAR'!F40+'SITHE-VAR'!F40+'DEN-VAR'!F40+'EAST-MKT-VAR'!F40+'MidMarket-VAR'!F40</f>
        <v>-1148662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'!G40+'WE-VAR'!G40+BUG_VAR!G40+'TX-HPLC-VAR'!G40+'ARUBA-VAR'!G40+'SITHE-VAR'!G40+'DEN-VAR'!G40+'EAST-MKT-VAR'!G40+'MidMarket-VAR'!G40</f>
        <v>-3548420.41</v>
      </c>
      <c r="H40" s="28" t="n">
        <f aca="false">F40-D40</f>
        <v>1778286</v>
      </c>
      <c r="I40" s="29" t="n">
        <f aca="false">G40-E40</f>
        <v>5415504.59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'!D41+'WE-VAR'!D41+BUG_VAR!D41+'TX-HPLC-VAR'!D41+'ARUBA-VAR'!D41+'SITHE-VAR'!D41+'DEN-VAR'!D41+'EAST-MKT-VAR'!D41+'MidMarket-VAR'!D41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'!E41+'WE-VAR'!E41+BUG_VAR!E41+'TX-HPLC-VAR'!E41+'ARUBA-VAR'!E41+'SITHE-VAR'!E41+'DEN-VAR'!E41+'EAST-MKT-VAR'!E41+'MidMarket-VAR'!E41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'!F41+'WE-VAR'!F41+BUG_VAR!F41+'TX-HPLC-VAR'!F41+'ARUBA-VAR'!F41+'SITHE-VAR'!F41+'DEN-VAR'!F41+'EAST-MKT-VAR'!F41+'MidMarket-VAR'!F41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'!G41+'WE-VAR'!G41+BUG_VAR!G41+'TX-HPLC-VAR'!G41+'ARUBA-VAR'!G41+'SITHE-VAR'!G41+'DEN-VAR'!G41+'EAST-MKT-VAR'!G41+'MidMarket-VAR'!G41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-2926948</v>
      </c>
      <c r="E42" s="31" t="n">
        <f aca="false">SUM(E40:E41)</f>
        <v>-8963925</v>
      </c>
      <c r="F42" s="30" t="n">
        <f aca="false">SUM(F40:F41)</f>
        <v>-1148662</v>
      </c>
      <c r="G42" s="31" t="n">
        <f aca="false">SUM(G40:G41)</f>
        <v>-3548420.41</v>
      </c>
      <c r="H42" s="30" t="n">
        <f aca="false">SUM(H40:H41)</f>
        <v>1778286</v>
      </c>
      <c r="I42" s="31" t="n">
        <f aca="false">SUM(I40:I41)</f>
        <v>5415504.59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2934071</v>
      </c>
      <c r="E43" s="31" t="n">
        <f aca="false">E42+E39</f>
        <v>11245063</v>
      </c>
      <c r="F43" s="30" t="n">
        <f aca="false">F42+F39</f>
        <v>6871309</v>
      </c>
      <c r="G43" s="31" t="n">
        <f aca="false">G42+G39</f>
        <v>19885584.06</v>
      </c>
      <c r="H43" s="30" t="n">
        <f aca="false">H42+H39</f>
        <v>3937238</v>
      </c>
      <c r="I43" s="31" t="n">
        <f aca="false">I42+I39</f>
        <v>8640521.06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'!D45+'WE-VAR'!D45+BUG_VAR!D45+'TX-HPLC-VAR'!D45+'ARUBA-VAR'!D45+'SITHE-VAR'!D45+'DEN-VAR'!D45+'EAST-MKT-VAR'!D45+'MidMarket-VAR'!D45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'!E45+'WE-VAR'!E45+BUG_VAR!E45+'TX-HPLC-VAR'!E45+'ARUBA-VAR'!E45+'SITHE-VAR'!E45+'DEN-VAR'!E45+'EAST-MKT-VAR'!E45+'MidMarket-VAR'!E45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'!F45+'WE-VAR'!F45+BUG_VAR!F45+'TX-HPLC-VAR'!F45+'ARUBA-VAR'!F45+'SITHE-VAR'!F45+'DEN-VAR'!F45+'EAST-MKT-VAR'!F45+'MidMarket-VAR'!F45</f>
        <v>0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'!G45+'WE-VAR'!G45+BUG_VAR!G45+'TX-HPLC-VAR'!G45+'ARUBA-VAR'!G45+'SITHE-VAR'!G45+'DEN-VAR'!G45+'EAST-MKT-VAR'!G45+'MidMarket-VAR'!G45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'!D47+'WE-VAR'!D47+BUG_VAR!D47+'TX-HPLC-VAR'!D47+'ARUBA-VAR'!D47+'SITHE-VAR'!D47+'DEN-VAR'!D47+'EAST-MKT-VAR'!D47+'MidMarket-VAR'!D47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'!E47+'WE-VAR'!E47+BUG_VAR!E47+'TX-HPLC-VAR'!E47+'ARUBA-VAR'!E47+'SITHE-VAR'!E47+'DEN-VAR'!E47+'EAST-MKT-VAR'!E47+'MidMarket-VAR'!E47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'!F47+'WE-VAR'!F47+BUG_VAR!F47+'TX-HPLC-VAR'!F47+'ARUBA-VAR'!F47+'SITHE-VAR'!F47+'DEN-VAR'!F47+'EAST-MKT-VAR'!F47+'MidMarket-VAR'!F47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'!G47+'WE-VAR'!G47+BUG_VAR!G47+'TX-HPLC-VAR'!G47+'ARUBA-VAR'!G47+'SITHE-VAR'!G47+'DEN-VAR'!G47+'EAST-MKT-VAR'!G47+'MidMarket-VAR'!G47</f>
        <v>24835.99</v>
      </c>
      <c r="H47" s="28" t="n">
        <f aca="false">F47-D47</f>
        <v>0</v>
      </c>
      <c r="I47" s="29" t="n">
        <f aca="false">G47-E47</f>
        <v>24835.99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'!D49+'WE-VAR'!D49+BUG_VAR!D49+'TX-HPLC-VAR'!D49+'ARUBA-VAR'!D49+'SITHE-VAR'!D49+'DEN-VAR'!D49+'EAST-MKT-VAR'!D49+'MidMarket-VAR'!D49</f>
        <v>-455676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'!E49+'WE-VAR'!E49+BUG_VAR!E49+'TX-HPLC-VAR'!E49+'ARUBA-VAR'!E49+'SITHE-VAR'!E49+'DEN-VAR'!E49+'EAST-MKT-VAR'!E49+'MidMarket-VAR'!E49</f>
        <v>-1210906.84752569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'!F49+'WE-VAR'!F49+BUG_VAR!F49+'TX-HPLC-VAR'!F49+'ARUBA-VAR'!F49+'SITHE-VAR'!F49+'DEN-VAR'!F49+'EAST-MKT-VAR'!F49+'MidMarket-VAR'!F49</f>
        <v>660060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'!G49+'WE-VAR'!G49+BUG_VAR!G49+'TX-HPLC-VAR'!G49+'ARUBA-VAR'!G49+'SITHE-VAR'!G49+'DEN-VAR'!G49+'EAST-MKT-VAR'!G49+'MidMarket-VAR'!G49</f>
        <v>2087310.4852</v>
      </c>
      <c r="H49" s="28" t="n">
        <f aca="false">F49-D49</f>
        <v>1115736</v>
      </c>
      <c r="I49" s="29" t="n">
        <f aca="false">G49-E49</f>
        <v>3298217.33272569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'!D51+'WE-VAR'!D51+BUG_VAR!D51+'TX-HPLC-VAR'!D51+'ARUBA-VAR'!D51+'SITHE-VAR'!D51+'DEN-VAR'!D51+'EAST-MKT-VAR'!D51+'MidMarket-VAR'!D51</f>
        <v>-1372606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'!E51+'WE-VAR'!E51+BUG_VAR!E51+'TX-HPLC-VAR'!E51+'ARUBA-VAR'!E51+'SITHE-VAR'!E51+'DEN-VAR'!E51+'EAST-MKT-VAR'!E51+'MidMarket-VAR'!E51</f>
        <v>-4690133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'!F51+'WE-VAR'!F51+BUG_VAR!F51+'TX-HPLC-VAR'!F51+'ARUBA-VAR'!F51+'SITHE-VAR'!F51+'DEN-VAR'!F51+'EAST-MKT-VAR'!F51+'MidMarket-VAR'!F51</f>
        <v>-1406004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'!G51+'WE-VAR'!G51+BUG_VAR!G51+'TX-HPLC-VAR'!G51+'ARUBA-VAR'!G51+'SITHE-VAR'!G51+'DEN-VAR'!G51+'EAST-MKT-VAR'!G51+'MidMarket-VAR'!G51</f>
        <v>-4324711.8742</v>
      </c>
      <c r="H51" s="28" t="n">
        <f aca="false">F51-D51</f>
        <v>-33398</v>
      </c>
      <c r="I51" s="29" t="n">
        <f aca="false">G51-E51</f>
        <v>365421.125800001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'!D54+'WE-VAR'!D54+BUG_VAR!D54+'TX-HPLC-VAR'!D54+'ARUBA-VAR'!D54+'SITHE-VAR'!D54+'DEN-VAR'!D54+'EAST-MKT-VAR'!D54+'MidMarket-VAR'!D54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'!E54+'WE-VAR'!E54+BUG_VAR!E54+'TX-HPLC-VAR'!E54+'ARUBA-VAR'!E54+'SITHE-VAR'!E54+'DEN-VAR'!E54+'EAST-MKT-VAR'!E54+'MidMarket-VAR'!E54</f>
        <v>-5627757.94026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'!F54+'WE-VAR'!F54+BUG_VAR!F54+'TX-HPLC-VAR'!F54+'ARUBA-VAR'!F54+'SITHE-VAR'!F54+'DEN-VAR'!F54+'EAST-MKT-VAR'!F54+'MidMarket-VAR'!F54</f>
        <v>-323086738.29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'!G54+'WE-VAR'!G54+BUG_VAR!G54+'TX-HPLC-VAR'!G54+'ARUBA-VAR'!G54+'SITHE-VAR'!G54+'DEN-VAR'!G54+'EAST-MKT-VAR'!G54+'MidMarket-VAR'!G54</f>
        <v>-4184693.33</v>
      </c>
      <c r="H54" s="28" t="n">
        <f aca="false">F54-D54</f>
        <v>-323086738.29</v>
      </c>
      <c r="I54" s="29" t="n">
        <f aca="false">G54-E54</f>
        <v>1443064.61026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'!D55+'WE-VAR'!D55+BUG_VAR!D55+'TX-HPLC-VAR'!D55+'ARUBA-VAR'!D55+'SITHE-VAR'!D55+'DEN-VAR'!D55+'EAST-MKT-VAR'!D55+'MidMarket-VAR'!D55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'!E55+'WE-VAR'!E55+BUG_VAR!E55+'TX-HPLC-VAR'!E55+'ARUBA-VAR'!E55+'SITHE-VAR'!E55+'DEN-VAR'!E55+'EAST-MKT-VAR'!E55+'MidMarket-VAR'!E55</f>
        <v>-6334685.32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'!F55+'WE-VAR'!F55+BUG_VAR!F55+'TX-HPLC-VAR'!F55+'ARUBA-VAR'!F55+'SITHE-VAR'!F55+'DEN-VAR'!F55+'EAST-MKT-VAR'!F55+'MidMarket-VAR'!F55</f>
        <v>-264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'!G55+'WE-VAR'!G55+BUG_VAR!G55+'TX-HPLC-VAR'!G55+'ARUBA-VAR'!G55+'SITHE-VAR'!G55+'DEN-VAR'!G55+'EAST-MKT-VAR'!G55+'MidMarket-VAR'!G55</f>
        <v>-12956152.9</v>
      </c>
      <c r="H55" s="28" t="n">
        <f aca="false">F55-D55</f>
        <v>-264</v>
      </c>
      <c r="I55" s="29" t="n">
        <f aca="false">G55-E55</f>
        <v>-6621467.58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-11962443.26026</v>
      </c>
      <c r="F56" s="30" t="n">
        <f aca="false">SUM(F54:F55)</f>
        <v>-323087002.29</v>
      </c>
      <c r="G56" s="31" t="n">
        <f aca="false">SUM(G54:G55)</f>
        <v>-17140846.23</v>
      </c>
      <c r="H56" s="30" t="n">
        <f aca="false">SUM(H54:H55)</f>
        <v>-323087002.29</v>
      </c>
      <c r="I56" s="31" t="n">
        <f aca="false">SUM(I54:I55)</f>
        <v>-5178402.96974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'!D59+'WE-VAR'!D59+BUG_VAR!D59+'TX-HPLC-VAR'!D59+'ARUBA-VAR'!D59+'SITHE-VAR'!D59+'DEN-VAR'!D59+'EAST-MKT-VAR'!D59+'MidMarket-VAR'!D59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'!E59+'WE-VAR'!E59+BUG_VAR!E59+'TX-HPLC-VAR'!E59+'ARUBA-VAR'!E59+'SITHE-VAR'!E59+'DEN-VAR'!E59+'EAST-MKT-VAR'!E59+'MidMarket-VAR'!E59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'!F59+'WE-VAR'!F59+BUG_VAR!F59+'TX-HPLC-VAR'!F59+'ARUBA-VAR'!F59+'SITHE-VAR'!F59+'DEN-VAR'!F59+'EAST-MKT-VAR'!F59+'MidMarket-VAR'!F59</f>
        <v>0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'!G59+'WE-VAR'!G59+BUG_VAR!G59+'TX-HPLC-VAR'!G59+'ARUBA-VAR'!G59+'SITHE-VAR'!G59+'DEN-VAR'!G59+'EAST-MKT-VAR'!G59+'MidMarket-VAR'!G59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'!D60+'WE-VAR'!D60+BUG_VAR!D60+'TX-HPLC-VAR'!D60+'ARUBA-VAR'!D60+'SITHE-VAR'!D60+'DEN-VAR'!D60+'EAST-MKT-VAR'!D60+'MidMarket-VAR'!D60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'!E60+'WE-VAR'!E60+BUG_VAR!E60+'TX-HPLC-VAR'!E60+'ARUBA-VAR'!E60+'SITHE-VAR'!E60+'DEN-VAR'!E60+'EAST-MKT-VAR'!E60+'MidMarket-VAR'!E60</f>
        <v>2163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'!F60+'WE-VAR'!F60+BUG_VAR!F60+'TX-HPLC-VAR'!F60+'ARUBA-VAR'!F60+'SITHE-VAR'!F60+'DEN-VAR'!F60+'EAST-MKT-VAR'!F60+'MidMarket-VAR'!F60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'!G60+'WE-VAR'!G60+BUG_VAR!G60+'TX-HPLC-VAR'!G60+'ARUBA-VAR'!G60+'SITHE-VAR'!G60+'DEN-VAR'!G60+'EAST-MKT-VAR'!G60+'MidMarket-VAR'!G60</f>
        <v>0</v>
      </c>
      <c r="H60" s="28" t="n">
        <f aca="false">F60-D60</f>
        <v>0</v>
      </c>
      <c r="I60" s="29" t="n">
        <f aca="false">G60-E60</f>
        <v>-2163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2163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-2163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'!D64+'WE-VAR'!D64+BUG_VAR!D64+'TX-HPLC-VAR'!D64+'ARUBA-VAR'!D64+'SITHE-VAR'!D64+'DEN-VAR'!D64+'EAST-MKT-VAR'!D64+'MidMarket-VAR'!D64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'!E64+'WE-VAR'!E64+BUG_VAR!E64+'TX-HPLC-VAR'!E64+'ARUBA-VAR'!E64+'SITHE-VAR'!E64+'DEN-VAR'!E64+'EAST-MKT-VAR'!E64+'MidMarket-VAR'!E64</f>
        <v>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'!F64+'WE-VAR'!F64+BUG_VAR!F64+'TX-HPLC-VAR'!F64+'ARUBA-VAR'!F64+'SITHE-VAR'!F64+'DEN-VAR'!F64+'EAST-MKT-VAR'!F64+'MidMarket-VAR'!F64</f>
        <v>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'!G64+'WE-VAR'!G64+BUG_VAR!G64+'TX-HPLC-VAR'!G64+'ARUBA-VAR'!G64+'SITHE-VAR'!G64+'DEN-VAR'!G64+'EAST-MKT-VAR'!G64+'MidMarket-VAR'!G64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'!D65+'WE-VAR'!D65+BUG_VAR!D65+'TX-HPLC-VAR'!D65+'ARUBA-VAR'!D65+'SITHE-VAR'!D65+'DEN-VAR'!D65+'EAST-MKT-VAR'!D65+'MidMarket-VAR'!D65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'!E65+'WE-VAR'!E65+BUG_VAR!E65+'TX-HPLC-VAR'!E65+'ARUBA-VAR'!E65+'SITHE-VAR'!E65+'DEN-VAR'!E65+'EAST-MKT-VAR'!E65+'MidMarket-VAR'!E65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'!F65+'WE-VAR'!F65+BUG_VAR!F65+'TX-HPLC-VAR'!F65+'ARUBA-VAR'!F65+'SITHE-VAR'!F65+'DEN-VAR'!F65+'EAST-MKT-VAR'!F65+'MidMarket-VAR'!F65</f>
        <v>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'!G65+'WE-VAR'!G65+BUG_VAR!G65+'TX-HPLC-VAR'!G65+'ARUBA-VAR'!G65+'SITHE-VAR'!G65+'DEN-VAR'!G65+'EAST-MKT-VAR'!G65+'MidMarket-VAR'!G65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'!D70+'WE-VAR'!D70+BUG_VAR!D70+'TX-HPLC-VAR'!D70+'ARUBA-VAR'!D70+'SITHE-VAR'!D70+'DEN-VAR'!D70+'EAST-MKT-VAR'!D70+'MidMarket-VAR'!D70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'!E70+'WE-VAR'!E70+BUG_VAR!E70+'TX-HPLC-VAR'!E70+'ARUBA-VAR'!E70+'SITHE-VAR'!E70+'DEN-VAR'!E70+'EAST-MKT-VAR'!E70+'MidMarket-VAR'!E70</f>
        <v>246923420.345298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'!F70+'WE-VAR'!F70+BUG_VAR!F70+'TX-HPLC-VAR'!F70+'ARUBA-VAR'!F70+'SITHE-VAR'!F70+'DEN-VAR'!F70+'EAST-MKT-VAR'!F70+'MidMarket-VAR'!F70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'!G70+'WE-VAR'!G70+BUG_VAR!G70+'TX-HPLC-VAR'!G70+'ARUBA-VAR'!G70+'SITHE-VAR'!G70+'DEN-VAR'!G70+'EAST-MKT-VAR'!G70+'MidMarket-VAR'!G70</f>
        <v>247824856.52</v>
      </c>
      <c r="H70" s="28" t="n">
        <f aca="false">F70-D70</f>
        <v>0</v>
      </c>
      <c r="I70" s="29" t="n">
        <f aca="false">G70-E70</f>
        <v>901436.174701721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'!D71+'WE-VAR'!D71+BUG_VAR!D71+'TX-HPLC-VAR'!D71+'ARUBA-VAR'!D71+'SITHE-VAR'!D71+'DEN-VAR'!D71+'EAST-MKT-VAR'!D71+'MidMarket-VAR'!D71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'!E71+'WE-VAR'!E71+BUG_VAR!E71+'TX-HPLC-VAR'!E71+'ARUBA-VAR'!E71+'SITHE-VAR'!E71+'DEN-VAR'!E71+'EAST-MKT-VAR'!E71+'MidMarket-VAR'!E71</f>
        <v>-139174190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'!F71+'WE-VAR'!F71+BUG_VAR!F71+'TX-HPLC-VAR'!F71+'ARUBA-VAR'!F71+'SITHE-VAR'!F71+'DEN-VAR'!F71+'EAST-MKT-VAR'!F71+'MidMarket-VAR'!F71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'!G71+'WE-VAR'!G71+BUG_VAR!G71+'TX-HPLC-VAR'!G71+'ARUBA-VAR'!G71+'SITHE-VAR'!G71+'DEN-VAR'!G71+'EAST-MKT-VAR'!G71+'MidMarket-VAR'!G71</f>
        <v>-142415401.03</v>
      </c>
      <c r="H71" s="28" t="n">
        <f aca="false">F71-D71</f>
        <v>0</v>
      </c>
      <c r="I71" s="29" t="n">
        <f aca="false">G71-E71</f>
        <v>-3241211.03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107749230.345298</v>
      </c>
      <c r="F72" s="30" t="n">
        <f aca="false">SUM(F70:F71)</f>
        <v>0</v>
      </c>
      <c r="G72" s="31" t="n">
        <f aca="false">SUM(G70:G71)</f>
        <v>105409455.49</v>
      </c>
      <c r="H72" s="30" t="n">
        <f aca="false">SUM(H70:H71)</f>
        <v>0</v>
      </c>
      <c r="I72" s="31" t="n">
        <f aca="false">SUM(I70:I71)</f>
        <v>-2339774.85529828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'!D73+'WE-VAR'!D73+BUG_VAR!D73+'TX-HPLC-VAR'!D73+'ARUBA-VAR'!D73+'SITHE-VAR'!D73+'DEN-VAR'!D73+'EAST-MKT-VAR'!D73+'MidMarket-VAR'!D73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'!E73+'WE-VAR'!E73+BUG_VAR!E73+'TX-HPLC-VAR'!E73+'ARUBA-VAR'!E73+'SITHE-VAR'!E73+'DEN-VAR'!E73+'EAST-MKT-VAR'!E73+'MidMarket-VAR'!E73</f>
        <v>-97744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'!F73+'WE-VAR'!F73+BUG_VAR!F73+'TX-HPLC-VAR'!F73+'ARUBA-VAR'!F73+'SITHE-VAR'!F73+'DEN-VAR'!F73+'EAST-MKT-VAR'!F73+'MidMarket-VAR'!F73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'!G73+'WE-VAR'!G73+BUG_VAR!G73+'TX-HPLC-VAR'!G73+'ARUBA-VAR'!G73+'SITHE-VAR'!G73+'DEN-VAR'!G73+'EAST-MKT-VAR'!G73+'MidMarket-VAR'!G73</f>
        <v>0</v>
      </c>
      <c r="H73" s="28" t="n">
        <f aca="false">F73-D73</f>
        <v>0</v>
      </c>
      <c r="I73" s="29" t="n">
        <f aca="false">G73-E73</f>
        <v>97744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'!D74+'WE-VAR'!D74+BUG_VAR!D74+'TX-HPLC-VAR'!D74+'ARUBA-VAR'!D74+'SITHE-VAR'!D74+'DEN-VAR'!D74+'EAST-MKT-VAR'!D74+'MidMarket-VAR'!D74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'!E74+'WE-VAR'!E74+BUG_VAR!E74+'TX-HPLC-VAR'!E74+'ARUBA-VAR'!E74+'SITHE-VAR'!E74+'DEN-VAR'!E74+'EAST-MKT-VAR'!E74+'MidMarket-VAR'!E74</f>
        <v>-17677049.145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'!F74+'WE-VAR'!F74+BUG_VAR!F74+'TX-HPLC-VAR'!F74+'ARUBA-VAR'!F74+'SITHE-VAR'!F74+'DEN-VAR'!F74+'EAST-MKT-VAR'!F74+'MidMarket-VAR'!F74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'!G74+'WE-VAR'!G74+BUG_VAR!G74+'TX-HPLC-VAR'!G74+'ARUBA-VAR'!G74+'SITHE-VAR'!G74+'DEN-VAR'!G74+'EAST-MKT-VAR'!G74+'MidMarket-VAR'!G74</f>
        <v>-15510960.88</v>
      </c>
      <c r="H74" s="28" t="n">
        <f aca="false">F74-D74</f>
        <v>0</v>
      </c>
      <c r="I74" s="29" t="n">
        <f aca="false">G74-E74</f>
        <v>2166088.265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'!D75+'WE-VAR'!D75+BUG_VAR!D75+'TX-HPLC-VAR'!D75+'ARUBA-VAR'!D75+'SITHE-VAR'!D75+'DEN-VAR'!D75+'EAST-MKT-VAR'!D75+'MidMarket-VAR'!D75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'!E75+'WE-VAR'!E75+BUG_VAR!E75+'TX-HPLC-VAR'!E75+'ARUBA-VAR'!E75+'SITHE-VAR'!E75+'DEN-VAR'!E75+'EAST-MKT-VAR'!E75+'MidMarket-VAR'!E75</f>
        <v>-9686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'!F75+'WE-VAR'!F75+BUG_VAR!F75+'TX-HPLC-VAR'!F75+'ARUBA-VAR'!F75+'SITHE-VAR'!F75+'DEN-VAR'!F75+'EAST-MKT-VAR'!F75+'MidMarket-VAR'!F75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'!G75+'WE-VAR'!G75+BUG_VAR!G75+'TX-HPLC-VAR'!G75+'ARUBA-VAR'!G75+'SITHE-VAR'!G75+'DEN-VAR'!G75+'EAST-MKT-VAR'!G75+'MidMarket-VAR'!G75</f>
        <v>-9689</v>
      </c>
      <c r="H75" s="28" t="n">
        <f aca="false">F75-D75</f>
        <v>0</v>
      </c>
      <c r="I75" s="29" t="n">
        <f aca="false">G75-E75</f>
        <v>-3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'!D76+'WE-VAR'!D76+BUG_VAR!D76+'TX-HPLC-VAR'!D76+'ARUBA-VAR'!D76+'SITHE-VAR'!D76+'DEN-VAR'!D76+'EAST-MKT-VAR'!D76+'MidMarket-VAR'!D76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'!E76+'WE-VAR'!E76+BUG_VAR!E76+'TX-HPLC-VAR'!E76+'ARUBA-VAR'!E76+'SITHE-VAR'!E76+'DEN-VAR'!E76+'EAST-MKT-VAR'!E76+'MidMarket-VAR'!E76</f>
        <v>-72672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'!F76+'WE-VAR'!F76+BUG_VAR!F76+'TX-HPLC-VAR'!F76+'ARUBA-VAR'!F76+'SITHE-VAR'!F76+'DEN-VAR'!F76+'EAST-MKT-VAR'!F76+'MidMarket-VAR'!F76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'!G76+'WE-VAR'!G76+BUG_VAR!G76+'TX-HPLC-VAR'!G76+'ARUBA-VAR'!G76+'SITHE-VAR'!G76+'DEN-VAR'!G76+'EAST-MKT-VAR'!G76+'MidMarket-VAR'!G76</f>
        <v>-84702.36</v>
      </c>
      <c r="H76" s="28" t="n">
        <f aca="false">F76-D76</f>
        <v>0</v>
      </c>
      <c r="I76" s="29" t="n">
        <f aca="false">G76-E76</f>
        <v>-12030.36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'!D77+'WE-VAR'!D77+BUG_VAR!D77+'TX-HPLC-VAR'!D77+'ARUBA-VAR'!D77+'SITHE-VAR'!D77+'DEN-VAR'!D77+'EAST-MKT-VAR'!D77+'MidMarket-VAR'!D77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'!E77+'WE-VAR'!E77+BUG_VAR!E77+'TX-HPLC-VAR'!E77+'ARUBA-VAR'!E77+'SITHE-VAR'!E77+'DEN-VAR'!E77+'EAST-MKT-VAR'!E77+'MidMarket-VAR'!E77</f>
        <v>-460724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'!F77+'WE-VAR'!F77+BUG_VAR!F77+'TX-HPLC-VAR'!F77+'ARUBA-VAR'!F77+'SITHE-VAR'!F77+'DEN-VAR'!F77+'EAST-MKT-VAR'!F77+'MidMarket-VAR'!F77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'!G77+'WE-VAR'!G77+BUG_VAR!G77+'TX-HPLC-VAR'!G77+'ARUBA-VAR'!G77+'SITHE-VAR'!G77+'DEN-VAR'!G77+'EAST-MKT-VAR'!G77+'MidMarket-VAR'!G77</f>
        <v>-474883</v>
      </c>
      <c r="H77" s="28" t="n">
        <f aca="false">F77-D77</f>
        <v>0</v>
      </c>
      <c r="I77" s="29" t="n">
        <f aca="false">G77-E77</f>
        <v>-14159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'!D78+'WE-VAR'!D78+BUG_VAR!D78+'TX-HPLC-VAR'!D78+'ARUBA-VAR'!D78+'SITHE-VAR'!D78+'DEN-VAR'!D78+'EAST-MKT-VAR'!D78+'MidMarket-VAR'!D78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'!E78+'WE-VAR'!E78+BUG_VAR!E78+'TX-HPLC-VAR'!E78+'ARUBA-VAR'!E78+'SITHE-VAR'!E78+'DEN-VAR'!E78+'EAST-MKT-VAR'!E78+'MidMarket-VAR'!E78</f>
        <v>24523.945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'!F78+'WE-VAR'!F78+BUG_VAR!F78+'TX-HPLC-VAR'!F78+'ARUBA-VAR'!F78+'SITHE-VAR'!F78+'DEN-VAR'!F78+'EAST-MKT-VAR'!F78+'MidMarket-VAR'!F78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'!G78+'WE-VAR'!G78+BUG_VAR!G78+'TX-HPLC-VAR'!G78+'ARUBA-VAR'!G78+'SITHE-VAR'!G78+'DEN-VAR'!G78+'EAST-MKT-VAR'!G78+'MidMarket-VAR'!G78</f>
        <v>0</v>
      </c>
      <c r="H78" s="28" t="n">
        <f aca="false">F78-D78</f>
        <v>0</v>
      </c>
      <c r="I78" s="29" t="n">
        <f aca="false">G78-E78</f>
        <v>-24523.945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'!D79+'WE-VAR'!D79+BUG_VAR!D79+'TX-HPLC-VAR'!D79+'ARUBA-VAR'!D79+'SITHE-VAR'!D79+'DEN-VAR'!D79+'EAST-MKT-VAR'!D79+'MidMarket-VAR'!D79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'!E79+'WE-VAR'!E79+BUG_VAR!E79+'TX-HPLC-VAR'!E79+'ARUBA-VAR'!E79+'SITHE-VAR'!E79+'DEN-VAR'!E79+'EAST-MKT-VAR'!E79+'MidMarket-VAR'!E79</f>
        <v>-103709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'!F79+'WE-VAR'!F79+BUG_VAR!F79+'TX-HPLC-VAR'!F79+'ARUBA-VAR'!F79+'SITHE-VAR'!F79+'DEN-VAR'!F79+'EAST-MKT-VAR'!F79+'MidMarket-VAR'!F79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'!G79+'WE-VAR'!G79+BUG_VAR!G79+'TX-HPLC-VAR'!G79+'ARUBA-VAR'!G79+'SITHE-VAR'!G79+'DEN-VAR'!G79+'EAST-MKT-VAR'!G79+'MidMarket-VAR'!G79</f>
        <v>-9727919</v>
      </c>
      <c r="H79" s="28" t="n">
        <f aca="false">F79-D79</f>
        <v>0</v>
      </c>
      <c r="I79" s="29" t="n">
        <f aca="false">G79-E79</f>
        <v>-9624210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'!D80+'WE-VAR'!D80+BUG_VAR!D80+'TX-HPLC-VAR'!D80+'ARUBA-VAR'!D80+'SITHE-VAR'!D80+'DEN-VAR'!D80+'EAST-MKT-VAR'!D80+'MidMarket-VAR'!D80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'!E80+'WE-VAR'!E80+BUG_VAR!E80+'TX-HPLC-VAR'!E80+'ARUBA-VAR'!E80+'SITHE-VAR'!E80+'DEN-VAR'!E80+'EAST-MKT-VAR'!E80+'MidMarket-VAR'!E80</f>
        <v>-66750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'!F80+'WE-VAR'!F80+BUG_VAR!F80+'TX-HPLC-VAR'!F80+'ARUBA-VAR'!F80+'SITHE-VAR'!F80+'DEN-VAR'!F80+'EAST-MKT-VAR'!F80+'MidMarket-VAR'!F80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'!G80+'WE-VAR'!G80+BUG_VAR!G80+'TX-HPLC-VAR'!G80+'ARUBA-VAR'!G80+'SITHE-VAR'!G80+'DEN-VAR'!G80+'EAST-MKT-VAR'!G80+'MidMarket-VAR'!G80</f>
        <v>3881261.07</v>
      </c>
      <c r="H80" s="28" t="n">
        <f aca="false">F80-D80</f>
        <v>0</v>
      </c>
      <c r="I80" s="29" t="n">
        <f aca="false">G80-E80</f>
        <v>3948011.07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'!D81+'WE-VAR'!D81+BUG_VAR!D81+'TX-HPLC-VAR'!D81+'ARUBA-VAR'!D81+'SITHE-VAR'!D81+'DEN-VAR'!D81+'EAST-MKT-VAR'!D81+'MidMarket-VAR'!D81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'!E81+'WE-VAR'!E81+BUG_VAR!E81+'TX-HPLC-VAR'!E81+'ARUBA-VAR'!E81+'SITHE-VAR'!E81+'DEN-VAR'!E81+'EAST-MKT-VAR'!E81+'MidMarket-VAR'!E81</f>
        <v>-2399692.4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'!F81+'WE-VAR'!F81+BUG_VAR!F81+'TX-HPLC-VAR'!F81+'ARUBA-VAR'!F81+'SITHE-VAR'!F81+'DEN-VAR'!F81+'EAST-MKT-VAR'!F81+'MidMarket-VAR'!F81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'!G81+'WE-VAR'!G81+BUG_VAR!G81+'TX-HPLC-VAR'!G81+'ARUBA-VAR'!G81+'SITHE-VAR'!G81+'DEN-VAR'!G81+'EAST-MKT-VAR'!G81+'MidMarket-VAR'!G81</f>
        <v>6133429.79</v>
      </c>
      <c r="H81" s="28" t="n">
        <f aca="false">F81-D81</f>
        <v>0</v>
      </c>
      <c r="I81" s="29" t="n">
        <f aca="false">G81-E81</f>
        <v>8533122.19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450</v>
      </c>
      <c r="E82" s="43" t="n">
        <f aca="false">SUM(E72:E81)+E16+E24+E29+E36+E43+E45+E47+E49+E51+E56+E61+E66</f>
        <v>93973811.567513</v>
      </c>
      <c r="F82" s="42" t="n">
        <f aca="false">F16+F24+F29+F36+F43+F45+F47+F49</f>
        <v>0</v>
      </c>
      <c r="G82" s="43" t="n">
        <f aca="false">SUM(G72:G81)+G16+G24+G29+G36+G43+G45+G47+G49+G51+G56+G61+G66</f>
        <v>97086775.0216995</v>
      </c>
      <c r="H82" s="42" t="n">
        <f aca="false">H16+H24+H29+H36+H43+H45+H47+H49</f>
        <v>-450</v>
      </c>
      <c r="I82" s="43" t="n">
        <f aca="false">SUM(I72:I81)+I16+I24+I29+I36+I43+I45+I47+I49+I51+I56+I61+I66</f>
        <v>3112963.45418738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5735748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7632461.16</v>
      </c>
      <c r="H86" s="48" t="n">
        <f aca="false">F86-D86</f>
        <v>0</v>
      </c>
      <c r="I86" s="48" t="n">
        <f aca="false">G86-E86</f>
        <v>1896713.16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30477</v>
      </c>
      <c r="H87" s="49" t="n">
        <f aca="false">F87-D87</f>
        <v>0</v>
      </c>
      <c r="I87" s="49" t="n">
        <f aca="false">G87-E87</f>
        <v>30477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-1927938</v>
      </c>
      <c r="H88" s="50" t="n">
        <f aca="false">F88-D88</f>
        <v>0</v>
      </c>
      <c r="I88" s="50" t="n">
        <f aca="false">G88-E88</f>
        <v>-1927938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5735748</v>
      </c>
      <c r="F89" s="54" t="n">
        <f aca="false">SUM(F86:F88)</f>
        <v>0</v>
      </c>
      <c r="G89" s="54" t="n">
        <f aca="false">SUM(G86:G88)</f>
        <v>5735000.16</v>
      </c>
      <c r="H89" s="54" t="n">
        <f aca="false">SUM(H86:H88)</f>
        <v>0</v>
      </c>
      <c r="I89" s="54" t="n">
        <f aca="false">SUM(I86:I88)</f>
        <v>-747.839999999851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450</v>
      </c>
      <c r="E91" s="54" t="n">
        <f aca="false">+E82+E89</f>
        <v>99709559.567513</v>
      </c>
      <c r="F91" s="54" t="n">
        <f aca="false">+F82+F89</f>
        <v>0</v>
      </c>
      <c r="G91" s="54" t="n">
        <f aca="false">+G82+G89</f>
        <v>102821775.1817</v>
      </c>
      <c r="H91" s="54" t="n">
        <f aca="false">+H82+H89</f>
        <v>-450</v>
      </c>
      <c r="I91" s="54" t="n">
        <f aca="false">+I82+I89</f>
        <v>3112215.61418738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14" activeCellId="0" sqref="E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  <col collapsed="false" customWidth="false" hidden="true" outlineLevel="0" max="93" min="71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47467850</v>
      </c>
      <c r="E11" s="29" t="n">
        <f aca="false">SUM(G11,I11,K11,M11,O11,Q11,S11,U11,W11,Y11,AA11,AC11,AE11)</f>
        <v>158993449.31</v>
      </c>
      <c r="F11" s="28" t="n">
        <f aca="false">'TIE-OUT'!N11+RECLASS!L11</f>
        <v>0</v>
      </c>
      <c r="G11" s="29" t="n">
        <f aca="false">'TIE-OUT'!O11+RECLASS!M11</f>
        <v>0</v>
      </c>
      <c r="H11" s="113" t="n">
        <f aca="false">58806361-10792383</f>
        <v>48013978</v>
      </c>
      <c r="I11" s="114" t="n">
        <f aca="false">201443747-614514-491504-40494735</f>
        <v>159842994</v>
      </c>
      <c r="J11" s="113" t="n">
        <v>575714</v>
      </c>
      <c r="K11" s="114" t="n">
        <v>4648981</v>
      </c>
      <c r="L11" s="113" t="n">
        <v>-2107671</v>
      </c>
      <c r="M11" s="114" t="n">
        <v>-4794608.66</v>
      </c>
      <c r="N11" s="113" t="n">
        <v>22441</v>
      </c>
      <c r="O11" s="114" t="n">
        <v>-364090.62</v>
      </c>
      <c r="P11" s="113" t="n">
        <v>963388</v>
      </c>
      <c r="Q11" s="114" t="n">
        <v>-339826.41</v>
      </c>
      <c r="R11" s="113" t="n">
        <f aca="false">+Actuals!O44</f>
        <v>0</v>
      </c>
      <c r="S11" s="114" t="n">
        <f aca="false">+Actuals!P44</f>
        <v>0</v>
      </c>
      <c r="T11" s="113" t="n">
        <f aca="false">+Actuals!Q44</f>
        <v>0</v>
      </c>
      <c r="U11" s="114" t="n">
        <f aca="false">+Actuals!R44</f>
        <v>0</v>
      </c>
      <c r="V11" s="113" t="n">
        <f aca="false">+Actuals!S44</f>
        <v>0</v>
      </c>
      <c r="W11" s="114" t="n">
        <f aca="false">+Actuals!T44</f>
        <v>0</v>
      </c>
      <c r="X11" s="113" t="n">
        <f aca="false">+Actuals!U44</f>
        <v>0</v>
      </c>
      <c r="Y11" s="114" t="n">
        <f aca="false">+Actuals!V44</f>
        <v>0</v>
      </c>
      <c r="Z11" s="113" t="n">
        <f aca="false">+Actuals!W44</f>
        <v>0</v>
      </c>
      <c r="AA11" s="114" t="n">
        <f aca="false">+Actuals!X44</f>
        <v>0</v>
      </c>
      <c r="AB11" s="113" t="n">
        <f aca="false">+Actuals!Y44</f>
        <v>0</v>
      </c>
      <c r="AC11" s="114" t="n">
        <f aca="false">+Actuals!Z44</f>
        <v>0</v>
      </c>
      <c r="AD11" s="113" t="n">
        <f aca="false">+Actuals!AA44</f>
        <v>0</v>
      </c>
      <c r="AE11" s="114" t="n">
        <f aca="false">+Actuals!AB44</f>
        <v>0</v>
      </c>
      <c r="AF11" s="113" t="n">
        <f aca="false">+Actuals!AC44</f>
        <v>0</v>
      </c>
      <c r="AG11" s="114" t="n">
        <f aca="false">+Actuals!AD44</f>
        <v>0</v>
      </c>
      <c r="AH11" s="113" t="n">
        <f aca="false">+Actuals!AE44</f>
        <v>0</v>
      </c>
      <c r="AI11" s="114" t="n">
        <f aca="false">+Actuals!AF44</f>
        <v>0</v>
      </c>
      <c r="AJ11" s="113" t="n">
        <f aca="false">+Actuals!AG44</f>
        <v>0</v>
      </c>
      <c r="AK11" s="114" t="n">
        <f aca="false">+Actuals!AH44</f>
        <v>0</v>
      </c>
      <c r="AL11" s="113" t="n">
        <f aca="false">+Actuals!AI44</f>
        <v>0</v>
      </c>
      <c r="AM11" s="114" t="n">
        <f aca="false">+Actuals!AJ44</f>
        <v>0</v>
      </c>
      <c r="AN11" s="113" t="n">
        <f aca="false">+Actuals!AK44</f>
        <v>0</v>
      </c>
      <c r="AO11" s="114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4362869.51</v>
      </c>
      <c r="F12" s="28" t="n">
        <f aca="false">'TIE-OUT'!N12+RECLASS!L12</f>
        <v>0</v>
      </c>
      <c r="G12" s="29" t="n">
        <f aca="false">'TIE-OUT'!O12+RECLASS!M12</f>
        <v>3590842.82</v>
      </c>
      <c r="H12" s="113" t="n">
        <v>0</v>
      </c>
      <c r="I12" s="114" t="n">
        <v>0</v>
      </c>
      <c r="J12" s="113" t="n">
        <v>0</v>
      </c>
      <c r="K12" s="116" t="n">
        <v>540</v>
      </c>
      <c r="L12" s="113" t="n">
        <v>0</v>
      </c>
      <c r="M12" s="114" t="n">
        <v>771486.69</v>
      </c>
      <c r="N12" s="113" t="n">
        <v>0</v>
      </c>
      <c r="O12" s="114" t="n">
        <v>0</v>
      </c>
      <c r="P12" s="113" t="n">
        <v>0</v>
      </c>
      <c r="Q12" s="114" t="n">
        <v>0</v>
      </c>
      <c r="R12" s="113" t="n">
        <f aca="false">+Actuals!O45</f>
        <v>0</v>
      </c>
      <c r="S12" s="114" t="n">
        <f aca="false">+Actuals!P45</f>
        <v>0</v>
      </c>
      <c r="T12" s="113" t="n">
        <f aca="false">+Actuals!Q45</f>
        <v>0</v>
      </c>
      <c r="U12" s="114" t="n">
        <f aca="false">+Actuals!R45</f>
        <v>0</v>
      </c>
      <c r="V12" s="113" t="n">
        <f aca="false">+Actuals!S45</f>
        <v>0</v>
      </c>
      <c r="W12" s="114" t="n">
        <f aca="false">+Actuals!T45</f>
        <v>0</v>
      </c>
      <c r="X12" s="113" t="n">
        <f aca="false">+Actuals!U45</f>
        <v>0</v>
      </c>
      <c r="Y12" s="114" t="n">
        <f aca="false">+Actuals!V45</f>
        <v>0</v>
      </c>
      <c r="Z12" s="113" t="n">
        <f aca="false">+Actuals!W45</f>
        <v>0</v>
      </c>
      <c r="AA12" s="114" t="n">
        <f aca="false">+Actuals!X45</f>
        <v>0</v>
      </c>
      <c r="AB12" s="113" t="n">
        <f aca="false">+Actuals!Y45</f>
        <v>0</v>
      </c>
      <c r="AC12" s="114" t="n">
        <f aca="false">+Actuals!Z45</f>
        <v>0</v>
      </c>
      <c r="AD12" s="113" t="n">
        <f aca="false">+Actuals!AA45</f>
        <v>0</v>
      </c>
      <c r="AE12" s="114" t="n">
        <f aca="false">+Actuals!AB45</f>
        <v>0</v>
      </c>
      <c r="AF12" s="113" t="n">
        <f aca="false">+Actuals!AC45</f>
        <v>0</v>
      </c>
      <c r="AG12" s="114" t="n">
        <f aca="false">+Actuals!AD45</f>
        <v>0</v>
      </c>
      <c r="AH12" s="113" t="n">
        <f aca="false">+Actuals!AE45</f>
        <v>0</v>
      </c>
      <c r="AI12" s="114" t="n">
        <f aca="false">+Actuals!AF45</f>
        <v>0</v>
      </c>
      <c r="AJ12" s="113" t="n">
        <f aca="false">+Actuals!AG45</f>
        <v>0</v>
      </c>
      <c r="AK12" s="114" t="n">
        <f aca="false">+Actuals!AH45</f>
        <v>0</v>
      </c>
      <c r="AL12" s="113" t="n">
        <f aca="false">+Actuals!AI45</f>
        <v>0</v>
      </c>
      <c r="AM12" s="114" t="n">
        <f aca="false">+Actuals!AJ45</f>
        <v>0</v>
      </c>
      <c r="AN12" s="113" t="n">
        <f aca="false">+Actuals!AK45</f>
        <v>0</v>
      </c>
      <c r="AO12" s="114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10792383</v>
      </c>
      <c r="E13" s="29" t="n">
        <f aca="false">SUM(G13,I13,K13,M13,O13,Q13,S13,U13,W13,Y13,AA13,AC13,AE13)</f>
        <v>40494735</v>
      </c>
      <c r="F13" s="28" t="n">
        <f aca="false">'TIE-OUT'!N13+RECLASS!L13</f>
        <v>0</v>
      </c>
      <c r="G13" s="29" t="n">
        <f aca="false">'TIE-OUT'!O13+RECLASS!M13</f>
        <v>0</v>
      </c>
      <c r="H13" s="113" t="n">
        <v>10792383</v>
      </c>
      <c r="I13" s="114" t="n">
        <v>40494735</v>
      </c>
      <c r="J13" s="113" t="n">
        <v>0</v>
      </c>
      <c r="K13" s="114" t="n">
        <v>0</v>
      </c>
      <c r="L13" s="113" t="n">
        <v>0</v>
      </c>
      <c r="M13" s="114" t="n">
        <v>0</v>
      </c>
      <c r="N13" s="113" t="n">
        <v>0</v>
      </c>
      <c r="O13" s="114" t="n">
        <v>0</v>
      </c>
      <c r="P13" s="113" t="n">
        <v>0</v>
      </c>
      <c r="Q13" s="114" t="n">
        <v>0</v>
      </c>
      <c r="R13" s="113" t="n">
        <f aca="false">+Actuals!O46</f>
        <v>0</v>
      </c>
      <c r="S13" s="114" t="n">
        <f aca="false">+Actuals!P46</f>
        <v>0</v>
      </c>
      <c r="T13" s="113" t="n">
        <f aca="false">+Actuals!Q46</f>
        <v>0</v>
      </c>
      <c r="U13" s="114" t="n">
        <f aca="false">+Actuals!R46</f>
        <v>0</v>
      </c>
      <c r="V13" s="113" t="n">
        <f aca="false">+Actuals!S46</f>
        <v>0</v>
      </c>
      <c r="W13" s="114" t="n">
        <f aca="false">+Actuals!T46</f>
        <v>0</v>
      </c>
      <c r="X13" s="113" t="n">
        <f aca="false">+Actuals!U46</f>
        <v>0</v>
      </c>
      <c r="Y13" s="114" t="n">
        <f aca="false">+Actuals!V46</f>
        <v>0</v>
      </c>
      <c r="Z13" s="113" t="n">
        <f aca="false">+Actuals!W46</f>
        <v>0</v>
      </c>
      <c r="AA13" s="114" t="n">
        <f aca="false">+Actuals!X46</f>
        <v>0</v>
      </c>
      <c r="AB13" s="113" t="n">
        <f aca="false">+Actuals!Y46</f>
        <v>0</v>
      </c>
      <c r="AC13" s="114" t="n">
        <f aca="false">+Actuals!Z46</f>
        <v>0</v>
      </c>
      <c r="AD13" s="113" t="n">
        <f aca="false">+Actuals!AA46</f>
        <v>0</v>
      </c>
      <c r="AE13" s="114" t="n">
        <f aca="false">+Actuals!AB46</f>
        <v>0</v>
      </c>
      <c r="AF13" s="113" t="n">
        <f aca="false">+Actuals!AC46</f>
        <v>0</v>
      </c>
      <c r="AG13" s="114" t="n">
        <f aca="false">+Actuals!AD46</f>
        <v>0</v>
      </c>
      <c r="AH13" s="113" t="n">
        <f aca="false">+Actuals!AE46</f>
        <v>0</v>
      </c>
      <c r="AI13" s="114" t="n">
        <f aca="false">+Actuals!AF46</f>
        <v>0</v>
      </c>
      <c r="AJ13" s="113" t="n">
        <f aca="false">+Actuals!AG46</f>
        <v>0</v>
      </c>
      <c r="AK13" s="114" t="n">
        <f aca="false">+Actuals!AH46</f>
        <v>0</v>
      </c>
      <c r="AL13" s="113" t="n">
        <f aca="false">+Actuals!AI46</f>
        <v>0</v>
      </c>
      <c r="AM13" s="114" t="n">
        <f aca="false">+Actuals!AJ46</f>
        <v>0</v>
      </c>
      <c r="AN13" s="113" t="n">
        <f aca="false">+Actuals!AK46</f>
        <v>0</v>
      </c>
      <c r="AO13" s="114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13" t="n">
        <v>0</v>
      </c>
      <c r="I14" s="114" t="n">
        <v>0</v>
      </c>
      <c r="J14" s="113" t="n">
        <v>0</v>
      </c>
      <c r="K14" s="114" t="n">
        <v>0</v>
      </c>
      <c r="L14" s="113" t="n">
        <v>0</v>
      </c>
      <c r="M14" s="114" t="n">
        <v>0</v>
      </c>
      <c r="N14" s="113" t="n">
        <v>0</v>
      </c>
      <c r="O14" s="114" t="n">
        <v>0</v>
      </c>
      <c r="P14" s="113" t="n">
        <v>0</v>
      </c>
      <c r="Q14" s="114" t="n">
        <v>0</v>
      </c>
      <c r="R14" s="113" t="n">
        <f aca="false">+Actuals!O47</f>
        <v>0</v>
      </c>
      <c r="S14" s="114" t="n">
        <f aca="false">+Actuals!P47</f>
        <v>0</v>
      </c>
      <c r="T14" s="113" t="n">
        <f aca="false">+Actuals!Q47</f>
        <v>0</v>
      </c>
      <c r="U14" s="114" t="n">
        <f aca="false">+Actuals!R47</f>
        <v>0</v>
      </c>
      <c r="V14" s="113" t="n">
        <f aca="false">+Actuals!S47</f>
        <v>0</v>
      </c>
      <c r="W14" s="114" t="n">
        <f aca="false">+Actuals!T47</f>
        <v>0</v>
      </c>
      <c r="X14" s="113" t="n">
        <f aca="false">+Actuals!U47</f>
        <v>0</v>
      </c>
      <c r="Y14" s="114" t="n">
        <f aca="false">+Actuals!V47</f>
        <v>0</v>
      </c>
      <c r="Z14" s="113" t="n">
        <f aca="false">+Actuals!W47</f>
        <v>0</v>
      </c>
      <c r="AA14" s="114" t="n">
        <f aca="false">+Actuals!X47</f>
        <v>0</v>
      </c>
      <c r="AB14" s="113" t="n">
        <f aca="false">+Actuals!Y47</f>
        <v>0</v>
      </c>
      <c r="AC14" s="114" t="n">
        <f aca="false">+Actuals!Z47</f>
        <v>0</v>
      </c>
      <c r="AD14" s="113" t="n">
        <f aca="false">+Actuals!AA47</f>
        <v>0</v>
      </c>
      <c r="AE14" s="114" t="n">
        <f aca="false">+Actuals!AB47</f>
        <v>0</v>
      </c>
      <c r="AF14" s="113" t="n">
        <f aca="false">+Actuals!AC47</f>
        <v>0</v>
      </c>
      <c r="AG14" s="114" t="n">
        <f aca="false">+Actuals!AD47</f>
        <v>0</v>
      </c>
      <c r="AH14" s="113" t="n">
        <f aca="false">+Actuals!AE47</f>
        <v>0</v>
      </c>
      <c r="AI14" s="114" t="n">
        <f aca="false">+Actuals!AF47</f>
        <v>0</v>
      </c>
      <c r="AJ14" s="113" t="n">
        <f aca="false">+Actuals!AG47</f>
        <v>0</v>
      </c>
      <c r="AK14" s="114" t="n">
        <f aca="false">+Actuals!AH47</f>
        <v>0</v>
      </c>
      <c r="AL14" s="113" t="n">
        <f aca="false">+Actuals!AI47</f>
        <v>0</v>
      </c>
      <c r="AM14" s="114" t="n">
        <f aca="false">+Actuals!AJ47</f>
        <v>0</v>
      </c>
      <c r="AN14" s="113" t="n">
        <f aca="false">+Actuals!AK47</f>
        <v>0</v>
      </c>
      <c r="AO14" s="114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-15856</v>
      </c>
      <c r="F15" s="28" t="n">
        <f aca="false">'TIE-OUT'!N15+RECLASS!L15</f>
        <v>0</v>
      </c>
      <c r="G15" s="29" t="n">
        <f aca="false">'TIE-OUT'!O15+RECLASS!M15</f>
        <v>0</v>
      </c>
      <c r="H15" s="113" t="n">
        <v>0</v>
      </c>
      <c r="I15" s="114" t="n">
        <f aca="false">614514+491504</f>
        <v>1106018</v>
      </c>
      <c r="J15" s="113" t="n">
        <v>0</v>
      </c>
      <c r="K15" s="114" t="n">
        <v>0</v>
      </c>
      <c r="L15" s="113" t="n">
        <v>0</v>
      </c>
      <c r="M15" s="114" t="n">
        <v>-1071654</v>
      </c>
      <c r="N15" s="113" t="n">
        <v>0</v>
      </c>
      <c r="O15" s="114" t="n">
        <v>-34875</v>
      </c>
      <c r="P15" s="113" t="n">
        <v>0</v>
      </c>
      <c r="Q15" s="114" t="n">
        <v>-15345</v>
      </c>
      <c r="R15" s="113" t="n">
        <f aca="false">+Actuals!O48</f>
        <v>0</v>
      </c>
      <c r="S15" s="114" t="n">
        <f aca="false">+Actuals!P48</f>
        <v>0</v>
      </c>
      <c r="T15" s="113" t="n">
        <f aca="false">+Actuals!Q48</f>
        <v>0</v>
      </c>
      <c r="U15" s="114" t="n">
        <f aca="false">+Actuals!R48</f>
        <v>0</v>
      </c>
      <c r="V15" s="113" t="n">
        <f aca="false">+Actuals!S48</f>
        <v>0</v>
      </c>
      <c r="W15" s="114" t="n">
        <f aca="false">+Actuals!T48</f>
        <v>0</v>
      </c>
      <c r="X15" s="113" t="n">
        <f aca="false">+Actuals!U48</f>
        <v>0</v>
      </c>
      <c r="Y15" s="114" t="n">
        <f aca="false">+Actuals!V48</f>
        <v>0</v>
      </c>
      <c r="Z15" s="113" t="n">
        <f aca="false">+Actuals!W48</f>
        <v>0</v>
      </c>
      <c r="AA15" s="114" t="n">
        <f aca="false">+Actuals!X48</f>
        <v>0</v>
      </c>
      <c r="AB15" s="113" t="n">
        <f aca="false">+Actuals!Y48</f>
        <v>0</v>
      </c>
      <c r="AC15" s="114" t="n">
        <f aca="false">+Actuals!Z48</f>
        <v>0</v>
      </c>
      <c r="AD15" s="113" t="n">
        <f aca="false">+Actuals!AA48</f>
        <v>0</v>
      </c>
      <c r="AE15" s="114" t="n">
        <f aca="false">+Actuals!AB48</f>
        <v>0</v>
      </c>
      <c r="AF15" s="113" t="n">
        <f aca="false">+Actuals!AC48</f>
        <v>0</v>
      </c>
      <c r="AG15" s="114" t="n">
        <f aca="false">+Actuals!AD48</f>
        <v>0</v>
      </c>
      <c r="AH15" s="113" t="n">
        <f aca="false">+Actuals!AE48</f>
        <v>0</v>
      </c>
      <c r="AI15" s="114" t="n">
        <f aca="false">+Actuals!AF48</f>
        <v>0</v>
      </c>
      <c r="AJ15" s="113" t="n">
        <f aca="false">+Actuals!AG48</f>
        <v>0</v>
      </c>
      <c r="AK15" s="114" t="n">
        <f aca="false">+Actuals!AH48</f>
        <v>0</v>
      </c>
      <c r="AL15" s="113" t="n">
        <f aca="false">+Actuals!AI48</f>
        <v>0</v>
      </c>
      <c r="AM15" s="114" t="n">
        <f aca="false">+Actuals!AJ48</f>
        <v>0</v>
      </c>
      <c r="AN15" s="113" t="n">
        <f aca="false">+Actuals!AK48</f>
        <v>0</v>
      </c>
      <c r="AO15" s="114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58260233</v>
      </c>
      <c r="E16" s="31" t="n">
        <f aca="false">SUM(E11:E15)</f>
        <v>203835197.82</v>
      </c>
      <c r="F16" s="30" t="n">
        <f aca="false">SUM(F11:F15)</f>
        <v>0</v>
      </c>
      <c r="G16" s="31" t="n">
        <f aca="false">SUM(G11:G15)</f>
        <v>3590842.82</v>
      </c>
      <c r="H16" s="30" t="n">
        <f aca="false">SUM(H11:H15)</f>
        <v>58806361</v>
      </c>
      <c r="I16" s="31" t="n">
        <f aca="false">SUM(I11:I15)</f>
        <v>201443747</v>
      </c>
      <c r="J16" s="30" t="n">
        <f aca="false">SUM(J11:J15)</f>
        <v>575714</v>
      </c>
      <c r="K16" s="31" t="n">
        <f aca="false">SUM(K11:K15)</f>
        <v>4649521</v>
      </c>
      <c r="L16" s="30" t="n">
        <f aca="false">SUM(L11:L15)</f>
        <v>-2107671</v>
      </c>
      <c r="M16" s="31" t="n">
        <f aca="false">SUM(M11:M15)</f>
        <v>-5094775.97</v>
      </c>
      <c r="N16" s="30" t="n">
        <f aca="false">SUM(N11:N15)</f>
        <v>22441</v>
      </c>
      <c r="O16" s="31" t="n">
        <f aca="false">SUM(O11:O15)</f>
        <v>-398965.62</v>
      </c>
      <c r="P16" s="30" t="n">
        <f aca="false">SUM(P11:P15)</f>
        <v>963388</v>
      </c>
      <c r="Q16" s="31" t="n">
        <f aca="false">SUM(Q11:Q15)</f>
        <v>-355171.41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-42737852</v>
      </c>
      <c r="E19" s="29" t="n">
        <f aca="false">SUM(G19,I19,K19,M19,O19,Q19,S19,U19,W19,Y19,AA19,AC19,AE19)</f>
        <v>-143281234.91</v>
      </c>
      <c r="F19" s="28" t="n">
        <f aca="false">'TIE-OUT'!N19+RECLASS!L19</f>
        <v>0</v>
      </c>
      <c r="G19" s="29" t="n">
        <f aca="false">'TIE-OUT'!O19+RECLASS!M19</f>
        <v>0</v>
      </c>
      <c r="H19" s="113" t="n">
        <f aca="false">-57700381+15870001</f>
        <v>-41830380</v>
      </c>
      <c r="I19" s="114" t="n">
        <f aca="false">-198028545+59095940</f>
        <v>-138932605</v>
      </c>
      <c r="J19" s="113" t="n">
        <v>414136</v>
      </c>
      <c r="K19" s="114" t="n">
        <v>-92040</v>
      </c>
      <c r="L19" s="113" t="n">
        <v>-1217036</v>
      </c>
      <c r="M19" s="114" t="n">
        <v>-3645049.26</v>
      </c>
      <c r="N19" s="113" t="n">
        <v>-4069</v>
      </c>
      <c r="O19" s="114" t="n">
        <v>-40379.41</v>
      </c>
      <c r="P19" s="113" t="n">
        <v>-100503</v>
      </c>
      <c r="Q19" s="114" t="n">
        <v>-571161.24</v>
      </c>
      <c r="R19" s="113" t="n">
        <f aca="false">+Actuals!O49</f>
        <v>0</v>
      </c>
      <c r="S19" s="114" t="n">
        <f aca="false">+Actuals!P49</f>
        <v>0</v>
      </c>
      <c r="T19" s="113" t="n">
        <f aca="false">+Actuals!Q49</f>
        <v>0</v>
      </c>
      <c r="U19" s="114" t="n">
        <f aca="false">+Actuals!R49</f>
        <v>0</v>
      </c>
      <c r="V19" s="113" t="n">
        <f aca="false">+Actuals!S49</f>
        <v>0</v>
      </c>
      <c r="W19" s="114" t="n">
        <f aca="false">+Actuals!T49</f>
        <v>0</v>
      </c>
      <c r="X19" s="113" t="n">
        <f aca="false">+Actuals!U49</f>
        <v>0</v>
      </c>
      <c r="Y19" s="114" t="n">
        <f aca="false">+Actuals!V49</f>
        <v>0</v>
      </c>
      <c r="Z19" s="113" t="n">
        <f aca="false">+Actuals!W49</f>
        <v>0</v>
      </c>
      <c r="AA19" s="114" t="n">
        <f aca="false">+Actuals!X49</f>
        <v>0</v>
      </c>
      <c r="AB19" s="113" t="n">
        <f aca="false">+Actuals!Y49</f>
        <v>0</v>
      </c>
      <c r="AC19" s="114" t="n">
        <f aca="false">+Actuals!Z49</f>
        <v>0</v>
      </c>
      <c r="AD19" s="113" t="n">
        <f aca="false">+Actuals!AA49</f>
        <v>0</v>
      </c>
      <c r="AE19" s="114" t="n">
        <f aca="false">+Actuals!AB49</f>
        <v>0</v>
      </c>
      <c r="AF19" s="113" t="n">
        <f aca="false">+Actuals!AC49</f>
        <v>0</v>
      </c>
      <c r="AG19" s="114" t="n">
        <f aca="false">+Actuals!AD49</f>
        <v>0</v>
      </c>
      <c r="AH19" s="113" t="n">
        <f aca="false">+Actuals!AE49</f>
        <v>0</v>
      </c>
      <c r="AI19" s="114" t="n">
        <f aca="false">+Actuals!AF49</f>
        <v>0</v>
      </c>
      <c r="AJ19" s="113" t="n">
        <f aca="false">+Actuals!AG49</f>
        <v>0</v>
      </c>
      <c r="AK19" s="114" t="n">
        <f aca="false">+Actuals!AH49</f>
        <v>0</v>
      </c>
      <c r="AL19" s="113" t="n">
        <f aca="false">+Actuals!AI49</f>
        <v>0</v>
      </c>
      <c r="AM19" s="114" t="n">
        <f aca="false">+Actuals!AJ49</f>
        <v>0</v>
      </c>
      <c r="AN19" s="113" t="n">
        <f aca="false">+Actuals!AK49</f>
        <v>0</v>
      </c>
      <c r="AO19" s="114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-2294487.22</v>
      </c>
      <c r="F20" s="28" t="n">
        <f aca="false">'TIE-OUT'!N20+RECLASS!L20</f>
        <v>0</v>
      </c>
      <c r="G20" s="29" t="n">
        <f aca="false">'TIE-OUT'!O20+RECLASS!M20</f>
        <v>879773.04</v>
      </c>
      <c r="H20" s="113" t="n">
        <v>0</v>
      </c>
      <c r="I20" s="114" t="n">
        <v>0</v>
      </c>
      <c r="J20" s="113" t="n">
        <v>0</v>
      </c>
      <c r="K20" s="114" t="n">
        <v>0</v>
      </c>
      <c r="L20" s="113" t="n">
        <v>0</v>
      </c>
      <c r="M20" s="114" t="n">
        <v>-3174260.26</v>
      </c>
      <c r="N20" s="113"/>
      <c r="O20" s="114" t="n">
        <v>0</v>
      </c>
      <c r="P20" s="113" t="n">
        <v>0</v>
      </c>
      <c r="Q20" s="114" t="n">
        <v>0</v>
      </c>
      <c r="R20" s="113" t="n">
        <f aca="false">+Actuals!O50</f>
        <v>0</v>
      </c>
      <c r="S20" s="114" t="n">
        <f aca="false">+Actuals!P50</f>
        <v>0</v>
      </c>
      <c r="T20" s="113" t="n">
        <f aca="false">+Actuals!Q50</f>
        <v>0</v>
      </c>
      <c r="U20" s="114" t="n">
        <f aca="false">+Actuals!R50</f>
        <v>0</v>
      </c>
      <c r="V20" s="113" t="n">
        <f aca="false">+Actuals!S50</f>
        <v>0</v>
      </c>
      <c r="W20" s="114" t="n">
        <f aca="false">+Actuals!T50</f>
        <v>0</v>
      </c>
      <c r="X20" s="113" t="n">
        <f aca="false">+Actuals!U50</f>
        <v>0</v>
      </c>
      <c r="Y20" s="114" t="n">
        <f aca="false">+Actuals!V50</f>
        <v>0</v>
      </c>
      <c r="Z20" s="113" t="n">
        <f aca="false">+Actuals!W50</f>
        <v>0</v>
      </c>
      <c r="AA20" s="114" t="n">
        <f aca="false">+Actuals!X50</f>
        <v>0</v>
      </c>
      <c r="AB20" s="113" t="n">
        <f aca="false">+Actuals!Y50</f>
        <v>0</v>
      </c>
      <c r="AC20" s="114" t="n">
        <f aca="false">+Actuals!Z50</f>
        <v>0</v>
      </c>
      <c r="AD20" s="113" t="n">
        <f aca="false">+Actuals!AA50</f>
        <v>0</v>
      </c>
      <c r="AE20" s="114" t="n">
        <f aca="false">+Actuals!AB50</f>
        <v>0</v>
      </c>
      <c r="AF20" s="113" t="n">
        <f aca="false">+Actuals!AC50</f>
        <v>0</v>
      </c>
      <c r="AG20" s="114" t="n">
        <f aca="false">+Actuals!AD50</f>
        <v>0</v>
      </c>
      <c r="AH20" s="113" t="n">
        <f aca="false">+Actuals!AE50</f>
        <v>0</v>
      </c>
      <c r="AI20" s="114" t="n">
        <f aca="false">+Actuals!AF50</f>
        <v>0</v>
      </c>
      <c r="AJ20" s="113" t="n">
        <f aca="false">+Actuals!AG50</f>
        <v>0</v>
      </c>
      <c r="AK20" s="114" t="n">
        <f aca="false">+Actuals!AH50</f>
        <v>0</v>
      </c>
      <c r="AL20" s="113" t="n">
        <f aca="false">+Actuals!AI50</f>
        <v>0</v>
      </c>
      <c r="AM20" s="114" t="n">
        <f aca="false">+Actuals!AJ50</f>
        <v>0</v>
      </c>
      <c r="AN20" s="113" t="n">
        <f aca="false">+Actuals!AK50</f>
        <v>0</v>
      </c>
      <c r="AO20" s="114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-16633129</v>
      </c>
      <c r="E21" s="29" t="n">
        <f aca="false">SUM(G21,I21,K21,M21,O21,Q21,S21,U21,W21,Y21,AA21,AC21,AE21)</f>
        <v>-61752308</v>
      </c>
      <c r="F21" s="28" t="n">
        <f aca="false">'TIE-OUT'!N21+RECLASS!L21</f>
        <v>0</v>
      </c>
      <c r="G21" s="29" t="n">
        <f aca="false">'TIE-OUT'!O21+RECLASS!M21</f>
        <v>0</v>
      </c>
      <c r="H21" s="113" t="n">
        <v>-15870001</v>
      </c>
      <c r="I21" s="114" t="n">
        <v>-59095940</v>
      </c>
      <c r="J21" s="113" t="n">
        <v>0</v>
      </c>
      <c r="K21" s="114" t="n">
        <v>0</v>
      </c>
      <c r="L21" s="113" t="n">
        <v>-763128</v>
      </c>
      <c r="M21" s="114" t="n">
        <v>-2656368</v>
      </c>
      <c r="N21" s="113" t="n">
        <v>0</v>
      </c>
      <c r="O21" s="114" t="n">
        <v>0</v>
      </c>
      <c r="P21" s="113" t="n">
        <v>0</v>
      </c>
      <c r="Q21" s="114" t="n">
        <v>0</v>
      </c>
      <c r="R21" s="113" t="n">
        <f aca="false">+Actuals!O51</f>
        <v>0</v>
      </c>
      <c r="S21" s="114" t="n">
        <f aca="false">+Actuals!P51</f>
        <v>0</v>
      </c>
      <c r="T21" s="113" t="n">
        <f aca="false">+Actuals!Q51</f>
        <v>0</v>
      </c>
      <c r="U21" s="114" t="n">
        <f aca="false">+Actuals!R51</f>
        <v>0</v>
      </c>
      <c r="V21" s="113" t="n">
        <f aca="false">+Actuals!S51</f>
        <v>0</v>
      </c>
      <c r="W21" s="114" t="n">
        <f aca="false">+Actuals!T51</f>
        <v>0</v>
      </c>
      <c r="X21" s="113" t="n">
        <f aca="false">+Actuals!U51</f>
        <v>0</v>
      </c>
      <c r="Y21" s="114" t="n">
        <f aca="false">+Actuals!V51</f>
        <v>0</v>
      </c>
      <c r="Z21" s="113" t="n">
        <f aca="false">+Actuals!W51</f>
        <v>0</v>
      </c>
      <c r="AA21" s="114" t="n">
        <f aca="false">+Actuals!X51</f>
        <v>0</v>
      </c>
      <c r="AB21" s="113" t="n">
        <f aca="false">+Actuals!Y51</f>
        <v>0</v>
      </c>
      <c r="AC21" s="114" t="n">
        <f aca="false">+Actuals!Z51</f>
        <v>0</v>
      </c>
      <c r="AD21" s="113" t="n">
        <f aca="false">+Actuals!AA51</f>
        <v>0</v>
      </c>
      <c r="AE21" s="114" t="n">
        <f aca="false">+Actuals!AB51</f>
        <v>0</v>
      </c>
      <c r="AF21" s="113" t="n">
        <f aca="false">+Actuals!AC51</f>
        <v>0</v>
      </c>
      <c r="AG21" s="114" t="n">
        <f aca="false">+Actuals!AD51</f>
        <v>0</v>
      </c>
      <c r="AH21" s="113" t="n">
        <f aca="false">+Actuals!AE51</f>
        <v>0</v>
      </c>
      <c r="AI21" s="114" t="n">
        <f aca="false">+Actuals!AF51</f>
        <v>0</v>
      </c>
      <c r="AJ21" s="113" t="n">
        <f aca="false">+Actuals!AG51</f>
        <v>0</v>
      </c>
      <c r="AK21" s="114" t="n">
        <f aca="false">+Actuals!AH51</f>
        <v>0</v>
      </c>
      <c r="AL21" s="113" t="n">
        <f aca="false">+Actuals!AI51</f>
        <v>0</v>
      </c>
      <c r="AM21" s="114" t="n">
        <f aca="false">+Actuals!AJ51</f>
        <v>0</v>
      </c>
      <c r="AN21" s="113" t="n">
        <f aca="false">+Actuals!AK51</f>
        <v>0</v>
      </c>
      <c r="AO21" s="114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3" t="n">
        <v>0</v>
      </c>
      <c r="I22" s="114" t="n">
        <v>0</v>
      </c>
      <c r="J22" s="113" t="n">
        <v>0</v>
      </c>
      <c r="K22" s="114" t="n">
        <v>0</v>
      </c>
      <c r="L22" s="113" t="n">
        <v>0</v>
      </c>
      <c r="M22" s="114" t="n">
        <v>0</v>
      </c>
      <c r="N22" s="113" t="n">
        <v>0</v>
      </c>
      <c r="O22" s="114" t="n">
        <v>0</v>
      </c>
      <c r="P22" s="113" t="n">
        <v>0</v>
      </c>
      <c r="Q22" s="114" t="n">
        <v>0</v>
      </c>
      <c r="R22" s="113" t="n">
        <f aca="false">+Actuals!O52</f>
        <v>0</v>
      </c>
      <c r="S22" s="114" t="n">
        <f aca="false">+Actuals!P52</f>
        <v>0</v>
      </c>
      <c r="T22" s="113" t="n">
        <f aca="false">+Actuals!Q52</f>
        <v>0</v>
      </c>
      <c r="U22" s="114" t="n">
        <f aca="false">+Actuals!R52</f>
        <v>0</v>
      </c>
      <c r="V22" s="113" t="n">
        <f aca="false">+Actuals!S52</f>
        <v>0</v>
      </c>
      <c r="W22" s="114" t="n">
        <f aca="false">+Actuals!T52</f>
        <v>0</v>
      </c>
      <c r="X22" s="113" t="n">
        <f aca="false">+Actuals!U52</f>
        <v>0</v>
      </c>
      <c r="Y22" s="114" t="n">
        <f aca="false">+Actuals!V52</f>
        <v>0</v>
      </c>
      <c r="Z22" s="113" t="n">
        <f aca="false">+Actuals!W52</f>
        <v>0</v>
      </c>
      <c r="AA22" s="114" t="n">
        <f aca="false">+Actuals!X52</f>
        <v>0</v>
      </c>
      <c r="AB22" s="113" t="n">
        <f aca="false">+Actuals!Y52</f>
        <v>0</v>
      </c>
      <c r="AC22" s="114" t="n">
        <f aca="false">+Actuals!Z52</f>
        <v>0</v>
      </c>
      <c r="AD22" s="113" t="n">
        <f aca="false">+Actuals!AA52</f>
        <v>0</v>
      </c>
      <c r="AE22" s="114" t="n">
        <f aca="false">+Actuals!AB52</f>
        <v>0</v>
      </c>
      <c r="AF22" s="113" t="n">
        <f aca="false">+Actuals!AC52</f>
        <v>0</v>
      </c>
      <c r="AG22" s="114" t="n">
        <f aca="false">+Actuals!AD52</f>
        <v>0</v>
      </c>
      <c r="AH22" s="113" t="n">
        <f aca="false">+Actuals!AE52</f>
        <v>0</v>
      </c>
      <c r="AI22" s="114" t="n">
        <f aca="false">+Actuals!AF52</f>
        <v>0</v>
      </c>
      <c r="AJ22" s="113" t="n">
        <f aca="false">+Actuals!AG52</f>
        <v>0</v>
      </c>
      <c r="AK22" s="114" t="n">
        <f aca="false">+Actuals!AH52</f>
        <v>0</v>
      </c>
      <c r="AL22" s="113" t="n">
        <f aca="false">+Actuals!AI52</f>
        <v>0</v>
      </c>
      <c r="AM22" s="114" t="n">
        <f aca="false">+Actuals!AJ52</f>
        <v>0</v>
      </c>
      <c r="AN22" s="113" t="n">
        <f aca="false">+Actuals!AK52</f>
        <v>0</v>
      </c>
      <c r="AO22" s="114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150665</v>
      </c>
      <c r="E23" s="29" t="n">
        <f aca="false">SUM(G23,I23,K23,M23,O23,Q23,S23,U23,W23,Y23,AA23,AC23,AE23)</f>
        <v>231282</v>
      </c>
      <c r="F23" s="28" t="n">
        <f aca="false">'TIE-OUT'!N23+RECLASS!L23</f>
        <v>0</v>
      </c>
      <c r="G23" s="29" t="n">
        <f aca="false">'TIE-OUT'!O23+RECLASS!M23</f>
        <v>0</v>
      </c>
      <c r="H23" s="113" t="n">
        <v>0</v>
      </c>
      <c r="I23" s="114" t="n">
        <v>0</v>
      </c>
      <c r="J23" s="113" t="n">
        <v>0</v>
      </c>
      <c r="K23" s="114" t="n">
        <v>0</v>
      </c>
      <c r="L23" s="113" t="n">
        <v>150665</v>
      </c>
      <c r="M23" s="114" t="n">
        <v>231282</v>
      </c>
      <c r="N23" s="113" t="n">
        <v>0</v>
      </c>
      <c r="O23" s="114" t="n">
        <v>0</v>
      </c>
      <c r="P23" s="113" t="n">
        <v>0</v>
      </c>
      <c r="Q23" s="114" t="n">
        <v>0</v>
      </c>
      <c r="R23" s="113" t="n">
        <f aca="false">+Actuals!O53</f>
        <v>0</v>
      </c>
      <c r="S23" s="114" t="n">
        <f aca="false">+Actuals!P53</f>
        <v>0</v>
      </c>
      <c r="T23" s="113" t="n">
        <f aca="false">+Actuals!Q53</f>
        <v>0</v>
      </c>
      <c r="U23" s="114" t="n">
        <f aca="false">+Actuals!R53</f>
        <v>0</v>
      </c>
      <c r="V23" s="113" t="n">
        <f aca="false">+Actuals!S53</f>
        <v>0</v>
      </c>
      <c r="W23" s="114" t="n">
        <f aca="false">+Actuals!T53</f>
        <v>0</v>
      </c>
      <c r="X23" s="113" t="n">
        <f aca="false">+Actuals!U53</f>
        <v>0</v>
      </c>
      <c r="Y23" s="114" t="n">
        <f aca="false">+Actuals!V53</f>
        <v>0</v>
      </c>
      <c r="Z23" s="113" t="n">
        <f aca="false">+Actuals!W53</f>
        <v>0</v>
      </c>
      <c r="AA23" s="114" t="n">
        <f aca="false">+Actuals!X53</f>
        <v>0</v>
      </c>
      <c r="AB23" s="113" t="n">
        <f aca="false">+Actuals!Y53</f>
        <v>0</v>
      </c>
      <c r="AC23" s="114" t="n">
        <f aca="false">+Actuals!Z53</f>
        <v>0</v>
      </c>
      <c r="AD23" s="113" t="n">
        <f aca="false">+Actuals!AA53</f>
        <v>0</v>
      </c>
      <c r="AE23" s="114" t="n">
        <f aca="false">+Actuals!AB53</f>
        <v>0</v>
      </c>
      <c r="AF23" s="113" t="n">
        <f aca="false">+Actuals!AC53</f>
        <v>0</v>
      </c>
      <c r="AG23" s="114" t="n">
        <f aca="false">+Actuals!AD53</f>
        <v>0</v>
      </c>
      <c r="AH23" s="113" t="n">
        <f aca="false">+Actuals!AE53</f>
        <v>0</v>
      </c>
      <c r="AI23" s="114" t="n">
        <f aca="false">+Actuals!AF53</f>
        <v>0</v>
      </c>
      <c r="AJ23" s="113" t="n">
        <f aca="false">+Actuals!AG53</f>
        <v>0</v>
      </c>
      <c r="AK23" s="114" t="n">
        <f aca="false">+Actuals!AH53</f>
        <v>0</v>
      </c>
      <c r="AL23" s="113" t="n">
        <f aca="false">+Actuals!AI53</f>
        <v>0</v>
      </c>
      <c r="AM23" s="114" t="n">
        <f aca="false">+Actuals!AJ53</f>
        <v>0</v>
      </c>
      <c r="AN23" s="113" t="n">
        <f aca="false">+Actuals!AK53</f>
        <v>0</v>
      </c>
      <c r="AO23" s="114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-59220316</v>
      </c>
      <c r="E24" s="31" t="n">
        <f aca="false">SUM(E19:E23)</f>
        <v>-207096748.13</v>
      </c>
      <c r="F24" s="30" t="n">
        <f aca="false">SUM(F19:F23)</f>
        <v>0</v>
      </c>
      <c r="G24" s="31" t="n">
        <f aca="false">SUM(G19:G23)</f>
        <v>879773.04</v>
      </c>
      <c r="H24" s="30" t="n">
        <f aca="false">SUM(H19:H23)</f>
        <v>-57700381</v>
      </c>
      <c r="I24" s="31" t="n">
        <f aca="false">SUM(I19:I23)</f>
        <v>-198028545</v>
      </c>
      <c r="J24" s="30" t="n">
        <f aca="false">SUM(J19:J23)</f>
        <v>414136</v>
      </c>
      <c r="K24" s="31" t="n">
        <f aca="false">SUM(K19:K23)</f>
        <v>-92040</v>
      </c>
      <c r="L24" s="30" t="n">
        <f aca="false">SUM(L19:L23)</f>
        <v>-1829499</v>
      </c>
      <c r="M24" s="31" t="n">
        <f aca="false">SUM(M19:M23)</f>
        <v>-9244395.52</v>
      </c>
      <c r="N24" s="30" t="n">
        <f aca="false">SUM(N19:N23)</f>
        <v>-4069</v>
      </c>
      <c r="O24" s="31" t="n">
        <f aca="false">SUM(O19:O23)</f>
        <v>-40379.41</v>
      </c>
      <c r="P24" s="30" t="n">
        <f aca="false">SUM(P19:P23)</f>
        <v>-100503</v>
      </c>
      <c r="Q24" s="31" t="n">
        <f aca="false">SUM(Q19:Q23)</f>
        <v>-571161.24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f aca="false">'TIE-OUT'!N27+RECLASS!L27</f>
        <v>0</v>
      </c>
      <c r="G27" s="29" t="n">
        <f aca="false">'TIE-OUT'!O27+RECLASS!M27</f>
        <v>0</v>
      </c>
      <c r="H27" s="113" t="n">
        <v>0</v>
      </c>
      <c r="I27" s="114" t="n">
        <v>0</v>
      </c>
      <c r="J27" s="113" t="n">
        <v>0</v>
      </c>
      <c r="K27" s="114" t="n">
        <v>0</v>
      </c>
      <c r="L27" s="113" t="n">
        <v>0</v>
      </c>
      <c r="M27" s="114" t="n">
        <v>0</v>
      </c>
      <c r="N27" s="113" t="n">
        <v>0</v>
      </c>
      <c r="O27" s="114" t="n">
        <v>0</v>
      </c>
      <c r="P27" s="113" t="n">
        <v>0</v>
      </c>
      <c r="Q27" s="114" t="n">
        <v>0</v>
      </c>
      <c r="R27" s="113" t="n">
        <f aca="false">+Actuals!O54</f>
        <v>0</v>
      </c>
      <c r="S27" s="114" t="n">
        <f aca="false">+Actuals!P54</f>
        <v>0</v>
      </c>
      <c r="T27" s="113" t="n">
        <f aca="false">+Actuals!Q54</f>
        <v>0</v>
      </c>
      <c r="U27" s="114" t="n">
        <f aca="false">+Actuals!R54</f>
        <v>0</v>
      </c>
      <c r="V27" s="113" t="n">
        <f aca="false">+Actuals!S54</f>
        <v>0</v>
      </c>
      <c r="W27" s="114" t="n">
        <f aca="false">+Actuals!T54</f>
        <v>0</v>
      </c>
      <c r="X27" s="113" t="n">
        <f aca="false">+Actuals!U54</f>
        <v>0</v>
      </c>
      <c r="Y27" s="114" t="n">
        <f aca="false">+Actuals!V54</f>
        <v>0</v>
      </c>
      <c r="Z27" s="113" t="n">
        <f aca="false">+Actuals!W54</f>
        <v>0</v>
      </c>
      <c r="AA27" s="114" t="n">
        <f aca="false">+Actuals!X54</f>
        <v>0</v>
      </c>
      <c r="AB27" s="113" t="n">
        <f aca="false">+Actuals!Y54</f>
        <v>0</v>
      </c>
      <c r="AC27" s="114" t="n">
        <f aca="false">+Actuals!Z54</f>
        <v>0</v>
      </c>
      <c r="AD27" s="113" t="n">
        <f aca="false">+Actuals!AA54</f>
        <v>0</v>
      </c>
      <c r="AE27" s="114" t="n">
        <f aca="false">+Actuals!AB54</f>
        <v>0</v>
      </c>
      <c r="AF27" s="113" t="n">
        <f aca="false">+Actuals!AC54</f>
        <v>0</v>
      </c>
      <c r="AG27" s="114" t="n">
        <f aca="false">+Actuals!AD54</f>
        <v>0</v>
      </c>
      <c r="AH27" s="113" t="n">
        <f aca="false">+Actuals!AE54</f>
        <v>0</v>
      </c>
      <c r="AI27" s="114" t="n">
        <f aca="false">+Actuals!AF54</f>
        <v>0</v>
      </c>
      <c r="AJ27" s="113" t="n">
        <f aca="false">+Actuals!AG54</f>
        <v>0</v>
      </c>
      <c r="AK27" s="114" t="n">
        <f aca="false">+Actuals!AH54</f>
        <v>0</v>
      </c>
      <c r="AL27" s="113" t="n">
        <f aca="false">+Actuals!AI54</f>
        <v>0</v>
      </c>
      <c r="AM27" s="114" t="n">
        <f aca="false">+Actuals!AJ54</f>
        <v>0</v>
      </c>
      <c r="AN27" s="113" t="n">
        <f aca="false">+Actuals!AK54</f>
        <v>0</v>
      </c>
      <c r="AO27" s="114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f aca="false">'TIE-OUT'!N28+RECLASS!L28</f>
        <v>0</v>
      </c>
      <c r="G28" s="29" t="n">
        <f aca="false">'TIE-OUT'!O28+RECLASS!M28</f>
        <v>0</v>
      </c>
      <c r="H28" s="113" t="n">
        <v>0</v>
      </c>
      <c r="I28" s="114" t="n">
        <v>0</v>
      </c>
      <c r="J28" s="113" t="n">
        <v>0</v>
      </c>
      <c r="K28" s="114" t="n">
        <v>0</v>
      </c>
      <c r="L28" s="113" t="n">
        <v>0</v>
      </c>
      <c r="M28" s="114" t="n">
        <v>0</v>
      </c>
      <c r="N28" s="113" t="n">
        <v>0</v>
      </c>
      <c r="O28" s="114" t="n">
        <v>0</v>
      </c>
      <c r="P28" s="113" t="n">
        <v>0</v>
      </c>
      <c r="Q28" s="114" t="n">
        <v>0</v>
      </c>
      <c r="R28" s="113" t="n">
        <f aca="false">+Actuals!O55</f>
        <v>0</v>
      </c>
      <c r="S28" s="114" t="n">
        <f aca="false">+Actuals!P55</f>
        <v>0</v>
      </c>
      <c r="T28" s="113" t="n">
        <f aca="false">+Actuals!Q55</f>
        <v>0</v>
      </c>
      <c r="U28" s="114" t="n">
        <f aca="false">+Actuals!R55</f>
        <v>0</v>
      </c>
      <c r="V28" s="113" t="n">
        <f aca="false">+Actuals!S55</f>
        <v>0</v>
      </c>
      <c r="W28" s="114" t="n">
        <f aca="false">+Actuals!T55</f>
        <v>0</v>
      </c>
      <c r="X28" s="113" t="n">
        <f aca="false">+Actuals!U55</f>
        <v>0</v>
      </c>
      <c r="Y28" s="114" t="n">
        <f aca="false">+Actuals!V55</f>
        <v>0</v>
      </c>
      <c r="Z28" s="113" t="n">
        <f aca="false">+Actuals!W55</f>
        <v>0</v>
      </c>
      <c r="AA28" s="114" t="n">
        <f aca="false">+Actuals!X55</f>
        <v>0</v>
      </c>
      <c r="AB28" s="113" t="n">
        <f aca="false">+Actuals!Y55</f>
        <v>0</v>
      </c>
      <c r="AC28" s="114" t="n">
        <f aca="false">+Actuals!Z55</f>
        <v>0</v>
      </c>
      <c r="AD28" s="113" t="n">
        <f aca="false">+Actuals!AA55</f>
        <v>0</v>
      </c>
      <c r="AE28" s="114" t="n">
        <f aca="false">+Actuals!AB55</f>
        <v>0</v>
      </c>
      <c r="AF28" s="113" t="n">
        <f aca="false">+Actuals!AC55</f>
        <v>0</v>
      </c>
      <c r="AG28" s="114" t="n">
        <f aca="false">+Actuals!AD55</f>
        <v>0</v>
      </c>
      <c r="AH28" s="113" t="n">
        <f aca="false">+Actuals!AE55</f>
        <v>0</v>
      </c>
      <c r="AI28" s="114" t="n">
        <f aca="false">+Actuals!AF55</f>
        <v>0</v>
      </c>
      <c r="AJ28" s="113" t="n">
        <f aca="false">+Actuals!AG55</f>
        <v>0</v>
      </c>
      <c r="AK28" s="114" t="n">
        <f aca="false">+Actuals!AH55</f>
        <v>0</v>
      </c>
      <c r="AL28" s="113" t="n">
        <f aca="false">+Actuals!AI55</f>
        <v>0</v>
      </c>
      <c r="AM28" s="114" t="n">
        <f aca="false">+Actuals!AJ55</f>
        <v>0</v>
      </c>
      <c r="AN28" s="113" t="n">
        <f aca="false">+Actuals!AK55</f>
        <v>0</v>
      </c>
      <c r="AO28" s="114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67871</v>
      </c>
      <c r="E32" s="29" t="n">
        <f aca="false">SUM(G32,I32,K32,M32,O32,Q32,S32,U32,W32,Y32,AA32,AC32,AE32)</f>
        <v>241160</v>
      </c>
      <c r="F32" s="28" t="n">
        <f aca="false">'TIE-OUT'!N32+RECLASS!L32</f>
        <v>0</v>
      </c>
      <c r="G32" s="29" t="n">
        <f aca="false">'TIE-OUT'!O32+RECLASS!M32</f>
        <v>0</v>
      </c>
      <c r="H32" s="113" t="n">
        <v>-1105980</v>
      </c>
      <c r="I32" s="114" t="n">
        <v>-3588905</v>
      </c>
      <c r="J32" s="113" t="n">
        <v>1105980</v>
      </c>
      <c r="K32" s="114" t="n">
        <v>3588905</v>
      </c>
      <c r="L32" s="113" t="n">
        <v>67871</v>
      </c>
      <c r="M32" s="114" t="n">
        <v>241160</v>
      </c>
      <c r="N32" s="113" t="n">
        <v>0</v>
      </c>
      <c r="O32" s="114" t="n">
        <v>0</v>
      </c>
      <c r="P32" s="113" t="n">
        <v>0</v>
      </c>
      <c r="Q32" s="114" t="n">
        <v>0</v>
      </c>
      <c r="R32" s="113" t="n">
        <f aca="false">+Actuals!O56</f>
        <v>0</v>
      </c>
      <c r="S32" s="114" t="n">
        <f aca="false">+Actuals!P56</f>
        <v>0</v>
      </c>
      <c r="T32" s="113" t="n">
        <f aca="false">+Actuals!Q56</f>
        <v>0</v>
      </c>
      <c r="U32" s="114" t="n">
        <f aca="false">+Actuals!R56</f>
        <v>0</v>
      </c>
      <c r="V32" s="113" t="n">
        <f aca="false">+Actuals!S56</f>
        <v>0</v>
      </c>
      <c r="W32" s="114" t="n">
        <f aca="false">+Actuals!T56</f>
        <v>0</v>
      </c>
      <c r="X32" s="113" t="n">
        <f aca="false">+Actuals!U56</f>
        <v>0</v>
      </c>
      <c r="Y32" s="114" t="n">
        <f aca="false">+Actuals!V56</f>
        <v>0</v>
      </c>
      <c r="Z32" s="113" t="n">
        <f aca="false">+Actuals!W56</f>
        <v>0</v>
      </c>
      <c r="AA32" s="114" t="n">
        <f aca="false">+Actuals!X56</f>
        <v>0</v>
      </c>
      <c r="AB32" s="113" t="n">
        <f aca="false">+Actuals!Y56</f>
        <v>0</v>
      </c>
      <c r="AC32" s="114" t="n">
        <f aca="false">+Actuals!Z56</f>
        <v>0</v>
      </c>
      <c r="AD32" s="113" t="n">
        <f aca="false">+Actuals!AA56</f>
        <v>0</v>
      </c>
      <c r="AE32" s="114" t="n">
        <f aca="false">+Actuals!AB56</f>
        <v>0</v>
      </c>
      <c r="AF32" s="113" t="n">
        <f aca="false">+Actuals!AC56</f>
        <v>0</v>
      </c>
      <c r="AG32" s="114" t="n">
        <f aca="false">+Actuals!AD56</f>
        <v>0</v>
      </c>
      <c r="AH32" s="113" t="n">
        <f aca="false">+Actuals!AE56</f>
        <v>0</v>
      </c>
      <c r="AI32" s="114" t="n">
        <f aca="false">+Actuals!AF56</f>
        <v>0</v>
      </c>
      <c r="AJ32" s="113" t="n">
        <f aca="false">+Actuals!AG56</f>
        <v>0</v>
      </c>
      <c r="AK32" s="114" t="n">
        <f aca="false">+Actuals!AH56</f>
        <v>0</v>
      </c>
      <c r="AL32" s="113" t="n">
        <f aca="false">+Actuals!AI56</f>
        <v>0</v>
      </c>
      <c r="AM32" s="114" t="n">
        <f aca="false">+Actuals!AJ56</f>
        <v>0</v>
      </c>
      <c r="AN32" s="113" t="n">
        <f aca="false">+Actuals!AK56</f>
        <v>0</v>
      </c>
      <c r="AO32" s="114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3" t="n">
        <v>0</v>
      </c>
      <c r="I33" s="114" t="n">
        <v>0</v>
      </c>
      <c r="J33" s="113" t="n">
        <v>0</v>
      </c>
      <c r="K33" s="114" t="n">
        <v>0</v>
      </c>
      <c r="L33" s="113" t="n">
        <v>0</v>
      </c>
      <c r="M33" s="114" t="n">
        <v>0</v>
      </c>
      <c r="N33" s="113" t="n">
        <v>0</v>
      </c>
      <c r="O33" s="114" t="n">
        <v>0</v>
      </c>
      <c r="P33" s="113" t="n">
        <v>0</v>
      </c>
      <c r="Q33" s="114" t="n">
        <v>0</v>
      </c>
      <c r="R33" s="113" t="n">
        <f aca="false">+Actuals!O57</f>
        <v>0</v>
      </c>
      <c r="S33" s="114" t="n">
        <f aca="false">+Actuals!P57</f>
        <v>0</v>
      </c>
      <c r="T33" s="113" t="n">
        <f aca="false">+Actuals!Q57</f>
        <v>0</v>
      </c>
      <c r="U33" s="114" t="n">
        <f aca="false">+Actuals!R57</f>
        <v>0</v>
      </c>
      <c r="V33" s="113" t="n">
        <f aca="false">+Actuals!S57</f>
        <v>0</v>
      </c>
      <c r="W33" s="114" t="n">
        <f aca="false">+Actuals!T57</f>
        <v>0</v>
      </c>
      <c r="X33" s="113" t="n">
        <f aca="false">+Actuals!U57</f>
        <v>0</v>
      </c>
      <c r="Y33" s="114" t="n">
        <f aca="false">+Actuals!V57</f>
        <v>0</v>
      </c>
      <c r="Z33" s="113" t="n">
        <f aca="false">+Actuals!W57</f>
        <v>0</v>
      </c>
      <c r="AA33" s="114" t="n">
        <f aca="false">+Actuals!X57</f>
        <v>0</v>
      </c>
      <c r="AB33" s="113" t="n">
        <f aca="false">+Actuals!Y57</f>
        <v>0</v>
      </c>
      <c r="AC33" s="114" t="n">
        <f aca="false">+Actuals!Z57</f>
        <v>0</v>
      </c>
      <c r="AD33" s="113" t="n">
        <f aca="false">+Actuals!AA57</f>
        <v>0</v>
      </c>
      <c r="AE33" s="114" t="n">
        <f aca="false">+Actuals!AB57</f>
        <v>0</v>
      </c>
      <c r="AF33" s="113" t="n">
        <f aca="false">+Actuals!AC57</f>
        <v>0</v>
      </c>
      <c r="AG33" s="114" t="n">
        <f aca="false">+Actuals!AD57</f>
        <v>0</v>
      </c>
      <c r="AH33" s="113" t="n">
        <f aca="false">+Actuals!AE57</f>
        <v>0</v>
      </c>
      <c r="AI33" s="114" t="n">
        <f aca="false">+Actuals!AF57</f>
        <v>0</v>
      </c>
      <c r="AJ33" s="113" t="n">
        <f aca="false">+Actuals!AG57</f>
        <v>0</v>
      </c>
      <c r="AK33" s="114" t="n">
        <f aca="false">+Actuals!AH57</f>
        <v>0</v>
      </c>
      <c r="AL33" s="113" t="n">
        <f aca="false">+Actuals!AI57</f>
        <v>0</v>
      </c>
      <c r="AM33" s="114" t="n">
        <f aca="false">+Actuals!AJ57</f>
        <v>0</v>
      </c>
      <c r="AN33" s="113" t="n">
        <f aca="false">+Actuals!AK57</f>
        <v>0</v>
      </c>
      <c r="AO33" s="114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3" t="n">
        <v>0</v>
      </c>
      <c r="I34" s="114" t="n">
        <v>0</v>
      </c>
      <c r="J34" s="113" t="n">
        <v>0</v>
      </c>
      <c r="K34" s="114" t="n">
        <v>0</v>
      </c>
      <c r="L34" s="113" t="n">
        <v>0</v>
      </c>
      <c r="M34" s="114" t="n">
        <v>0</v>
      </c>
      <c r="N34" s="113" t="n">
        <v>0</v>
      </c>
      <c r="O34" s="114" t="n">
        <v>0</v>
      </c>
      <c r="P34" s="113" t="n">
        <v>0</v>
      </c>
      <c r="Q34" s="114" t="n">
        <v>0</v>
      </c>
      <c r="R34" s="113" t="n">
        <f aca="false">+Actuals!O58</f>
        <v>0</v>
      </c>
      <c r="S34" s="114" t="n">
        <f aca="false">+Actuals!P58</f>
        <v>0</v>
      </c>
      <c r="T34" s="113" t="n">
        <f aca="false">+Actuals!Q58</f>
        <v>0</v>
      </c>
      <c r="U34" s="114" t="n">
        <f aca="false">+Actuals!R58</f>
        <v>0</v>
      </c>
      <c r="V34" s="113" t="n">
        <f aca="false">+Actuals!S58</f>
        <v>0</v>
      </c>
      <c r="W34" s="114" t="n">
        <f aca="false">+Actuals!T58</f>
        <v>0</v>
      </c>
      <c r="X34" s="113" t="n">
        <f aca="false">+Actuals!U58</f>
        <v>0</v>
      </c>
      <c r="Y34" s="114" t="n">
        <f aca="false">+Actuals!V58</f>
        <v>0</v>
      </c>
      <c r="Z34" s="113" t="n">
        <f aca="false">+Actuals!W58</f>
        <v>0</v>
      </c>
      <c r="AA34" s="114" t="n">
        <f aca="false">+Actuals!X58</f>
        <v>0</v>
      </c>
      <c r="AB34" s="113" t="n">
        <f aca="false">+Actuals!Y58</f>
        <v>0</v>
      </c>
      <c r="AC34" s="114" t="n">
        <f aca="false">+Actuals!Z58</f>
        <v>0</v>
      </c>
      <c r="AD34" s="113" t="n">
        <f aca="false">+Actuals!AA58</f>
        <v>0</v>
      </c>
      <c r="AE34" s="114" t="n">
        <f aca="false">+Actuals!AB58</f>
        <v>0</v>
      </c>
      <c r="AF34" s="113" t="n">
        <f aca="false">+Actuals!AC58</f>
        <v>0</v>
      </c>
      <c r="AG34" s="114" t="n">
        <f aca="false">+Actuals!AD58</f>
        <v>0</v>
      </c>
      <c r="AH34" s="113" t="n">
        <f aca="false">+Actuals!AE58</f>
        <v>0</v>
      </c>
      <c r="AI34" s="114" t="n">
        <f aca="false">+Actuals!AF58</f>
        <v>0</v>
      </c>
      <c r="AJ34" s="113" t="n">
        <f aca="false">+Actuals!AG58</f>
        <v>0</v>
      </c>
      <c r="AK34" s="114" t="n">
        <f aca="false">+Actuals!AH58</f>
        <v>0</v>
      </c>
      <c r="AL34" s="113" t="n">
        <f aca="false">+Actuals!AI58</f>
        <v>0</v>
      </c>
      <c r="AM34" s="114" t="n">
        <f aca="false">+Actuals!AJ58</f>
        <v>0</v>
      </c>
      <c r="AN34" s="113" t="n">
        <f aca="false">+Actuals!AK58</f>
        <v>0</v>
      </c>
      <c r="AO34" s="114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61411</v>
      </c>
      <c r="E35" s="29" t="n">
        <f aca="false">SUM(G35,I35,K35,M35,O35,Q35,S35,U35,W35,Y35,AA35,AC35,AE35)</f>
        <v>0</v>
      </c>
      <c r="F35" s="28" t="n">
        <f aca="false">'TIE-OUT'!N35+RECLASS!L35</f>
        <v>0</v>
      </c>
      <c r="G35" s="29" t="n">
        <f aca="false">'TIE-OUT'!O35+RECLASS!M35</f>
        <v>0</v>
      </c>
      <c r="H35" s="113" t="n">
        <v>0</v>
      </c>
      <c r="I35" s="114" t="n">
        <v>0</v>
      </c>
      <c r="J35" s="113" t="n">
        <v>0</v>
      </c>
      <c r="K35" s="114" t="n">
        <v>0</v>
      </c>
      <c r="L35" s="113" t="n">
        <v>0</v>
      </c>
      <c r="M35" s="114" t="n">
        <v>0</v>
      </c>
      <c r="N35" s="113" t="n">
        <v>61411</v>
      </c>
      <c r="O35" s="114" t="n">
        <v>0</v>
      </c>
      <c r="P35" s="113" t="n">
        <v>0</v>
      </c>
      <c r="Q35" s="114" t="n">
        <v>0</v>
      </c>
      <c r="R35" s="113" t="n">
        <f aca="false">+Actuals!O59</f>
        <v>0</v>
      </c>
      <c r="S35" s="114" t="n">
        <f aca="false">+Actuals!P59</f>
        <v>0</v>
      </c>
      <c r="T35" s="113" t="n">
        <f aca="false">+Actuals!Q59</f>
        <v>0</v>
      </c>
      <c r="U35" s="114" t="n">
        <f aca="false">+Actuals!R59</f>
        <v>0</v>
      </c>
      <c r="V35" s="113" t="n">
        <f aca="false">+Actuals!S59</f>
        <v>0</v>
      </c>
      <c r="W35" s="114" t="n">
        <f aca="false">+Actuals!T59</f>
        <v>0</v>
      </c>
      <c r="X35" s="113" t="n">
        <f aca="false">+Actuals!U59</f>
        <v>0</v>
      </c>
      <c r="Y35" s="114" t="n">
        <f aca="false">+Actuals!V59</f>
        <v>0</v>
      </c>
      <c r="Z35" s="113" t="n">
        <f aca="false">+Actuals!W59</f>
        <v>0</v>
      </c>
      <c r="AA35" s="114" t="n">
        <f aca="false">+Actuals!X59</f>
        <v>0</v>
      </c>
      <c r="AB35" s="113" t="n">
        <f aca="false">+Actuals!Y59</f>
        <v>0</v>
      </c>
      <c r="AC35" s="114" t="n">
        <f aca="false">+Actuals!Z59</f>
        <v>0</v>
      </c>
      <c r="AD35" s="113" t="n">
        <f aca="false">+Actuals!AA59</f>
        <v>0</v>
      </c>
      <c r="AE35" s="114" t="n">
        <f aca="false">+Actuals!AB59</f>
        <v>0</v>
      </c>
      <c r="AF35" s="113" t="n">
        <f aca="false">+Actuals!AC59</f>
        <v>0</v>
      </c>
      <c r="AG35" s="114" t="n">
        <f aca="false">+Actuals!AD59</f>
        <v>0</v>
      </c>
      <c r="AH35" s="113" t="n">
        <f aca="false">+Actuals!AE59</f>
        <v>0</v>
      </c>
      <c r="AI35" s="114" t="n">
        <f aca="false">+Actuals!AF59</f>
        <v>0</v>
      </c>
      <c r="AJ35" s="113" t="n">
        <f aca="false">+Actuals!AG59</f>
        <v>0</v>
      </c>
      <c r="AK35" s="114" t="n">
        <f aca="false">+Actuals!AH59</f>
        <v>0</v>
      </c>
      <c r="AL35" s="113" t="n">
        <f aca="false">+Actuals!AI59</f>
        <v>0</v>
      </c>
      <c r="AM35" s="114" t="n">
        <f aca="false">+Actuals!AJ59</f>
        <v>0</v>
      </c>
      <c r="AN35" s="113" t="n">
        <f aca="false">+Actuals!AK59</f>
        <v>0</v>
      </c>
      <c r="AO35" s="114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129282</v>
      </c>
      <c r="E36" s="31" t="n">
        <f aca="false">SUM(E32:E35)</f>
        <v>241160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-1105980</v>
      </c>
      <c r="I36" s="31" t="n">
        <f aca="false">SUM(I32:I35)</f>
        <v>-3588905</v>
      </c>
      <c r="J36" s="30" t="n">
        <f aca="false">SUM(J32:J35)</f>
        <v>1105980</v>
      </c>
      <c r="K36" s="31" t="n">
        <f aca="false">SUM(K32:K35)</f>
        <v>3588905</v>
      </c>
      <c r="L36" s="30" t="n">
        <f aca="false">SUM(L32:L35)</f>
        <v>67871</v>
      </c>
      <c r="M36" s="31" t="n">
        <f aca="false">SUM(M32:M35)</f>
        <v>241160</v>
      </c>
      <c r="N36" s="30" t="n">
        <f aca="false">SUM(N32:N35)</f>
        <v>61411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f aca="false">'TIE-OUT'!N39+RECLASS!L39</f>
        <v>0</v>
      </c>
      <c r="G39" s="29" t="n">
        <f aca="false">'TIE-OUT'!O39+RECLASS!M39</f>
        <v>0</v>
      </c>
      <c r="H39" s="113" t="n">
        <v>0</v>
      </c>
      <c r="I39" s="114" t="n">
        <v>0</v>
      </c>
      <c r="J39" s="113" t="n">
        <v>0</v>
      </c>
      <c r="K39" s="114" t="n">
        <v>0</v>
      </c>
      <c r="L39" s="113" t="n">
        <v>66283</v>
      </c>
      <c r="M39" s="114" t="n">
        <v>201367.75</v>
      </c>
      <c r="N39" s="113" t="n">
        <v>-66283</v>
      </c>
      <c r="O39" s="114" t="n">
        <v>-201367.75</v>
      </c>
      <c r="P39" s="113" t="n">
        <v>0</v>
      </c>
      <c r="Q39" s="114" t="n">
        <v>0</v>
      </c>
      <c r="R39" s="113" t="n">
        <f aca="false">+Actuals!O60</f>
        <v>0</v>
      </c>
      <c r="S39" s="114" t="n">
        <f aca="false">+Actuals!P60</f>
        <v>0</v>
      </c>
      <c r="T39" s="113" t="n">
        <f aca="false">+Actuals!Q60</f>
        <v>0</v>
      </c>
      <c r="U39" s="114" t="n">
        <f aca="false">+Actuals!R60</f>
        <v>0</v>
      </c>
      <c r="V39" s="113" t="n">
        <f aca="false">+Actuals!S60</f>
        <v>0</v>
      </c>
      <c r="W39" s="114" t="n">
        <f aca="false">+Actuals!T60</f>
        <v>0</v>
      </c>
      <c r="X39" s="113" t="n">
        <f aca="false">+Actuals!U60</f>
        <v>0</v>
      </c>
      <c r="Y39" s="114" t="n">
        <f aca="false">+Actuals!V60</f>
        <v>0</v>
      </c>
      <c r="Z39" s="113" t="n">
        <f aca="false">+Actuals!W60</f>
        <v>0</v>
      </c>
      <c r="AA39" s="114" t="n">
        <f aca="false">+Actuals!X60</f>
        <v>0</v>
      </c>
      <c r="AB39" s="113" t="n">
        <f aca="false">+Actuals!Y60</f>
        <v>0</v>
      </c>
      <c r="AC39" s="114" t="n">
        <f aca="false">+Actuals!Z60</f>
        <v>0</v>
      </c>
      <c r="AD39" s="113" t="n">
        <f aca="false">+Actuals!AA60</f>
        <v>0</v>
      </c>
      <c r="AE39" s="114" t="n">
        <f aca="false">+Actuals!AB60</f>
        <v>0</v>
      </c>
      <c r="AF39" s="113" t="n">
        <f aca="false">+Actuals!AC60</f>
        <v>0</v>
      </c>
      <c r="AG39" s="114" t="n">
        <f aca="false">+Actuals!AD60</f>
        <v>0</v>
      </c>
      <c r="AH39" s="113" t="n">
        <f aca="false">+Actuals!AE60</f>
        <v>0</v>
      </c>
      <c r="AI39" s="114" t="n">
        <f aca="false">+Actuals!AF60</f>
        <v>0</v>
      </c>
      <c r="AJ39" s="113" t="n">
        <f aca="false">+Actuals!AG60</f>
        <v>0</v>
      </c>
      <c r="AK39" s="114" t="n">
        <f aca="false">+Actuals!AH60</f>
        <v>0</v>
      </c>
      <c r="AL39" s="113" t="n">
        <f aca="false">+Actuals!AI60</f>
        <v>0</v>
      </c>
      <c r="AM39" s="114" t="n">
        <f aca="false">+Actuals!AJ60</f>
        <v>0</v>
      </c>
      <c r="AN39" s="113" t="n">
        <f aca="false">+Actuals!AK60</f>
        <v>0</v>
      </c>
      <c r="AO39" s="114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3" t="n">
        <v>0</v>
      </c>
      <c r="I40" s="114" t="n">
        <v>0</v>
      </c>
      <c r="J40" s="113" t="n">
        <v>0</v>
      </c>
      <c r="K40" s="114" t="n">
        <v>0</v>
      </c>
      <c r="L40" s="113" t="n">
        <v>-4872</v>
      </c>
      <c r="M40" s="114" t="n">
        <v>-14801.14</v>
      </c>
      <c r="N40" s="113" t="n">
        <v>4872</v>
      </c>
      <c r="O40" s="114" t="n">
        <v>14801.14</v>
      </c>
      <c r="P40" s="113" t="n">
        <v>0</v>
      </c>
      <c r="Q40" s="114" t="n">
        <v>0</v>
      </c>
      <c r="R40" s="113" t="n">
        <f aca="false">+Actuals!O61</f>
        <v>0</v>
      </c>
      <c r="S40" s="114" t="n">
        <f aca="false">+Actuals!P61</f>
        <v>0</v>
      </c>
      <c r="T40" s="113" t="n">
        <f aca="false">+Actuals!Q61</f>
        <v>0</v>
      </c>
      <c r="U40" s="114" t="n">
        <f aca="false">+Actuals!R61</f>
        <v>0</v>
      </c>
      <c r="V40" s="113" t="n">
        <f aca="false">+Actuals!S61</f>
        <v>0</v>
      </c>
      <c r="W40" s="114" t="n">
        <f aca="false">+Actuals!T61</f>
        <v>0</v>
      </c>
      <c r="X40" s="113" t="n">
        <f aca="false">+Actuals!U61</f>
        <v>0</v>
      </c>
      <c r="Y40" s="114" t="n">
        <f aca="false">+Actuals!V61</f>
        <v>0</v>
      </c>
      <c r="Z40" s="113" t="n">
        <f aca="false">+Actuals!W61</f>
        <v>0</v>
      </c>
      <c r="AA40" s="114" t="n">
        <f aca="false">+Actuals!X61</f>
        <v>0</v>
      </c>
      <c r="AB40" s="113" t="n">
        <f aca="false">+Actuals!Y61</f>
        <v>0</v>
      </c>
      <c r="AC40" s="114" t="n">
        <f aca="false">+Actuals!Z61</f>
        <v>0</v>
      </c>
      <c r="AD40" s="113" t="n">
        <f aca="false">+Actuals!AA61</f>
        <v>0</v>
      </c>
      <c r="AE40" s="114" t="n">
        <f aca="false">+Actuals!AB61</f>
        <v>0</v>
      </c>
      <c r="AF40" s="113" t="n">
        <f aca="false">+Actuals!AC61</f>
        <v>0</v>
      </c>
      <c r="AG40" s="114" t="n">
        <f aca="false">+Actuals!AD61</f>
        <v>0</v>
      </c>
      <c r="AH40" s="113" t="n">
        <f aca="false">+Actuals!AE61</f>
        <v>0</v>
      </c>
      <c r="AI40" s="114" t="n">
        <f aca="false">+Actuals!AF61</f>
        <v>0</v>
      </c>
      <c r="AJ40" s="113" t="n">
        <f aca="false">+Actuals!AG61</f>
        <v>0</v>
      </c>
      <c r="AK40" s="114" t="n">
        <f aca="false">+Actuals!AH61</f>
        <v>0</v>
      </c>
      <c r="AL40" s="113" t="n">
        <f aca="false">+Actuals!AI61</f>
        <v>0</v>
      </c>
      <c r="AM40" s="114" t="n">
        <f aca="false">+Actuals!AJ61</f>
        <v>0</v>
      </c>
      <c r="AN40" s="113" t="n">
        <f aca="false">+Actuals!AK61</f>
        <v>0</v>
      </c>
      <c r="AO40" s="114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'TIE-OUT'!N41+RECLASS!L41</f>
        <v>0</v>
      </c>
      <c r="G41" s="29" t="n">
        <f aca="false">'TIE-OUT'!O41+RECLASS!M41</f>
        <v>0</v>
      </c>
      <c r="H41" s="113" t="n">
        <v>0</v>
      </c>
      <c r="I41" s="114" t="n">
        <v>0</v>
      </c>
      <c r="J41" s="113" t="n">
        <v>0</v>
      </c>
      <c r="K41" s="114" t="n">
        <v>0</v>
      </c>
      <c r="L41" s="113" t="n">
        <v>0</v>
      </c>
      <c r="M41" s="114" t="n">
        <v>0</v>
      </c>
      <c r="N41" s="113" t="n">
        <v>0</v>
      </c>
      <c r="O41" s="114" t="n">
        <v>0</v>
      </c>
      <c r="P41" s="113" t="n">
        <v>0</v>
      </c>
      <c r="Q41" s="114" t="n">
        <v>0</v>
      </c>
      <c r="R41" s="113" t="n">
        <f aca="false">+Actuals!O62</f>
        <v>0</v>
      </c>
      <c r="S41" s="114" t="n">
        <f aca="false">+Actuals!P62</f>
        <v>0</v>
      </c>
      <c r="T41" s="113" t="n">
        <f aca="false">+Actuals!Q62</f>
        <v>0</v>
      </c>
      <c r="U41" s="114" t="n">
        <f aca="false">+Actuals!R62</f>
        <v>0</v>
      </c>
      <c r="V41" s="113" t="n">
        <f aca="false">+Actuals!S62</f>
        <v>0</v>
      </c>
      <c r="W41" s="114" t="n">
        <f aca="false">+Actuals!T62</f>
        <v>0</v>
      </c>
      <c r="X41" s="113" t="n">
        <f aca="false">+Actuals!U62</f>
        <v>0</v>
      </c>
      <c r="Y41" s="114" t="n">
        <f aca="false">+Actuals!V62</f>
        <v>0</v>
      </c>
      <c r="Z41" s="113" t="n">
        <f aca="false">+Actuals!W62</f>
        <v>0</v>
      </c>
      <c r="AA41" s="114" t="n">
        <f aca="false">+Actuals!X62</f>
        <v>0</v>
      </c>
      <c r="AB41" s="113" t="n">
        <f aca="false">+Actuals!Y62</f>
        <v>0</v>
      </c>
      <c r="AC41" s="114" t="n">
        <f aca="false">+Actuals!Z62</f>
        <v>0</v>
      </c>
      <c r="AD41" s="113" t="n">
        <f aca="false">+Actuals!AA62</f>
        <v>0</v>
      </c>
      <c r="AE41" s="114" t="n">
        <f aca="false">+Actuals!AB62</f>
        <v>0</v>
      </c>
      <c r="AF41" s="113" t="n">
        <f aca="false">+Actuals!AC62</f>
        <v>0</v>
      </c>
      <c r="AG41" s="114" t="n">
        <f aca="false">+Actuals!AD62</f>
        <v>0</v>
      </c>
      <c r="AH41" s="113" t="n">
        <f aca="false">+Actuals!AE62</f>
        <v>0</v>
      </c>
      <c r="AI41" s="114" t="n">
        <f aca="false">+Actuals!AF62</f>
        <v>0</v>
      </c>
      <c r="AJ41" s="113" t="n">
        <f aca="false">+Actuals!AG62</f>
        <v>0</v>
      </c>
      <c r="AK41" s="114" t="n">
        <f aca="false">+Actuals!AH62</f>
        <v>0</v>
      </c>
      <c r="AL41" s="113" t="n">
        <f aca="false">+Actuals!AI62</f>
        <v>0</v>
      </c>
      <c r="AM41" s="114" t="n">
        <f aca="false">+Actuals!AJ62</f>
        <v>0</v>
      </c>
      <c r="AN41" s="113" t="n">
        <f aca="false">+Actuals!AK62</f>
        <v>0</v>
      </c>
      <c r="AO41" s="114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-4872</v>
      </c>
      <c r="M42" s="31" t="n">
        <f aca="false">SUM(M40:M41)</f>
        <v>-14801.14</v>
      </c>
      <c r="N42" s="30" t="n">
        <f aca="false">SUM(N40:N41)</f>
        <v>4872</v>
      </c>
      <c r="O42" s="31" t="n">
        <f aca="false">SUM(O40:O41)</f>
        <v>14801.14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61411</v>
      </c>
      <c r="M43" s="31" t="n">
        <f aca="false">M42+M39</f>
        <v>186566.61</v>
      </c>
      <c r="N43" s="30" t="n">
        <f aca="false">N42+N39</f>
        <v>-61411</v>
      </c>
      <c r="O43" s="31" t="n">
        <f aca="false">O42+O39</f>
        <v>-186566.61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'TIE-OUT'!N45+RECLASS!L45</f>
        <v>0</v>
      </c>
      <c r="G45" s="29" t="n">
        <f aca="false">'TIE-OUT'!O45+RECLASS!M45</f>
        <v>0</v>
      </c>
      <c r="H45" s="113" t="n">
        <v>0</v>
      </c>
      <c r="I45" s="114" t="n">
        <v>0</v>
      </c>
      <c r="J45" s="113" t="n">
        <v>0</v>
      </c>
      <c r="K45" s="114" t="n">
        <v>0</v>
      </c>
      <c r="L45" s="113" t="n">
        <v>0</v>
      </c>
      <c r="M45" s="114" t="n">
        <v>0</v>
      </c>
      <c r="N45" s="113" t="n">
        <v>0</v>
      </c>
      <c r="O45" s="114" t="n">
        <v>0</v>
      </c>
      <c r="P45" s="113" t="n">
        <v>0</v>
      </c>
      <c r="Q45" s="114" t="n">
        <v>0</v>
      </c>
      <c r="R45" s="113" t="n">
        <f aca="false">+Actuals!O63</f>
        <v>0</v>
      </c>
      <c r="S45" s="114" t="n">
        <f aca="false">+Actuals!P63</f>
        <v>0</v>
      </c>
      <c r="T45" s="113" t="n">
        <f aca="false">+Actuals!Q63</f>
        <v>0</v>
      </c>
      <c r="U45" s="114" t="n">
        <f aca="false">+Actuals!R63</f>
        <v>0</v>
      </c>
      <c r="V45" s="113" t="n">
        <f aca="false">+Actuals!S63</f>
        <v>0</v>
      </c>
      <c r="W45" s="114" t="n">
        <f aca="false">+Actuals!T63</f>
        <v>0</v>
      </c>
      <c r="X45" s="113" t="n">
        <f aca="false">+Actuals!U63</f>
        <v>0</v>
      </c>
      <c r="Y45" s="114" t="n">
        <f aca="false">+Actuals!V63</f>
        <v>0</v>
      </c>
      <c r="Z45" s="113" t="n">
        <f aca="false">+Actuals!W63</f>
        <v>0</v>
      </c>
      <c r="AA45" s="114" t="n">
        <f aca="false">+Actuals!X63</f>
        <v>0</v>
      </c>
      <c r="AB45" s="113" t="n">
        <f aca="false">+Actuals!Y63</f>
        <v>0</v>
      </c>
      <c r="AC45" s="114" t="n">
        <f aca="false">+Actuals!Z63</f>
        <v>0</v>
      </c>
      <c r="AD45" s="113" t="n">
        <f aca="false">+Actuals!AA63</f>
        <v>0</v>
      </c>
      <c r="AE45" s="114" t="n">
        <f aca="false">+Actuals!AB63</f>
        <v>0</v>
      </c>
      <c r="AF45" s="113" t="n">
        <f aca="false">+Actuals!AC63</f>
        <v>0</v>
      </c>
      <c r="AG45" s="114" t="n">
        <f aca="false">+Actuals!AD63</f>
        <v>0</v>
      </c>
      <c r="AH45" s="113" t="n">
        <f aca="false">+Actuals!AE63</f>
        <v>0</v>
      </c>
      <c r="AI45" s="114" t="n">
        <f aca="false">+Actuals!AF63</f>
        <v>0</v>
      </c>
      <c r="AJ45" s="113" t="n">
        <f aca="false">+Actuals!AG63</f>
        <v>0</v>
      </c>
      <c r="AK45" s="114" t="n">
        <f aca="false">+Actuals!AH63</f>
        <v>0</v>
      </c>
      <c r="AL45" s="113" t="n">
        <f aca="false">+Actuals!AI63</f>
        <v>0</v>
      </c>
      <c r="AM45" s="114" t="n">
        <f aca="false">+Actuals!AJ63</f>
        <v>0</v>
      </c>
      <c r="AN45" s="113" t="n">
        <f aca="false">+Actuals!AK63</f>
        <v>0</v>
      </c>
      <c r="AO45" s="114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113"/>
      <c r="I46" s="114"/>
      <c r="J46" s="113"/>
      <c r="K46" s="114"/>
      <c r="L46" s="113"/>
      <c r="M46" s="114"/>
      <c r="N46" s="113"/>
      <c r="O46" s="114"/>
      <c r="P46" s="113"/>
      <c r="Q46" s="114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3" t="n">
        <v>0</v>
      </c>
      <c r="I47" s="114" t="n">
        <v>0</v>
      </c>
      <c r="J47" s="113" t="n">
        <v>0</v>
      </c>
      <c r="K47" s="114" t="n">
        <v>0</v>
      </c>
      <c r="L47" s="113" t="n">
        <v>0</v>
      </c>
      <c r="M47" s="114" t="n">
        <v>0</v>
      </c>
      <c r="N47" s="113" t="n">
        <v>0</v>
      </c>
      <c r="O47" s="114" t="n">
        <v>0</v>
      </c>
      <c r="P47" s="113" t="n">
        <v>0</v>
      </c>
      <c r="Q47" s="114" t="n">
        <v>0</v>
      </c>
      <c r="R47" s="113" t="n">
        <f aca="false">+Actuals!O64</f>
        <v>0</v>
      </c>
      <c r="S47" s="114" t="n">
        <f aca="false">+Actuals!P64</f>
        <v>0</v>
      </c>
      <c r="T47" s="113" t="n">
        <f aca="false">+Actuals!Q64</f>
        <v>0</v>
      </c>
      <c r="U47" s="114" t="n">
        <f aca="false">+Actuals!R64</f>
        <v>0</v>
      </c>
      <c r="V47" s="113" t="n">
        <f aca="false">+Actuals!S64</f>
        <v>0</v>
      </c>
      <c r="W47" s="114" t="n">
        <f aca="false">+Actuals!T64</f>
        <v>0</v>
      </c>
      <c r="X47" s="113" t="n">
        <f aca="false">+Actuals!U64</f>
        <v>0</v>
      </c>
      <c r="Y47" s="114" t="n">
        <f aca="false">+Actuals!V64</f>
        <v>0</v>
      </c>
      <c r="Z47" s="113" t="n">
        <f aca="false">+Actuals!W64</f>
        <v>0</v>
      </c>
      <c r="AA47" s="114" t="n">
        <f aca="false">+Actuals!X64</f>
        <v>0</v>
      </c>
      <c r="AB47" s="113" t="n">
        <f aca="false">+Actuals!Y64</f>
        <v>0</v>
      </c>
      <c r="AC47" s="114" t="n">
        <f aca="false">+Actuals!Z64</f>
        <v>0</v>
      </c>
      <c r="AD47" s="113" t="n">
        <f aca="false">+Actuals!AA64</f>
        <v>0</v>
      </c>
      <c r="AE47" s="114" t="n">
        <f aca="false">+Actuals!AB64</f>
        <v>0</v>
      </c>
      <c r="AF47" s="113" t="n">
        <f aca="false">+Actuals!AC64</f>
        <v>0</v>
      </c>
      <c r="AG47" s="114" t="n">
        <f aca="false">+Actuals!AD64</f>
        <v>0</v>
      </c>
      <c r="AH47" s="113" t="n">
        <f aca="false">+Actuals!AE64</f>
        <v>0</v>
      </c>
      <c r="AI47" s="114" t="n">
        <f aca="false">+Actuals!AF64</f>
        <v>0</v>
      </c>
      <c r="AJ47" s="113" t="n">
        <f aca="false">+Actuals!AG64</f>
        <v>0</v>
      </c>
      <c r="AK47" s="114" t="n">
        <f aca="false">+Actuals!AH64</f>
        <v>0</v>
      </c>
      <c r="AL47" s="113" t="n">
        <f aca="false">+Actuals!AI64</f>
        <v>0</v>
      </c>
      <c r="AM47" s="114" t="n">
        <f aca="false">+Actuals!AJ64</f>
        <v>0</v>
      </c>
      <c r="AN47" s="113" t="n">
        <f aca="false">+Actuals!AK64</f>
        <v>0</v>
      </c>
      <c r="AO47" s="114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830801</v>
      </c>
      <c r="E49" s="29" t="n">
        <f aca="false">SUM(G49,I49,K49,M49,O49,Q49,S49,U49,W49,Y49,AA49,AC49,AE49)</f>
        <v>2695949.59</v>
      </c>
      <c r="F49" s="28" t="n">
        <f aca="false">'TIE-OUT'!N49+RECLASS!L49</f>
        <v>0</v>
      </c>
      <c r="G49" s="29" t="n">
        <f aca="false">'TIE-OUT'!O49+RECLASS!M49</f>
        <v>0</v>
      </c>
      <c r="H49" s="113" t="n">
        <v>0</v>
      </c>
      <c r="I49" s="114" t="n">
        <v>0</v>
      </c>
      <c r="J49" s="113" t="n">
        <v>-2095830</v>
      </c>
      <c r="K49" s="114" t="n">
        <v>-6800968</v>
      </c>
      <c r="L49" s="113" t="n">
        <v>3807888</v>
      </c>
      <c r="M49" s="114" t="n">
        <v>12356596.56</v>
      </c>
      <c r="N49" s="113" t="n">
        <v>-18372</v>
      </c>
      <c r="O49" s="114" t="n">
        <v>-59617.14</v>
      </c>
      <c r="P49" s="113" t="n">
        <v>-862885</v>
      </c>
      <c r="Q49" s="114" t="n">
        <v>-2800061.83</v>
      </c>
      <c r="R49" s="113" t="n">
        <f aca="false">+Actuals!O65</f>
        <v>0</v>
      </c>
      <c r="S49" s="114" t="n">
        <f aca="false">+Actuals!P65</f>
        <v>0</v>
      </c>
      <c r="T49" s="113" t="n">
        <f aca="false">+Actuals!Q65</f>
        <v>0</v>
      </c>
      <c r="U49" s="114" t="n">
        <f aca="false">+Actuals!R65</f>
        <v>0</v>
      </c>
      <c r="V49" s="113" t="n">
        <f aca="false">+Actuals!S65</f>
        <v>0</v>
      </c>
      <c r="W49" s="114" t="n">
        <f aca="false">+Actuals!T65</f>
        <v>0</v>
      </c>
      <c r="X49" s="113" t="n">
        <f aca="false">+Actuals!U65</f>
        <v>0</v>
      </c>
      <c r="Y49" s="114" t="n">
        <f aca="false">+Actuals!V65</f>
        <v>0</v>
      </c>
      <c r="Z49" s="113" t="n">
        <f aca="false">+Actuals!W65</f>
        <v>0</v>
      </c>
      <c r="AA49" s="114" t="n">
        <f aca="false">+Actuals!X65</f>
        <v>0</v>
      </c>
      <c r="AB49" s="113" t="n">
        <f aca="false">+Actuals!Y65</f>
        <v>0</v>
      </c>
      <c r="AC49" s="114" t="n">
        <f aca="false">+Actuals!Z65</f>
        <v>0</v>
      </c>
      <c r="AD49" s="113" t="n">
        <f aca="false">+Actuals!AA65</f>
        <v>0</v>
      </c>
      <c r="AE49" s="114" t="n">
        <f aca="false">+Actuals!AB65</f>
        <v>0</v>
      </c>
      <c r="AF49" s="113" t="n">
        <f aca="false">+Actuals!AC65</f>
        <v>0</v>
      </c>
      <c r="AG49" s="114" t="n">
        <f aca="false">+Actuals!AD65</f>
        <v>0</v>
      </c>
      <c r="AH49" s="113" t="n">
        <f aca="false">+Actuals!AE65</f>
        <v>0</v>
      </c>
      <c r="AI49" s="114" t="n">
        <f aca="false">+Actuals!AF65</f>
        <v>0</v>
      </c>
      <c r="AJ49" s="113" t="n">
        <f aca="false">+Actuals!AG65</f>
        <v>0</v>
      </c>
      <c r="AK49" s="114" t="n">
        <f aca="false">+Actuals!AH65</f>
        <v>0</v>
      </c>
      <c r="AL49" s="113" t="n">
        <f aca="false">+Actuals!AI65</f>
        <v>0</v>
      </c>
      <c r="AM49" s="114" t="n">
        <f aca="false">+Actuals!AJ65</f>
        <v>0</v>
      </c>
      <c r="AN49" s="113" t="n">
        <f aca="false">+Actuals!AK65</f>
        <v>0</v>
      </c>
      <c r="AO49" s="114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-150665</v>
      </c>
      <c r="E51" s="29" t="n">
        <f aca="false">SUM(G51,I51,K51,M51,O51,Q51,S51,U51,W51,Y51,AA51,AC51,AE51)</f>
        <v>-231282</v>
      </c>
      <c r="F51" s="28" t="n">
        <f aca="false">'TIE-OUT'!N51+RECLASS!L51</f>
        <v>0</v>
      </c>
      <c r="G51" s="29" t="n">
        <f aca="false">'TIE-OUT'!O51+RECLASS!M51</f>
        <v>0</v>
      </c>
      <c r="H51" s="113" t="n">
        <v>0</v>
      </c>
      <c r="I51" s="114" t="n">
        <v>0</v>
      </c>
      <c r="J51" s="113" t="n">
        <v>0</v>
      </c>
      <c r="K51" s="114" t="n">
        <v>0</v>
      </c>
      <c r="L51" s="113" t="n">
        <v>-150665</v>
      </c>
      <c r="M51" s="114" t="n">
        <v>-462564</v>
      </c>
      <c r="N51" s="113" t="n">
        <v>0</v>
      </c>
      <c r="O51" s="114" t="n">
        <v>231282</v>
      </c>
      <c r="P51" s="113" t="n">
        <v>0</v>
      </c>
      <c r="Q51" s="114" t="n">
        <v>0</v>
      </c>
      <c r="R51" s="113" t="n">
        <f aca="false">+Actuals!O66</f>
        <v>0</v>
      </c>
      <c r="S51" s="114" t="n">
        <f aca="false">+Actuals!P66</f>
        <v>0</v>
      </c>
      <c r="T51" s="113" t="n">
        <f aca="false">+Actuals!Q66</f>
        <v>0</v>
      </c>
      <c r="U51" s="114" t="n">
        <f aca="false">+Actuals!R66</f>
        <v>0</v>
      </c>
      <c r="V51" s="113" t="n">
        <f aca="false">+Actuals!S66</f>
        <v>0</v>
      </c>
      <c r="W51" s="114" t="n">
        <f aca="false">+Actuals!T66</f>
        <v>0</v>
      </c>
      <c r="X51" s="113" t="n">
        <f aca="false">+Actuals!U66</f>
        <v>0</v>
      </c>
      <c r="Y51" s="114" t="n">
        <f aca="false">+Actuals!V66</f>
        <v>0</v>
      </c>
      <c r="Z51" s="113" t="n">
        <f aca="false">+Actuals!W66</f>
        <v>0</v>
      </c>
      <c r="AA51" s="114" t="n">
        <f aca="false">+Actuals!X66</f>
        <v>0</v>
      </c>
      <c r="AB51" s="113" t="n">
        <f aca="false">+Actuals!Y66</f>
        <v>0</v>
      </c>
      <c r="AC51" s="114" t="n">
        <f aca="false">+Actuals!Z66</f>
        <v>0</v>
      </c>
      <c r="AD51" s="113" t="n">
        <f aca="false">+Actuals!AA66</f>
        <v>0</v>
      </c>
      <c r="AE51" s="114" t="n">
        <f aca="false">+Actuals!AB66</f>
        <v>0</v>
      </c>
      <c r="AF51" s="113" t="n">
        <f aca="false">+Actuals!AC66</f>
        <v>0</v>
      </c>
      <c r="AG51" s="114" t="n">
        <f aca="false">+Actuals!AD66</f>
        <v>0</v>
      </c>
      <c r="AH51" s="113" t="n">
        <f aca="false">+Actuals!AE66</f>
        <v>0</v>
      </c>
      <c r="AI51" s="114" t="n">
        <f aca="false">+Actuals!AF66</f>
        <v>0</v>
      </c>
      <c r="AJ51" s="113" t="n">
        <f aca="false">+Actuals!AG66</f>
        <v>0</v>
      </c>
      <c r="AK51" s="114" t="n">
        <f aca="false">+Actuals!AH66</f>
        <v>0</v>
      </c>
      <c r="AL51" s="113" t="n">
        <f aca="false">+Actuals!AI66</f>
        <v>0</v>
      </c>
      <c r="AM51" s="114" t="n">
        <f aca="false">+Actuals!AJ66</f>
        <v>0</v>
      </c>
      <c r="AN51" s="113" t="n">
        <f aca="false">+Actuals!AK66</f>
        <v>0</v>
      </c>
      <c r="AO51" s="114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-10461383</v>
      </c>
      <c r="E54" s="29" t="n">
        <f aca="false">SUM(G54,I54,K54,M54,O54,Q54,S54,U54,W54,Y54,AA54,AC54,AE54)</f>
        <v>-317885.74</v>
      </c>
      <c r="F54" s="28" t="n">
        <f aca="false">'TIE-OUT'!N54+RECLASS!L54</f>
        <v>0</v>
      </c>
      <c r="G54" s="29" t="n">
        <f aca="false">'TIE-OUT'!O54+RECLASS!M54</f>
        <v>0</v>
      </c>
      <c r="H54" s="113" t="n">
        <f aca="false">-7438640-2750987</f>
        <v>-10189627</v>
      </c>
      <c r="I54" s="114" t="n">
        <f aca="false">-72880-129029-48470</f>
        <v>-250379</v>
      </c>
      <c r="J54" s="113" t="n">
        <f aca="false">146939-414071</f>
        <v>-267132</v>
      </c>
      <c r="K54" s="114" t="n">
        <f aca="false">2239+47274-13984</f>
        <v>35529</v>
      </c>
      <c r="L54" s="113" t="n">
        <v>48301</v>
      </c>
      <c r="M54" s="114" t="n">
        <v>-139202.99</v>
      </c>
      <c r="N54" s="113" t="n">
        <v>1993874</v>
      </c>
      <c r="O54" s="114" t="n">
        <v>24618.21</v>
      </c>
      <c r="P54" s="113" t="n">
        <v>-2046799</v>
      </c>
      <c r="Q54" s="114" t="n">
        <v>11549.04</v>
      </c>
      <c r="R54" s="113" t="n">
        <f aca="false">+Actuals!O67</f>
        <v>0</v>
      </c>
      <c r="S54" s="114" t="n">
        <f aca="false">+Actuals!P67</f>
        <v>0</v>
      </c>
      <c r="T54" s="113" t="n">
        <f aca="false">+Actuals!Q67</f>
        <v>0</v>
      </c>
      <c r="U54" s="114" t="n">
        <f aca="false">+Actuals!R67</f>
        <v>0</v>
      </c>
      <c r="V54" s="113" t="n">
        <f aca="false">+Actuals!S67</f>
        <v>0</v>
      </c>
      <c r="W54" s="114" t="n">
        <f aca="false">+Actuals!T67</f>
        <v>0</v>
      </c>
      <c r="X54" s="113" t="n">
        <f aca="false">+Actuals!U67</f>
        <v>0</v>
      </c>
      <c r="Y54" s="114" t="n">
        <f aca="false">+Actuals!V67</f>
        <v>0</v>
      </c>
      <c r="Z54" s="113" t="n">
        <f aca="false">+Actuals!W67</f>
        <v>0</v>
      </c>
      <c r="AA54" s="114" t="n">
        <f aca="false">+Actuals!X67</f>
        <v>0</v>
      </c>
      <c r="AB54" s="113" t="n">
        <f aca="false">+Actuals!Y67</f>
        <v>0</v>
      </c>
      <c r="AC54" s="114" t="n">
        <f aca="false">+Actuals!Z67</f>
        <v>0</v>
      </c>
      <c r="AD54" s="113" t="n">
        <f aca="false">+Actuals!AA67</f>
        <v>0</v>
      </c>
      <c r="AE54" s="114" t="n">
        <f aca="false">+Actuals!AB67</f>
        <v>0</v>
      </c>
      <c r="AF54" s="113" t="n">
        <f aca="false">+Actuals!AC67</f>
        <v>0</v>
      </c>
      <c r="AG54" s="114" t="n">
        <f aca="false">+Actuals!AD67</f>
        <v>0</v>
      </c>
      <c r="AH54" s="113" t="n">
        <f aca="false">+Actuals!AE67</f>
        <v>0</v>
      </c>
      <c r="AI54" s="114" t="n">
        <f aca="false">+Actuals!AF67</f>
        <v>0</v>
      </c>
      <c r="AJ54" s="113" t="n">
        <f aca="false">+Actuals!AG67</f>
        <v>0</v>
      </c>
      <c r="AK54" s="114" t="n">
        <f aca="false">+Actuals!AH67</f>
        <v>0</v>
      </c>
      <c r="AL54" s="113" t="n">
        <f aca="false">+Actuals!AI67</f>
        <v>0</v>
      </c>
      <c r="AM54" s="114" t="n">
        <f aca="false">+Actuals!AJ67</f>
        <v>0</v>
      </c>
      <c r="AN54" s="113" t="n">
        <f aca="false">+Actuals!AK67</f>
        <v>0</v>
      </c>
      <c r="AO54" s="114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-15697.2700000001</v>
      </c>
      <c r="F55" s="28" t="n">
        <f aca="false">'TIE-OUT'!N55+RECLASS!L55</f>
        <v>0</v>
      </c>
      <c r="G55" s="29" t="n">
        <f aca="false">'TIE-OUT'!O55+RECLASS!M55</f>
        <v>0</v>
      </c>
      <c r="H55" s="113" t="n">
        <v>0</v>
      </c>
      <c r="I55" s="114" t="n">
        <f aca="false">-1258819-34380</f>
        <v>-1293199</v>
      </c>
      <c r="J55" s="113" t="n">
        <v>0</v>
      </c>
      <c r="K55" s="114" t="n">
        <f aca="false">-14680-332920</f>
        <v>-347600</v>
      </c>
      <c r="L55" s="113" t="n">
        <v>0</v>
      </c>
      <c r="M55" s="114" t="n">
        <v>1605753.42</v>
      </c>
      <c r="N55" s="113" t="n">
        <v>0</v>
      </c>
      <c r="O55" s="114" t="n">
        <v>-387667.46</v>
      </c>
      <c r="P55" s="113" t="n">
        <v>0</v>
      </c>
      <c r="Q55" s="114" t="n">
        <v>407015.77</v>
      </c>
      <c r="R55" s="113" t="n">
        <f aca="false">+Actuals!O68</f>
        <v>0</v>
      </c>
      <c r="S55" s="114" t="n">
        <f aca="false">+Actuals!P68</f>
        <v>0</v>
      </c>
      <c r="T55" s="113" t="n">
        <f aca="false">+Actuals!Q68</f>
        <v>0</v>
      </c>
      <c r="U55" s="114" t="n">
        <f aca="false">+Actuals!R68</f>
        <v>0</v>
      </c>
      <c r="V55" s="113" t="n">
        <f aca="false">+Actuals!S68</f>
        <v>0</v>
      </c>
      <c r="W55" s="114" t="n">
        <f aca="false">+Actuals!T68</f>
        <v>0</v>
      </c>
      <c r="X55" s="113" t="n">
        <f aca="false">+Actuals!U68</f>
        <v>0</v>
      </c>
      <c r="Y55" s="114" t="n">
        <f aca="false">+Actuals!V68</f>
        <v>0</v>
      </c>
      <c r="Z55" s="113" t="n">
        <f aca="false">+Actuals!W68</f>
        <v>0</v>
      </c>
      <c r="AA55" s="114" t="n">
        <f aca="false">+Actuals!X68</f>
        <v>0</v>
      </c>
      <c r="AB55" s="113" t="n">
        <f aca="false">+Actuals!Y68</f>
        <v>0</v>
      </c>
      <c r="AC55" s="114" t="n">
        <f aca="false">+Actuals!Z68</f>
        <v>0</v>
      </c>
      <c r="AD55" s="113" t="n">
        <f aca="false">+Actuals!AA68</f>
        <v>0</v>
      </c>
      <c r="AE55" s="114" t="n">
        <f aca="false">+Actuals!AB68</f>
        <v>0</v>
      </c>
      <c r="AF55" s="113" t="n">
        <f aca="false">+Actuals!AC68</f>
        <v>0</v>
      </c>
      <c r="AG55" s="114" t="n">
        <f aca="false">+Actuals!AD68</f>
        <v>0</v>
      </c>
      <c r="AH55" s="113" t="n">
        <f aca="false">+Actuals!AE68</f>
        <v>0</v>
      </c>
      <c r="AI55" s="114" t="n">
        <f aca="false">+Actuals!AF68</f>
        <v>0</v>
      </c>
      <c r="AJ55" s="113" t="n">
        <f aca="false">+Actuals!AG68</f>
        <v>0</v>
      </c>
      <c r="AK55" s="114" t="n">
        <f aca="false">+Actuals!AH68</f>
        <v>0</v>
      </c>
      <c r="AL55" s="113" t="n">
        <f aca="false">+Actuals!AI68</f>
        <v>0</v>
      </c>
      <c r="AM55" s="114" t="n">
        <f aca="false">+Actuals!AJ68</f>
        <v>0</v>
      </c>
      <c r="AN55" s="113" t="n">
        <f aca="false">+Actuals!AK68</f>
        <v>0</v>
      </c>
      <c r="AO55" s="114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-10461383</v>
      </c>
      <c r="E56" s="31" t="n">
        <f aca="false">SUM(E54:E55)</f>
        <v>-333583.01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-10189627</v>
      </c>
      <c r="I56" s="31" t="n">
        <f aca="false">SUM(I54:I55)</f>
        <v>-1543578</v>
      </c>
      <c r="J56" s="30" t="n">
        <f aca="false">SUM(J54:J55)</f>
        <v>-267132</v>
      </c>
      <c r="K56" s="31" t="n">
        <f aca="false">SUM(K54:K55)</f>
        <v>-312071</v>
      </c>
      <c r="L56" s="30" t="n">
        <f aca="false">SUM(L54:L55)</f>
        <v>48301</v>
      </c>
      <c r="M56" s="31" t="n">
        <f aca="false">SUM(M54:M55)</f>
        <v>1466550.43</v>
      </c>
      <c r="N56" s="30" t="n">
        <f aca="false">SUM(N54:N55)</f>
        <v>1993874</v>
      </c>
      <c r="O56" s="31" t="n">
        <f aca="false">SUM(O54:O55)</f>
        <v>-363049.25</v>
      </c>
      <c r="P56" s="30" t="n">
        <f aca="false">SUM(P54:P55)</f>
        <v>-2046799</v>
      </c>
      <c r="Q56" s="31" t="n">
        <f aca="false">SUM(Q54:Q55)</f>
        <v>418564.81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'TIE-OUT'!N59+RECLASS!L59</f>
        <v>0</v>
      </c>
      <c r="G59" s="29" t="n">
        <f aca="false">'TIE-OUT'!O59+RECLASS!M59</f>
        <v>0</v>
      </c>
      <c r="H59" s="113" t="n">
        <v>0</v>
      </c>
      <c r="I59" s="114" t="n">
        <v>0</v>
      </c>
      <c r="J59" s="113" t="n">
        <v>0</v>
      </c>
      <c r="K59" s="114" t="n">
        <v>0</v>
      </c>
      <c r="L59" s="113" t="n">
        <v>0</v>
      </c>
      <c r="M59" s="114" t="n">
        <v>0</v>
      </c>
      <c r="N59" s="113" t="n">
        <v>0</v>
      </c>
      <c r="O59" s="114" t="n">
        <v>0</v>
      </c>
      <c r="P59" s="113" t="n">
        <v>0</v>
      </c>
      <c r="Q59" s="114" t="n">
        <v>0</v>
      </c>
      <c r="R59" s="113" t="n">
        <f aca="false">+Actuals!O69</f>
        <v>0</v>
      </c>
      <c r="S59" s="114" t="n">
        <f aca="false">+Actuals!P69</f>
        <v>0</v>
      </c>
      <c r="T59" s="113" t="n">
        <f aca="false">+Actuals!Q69</f>
        <v>0</v>
      </c>
      <c r="U59" s="114" t="n">
        <f aca="false">+Actuals!R69</f>
        <v>0</v>
      </c>
      <c r="V59" s="113" t="n">
        <f aca="false">+Actuals!S69</f>
        <v>0</v>
      </c>
      <c r="W59" s="114" t="n">
        <f aca="false">+Actuals!T69</f>
        <v>0</v>
      </c>
      <c r="X59" s="113" t="n">
        <f aca="false">+Actuals!U69</f>
        <v>0</v>
      </c>
      <c r="Y59" s="114" t="n">
        <f aca="false">+Actuals!V69</f>
        <v>0</v>
      </c>
      <c r="Z59" s="113" t="n">
        <f aca="false">+Actuals!W69</f>
        <v>0</v>
      </c>
      <c r="AA59" s="114" t="n">
        <f aca="false">+Actuals!X69</f>
        <v>0</v>
      </c>
      <c r="AB59" s="113" t="n">
        <f aca="false">+Actuals!Y69</f>
        <v>0</v>
      </c>
      <c r="AC59" s="114" t="n">
        <f aca="false">+Actuals!Z69</f>
        <v>0</v>
      </c>
      <c r="AD59" s="113" t="n">
        <f aca="false">+Actuals!AA69</f>
        <v>0</v>
      </c>
      <c r="AE59" s="114" t="n">
        <f aca="false">+Actuals!AB69</f>
        <v>0</v>
      </c>
      <c r="AF59" s="113" t="n">
        <f aca="false">+Actuals!AC69</f>
        <v>0</v>
      </c>
      <c r="AG59" s="114" t="n">
        <f aca="false">+Actuals!AD69</f>
        <v>0</v>
      </c>
      <c r="AH59" s="113" t="n">
        <f aca="false">+Actuals!AE69</f>
        <v>0</v>
      </c>
      <c r="AI59" s="114" t="n">
        <f aca="false">+Actuals!AF69</f>
        <v>0</v>
      </c>
      <c r="AJ59" s="113" t="n">
        <f aca="false">+Actuals!AG69</f>
        <v>0</v>
      </c>
      <c r="AK59" s="114" t="n">
        <f aca="false">+Actuals!AH69</f>
        <v>0</v>
      </c>
      <c r="AL59" s="113" t="n">
        <f aca="false">+Actuals!AI69</f>
        <v>0</v>
      </c>
      <c r="AM59" s="114" t="n">
        <f aca="false">+Actuals!AJ69</f>
        <v>0</v>
      </c>
      <c r="AN59" s="113" t="n">
        <f aca="false">+Actuals!AK69</f>
        <v>0</v>
      </c>
      <c r="AO59" s="114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'TIE-OUT'!N60+RECLASS!L60</f>
        <v>0</v>
      </c>
      <c r="G60" s="29" t="n">
        <f aca="false">'TIE-OUT'!O60+RECLASS!M60</f>
        <v>0</v>
      </c>
      <c r="H60" s="113" t="n">
        <v>0</v>
      </c>
      <c r="I60" s="114" t="n">
        <v>0</v>
      </c>
      <c r="J60" s="113" t="n">
        <v>0</v>
      </c>
      <c r="K60" s="114" t="n">
        <v>0</v>
      </c>
      <c r="L60" s="113" t="n">
        <v>0</v>
      </c>
      <c r="M60" s="114" t="n">
        <v>0</v>
      </c>
      <c r="N60" s="113" t="n">
        <v>0</v>
      </c>
      <c r="O60" s="114" t="n">
        <v>0</v>
      </c>
      <c r="P60" s="113" t="n">
        <v>0</v>
      </c>
      <c r="Q60" s="114" t="n">
        <v>0</v>
      </c>
      <c r="R60" s="113" t="n">
        <f aca="false">+Actuals!O70</f>
        <v>0</v>
      </c>
      <c r="S60" s="114" t="n">
        <f aca="false">+Actuals!P70</f>
        <v>0</v>
      </c>
      <c r="T60" s="113" t="n">
        <f aca="false">+Actuals!Q70</f>
        <v>0</v>
      </c>
      <c r="U60" s="114" t="n">
        <f aca="false">+Actuals!R70</f>
        <v>0</v>
      </c>
      <c r="V60" s="113" t="n">
        <f aca="false">+Actuals!S70</f>
        <v>0</v>
      </c>
      <c r="W60" s="114" t="n">
        <f aca="false">+Actuals!T70</f>
        <v>0</v>
      </c>
      <c r="X60" s="113" t="n">
        <f aca="false">+Actuals!U70</f>
        <v>0</v>
      </c>
      <c r="Y60" s="114" t="n">
        <f aca="false">+Actuals!V70</f>
        <v>0</v>
      </c>
      <c r="Z60" s="113" t="n">
        <f aca="false">+Actuals!W70</f>
        <v>0</v>
      </c>
      <c r="AA60" s="114" t="n">
        <f aca="false">+Actuals!X70</f>
        <v>0</v>
      </c>
      <c r="AB60" s="113" t="n">
        <f aca="false">+Actuals!Y70</f>
        <v>0</v>
      </c>
      <c r="AC60" s="114" t="n">
        <f aca="false">+Actuals!Z70</f>
        <v>0</v>
      </c>
      <c r="AD60" s="113" t="n">
        <f aca="false">+Actuals!AA70</f>
        <v>0</v>
      </c>
      <c r="AE60" s="114" t="n">
        <f aca="false">+Actuals!AB70</f>
        <v>0</v>
      </c>
      <c r="AF60" s="113" t="n">
        <f aca="false">+Actuals!AC70</f>
        <v>0</v>
      </c>
      <c r="AG60" s="114" t="n">
        <f aca="false">+Actuals!AD70</f>
        <v>0</v>
      </c>
      <c r="AH60" s="113" t="n">
        <f aca="false">+Actuals!AE70</f>
        <v>0</v>
      </c>
      <c r="AI60" s="114" t="n">
        <f aca="false">+Actuals!AF70</f>
        <v>0</v>
      </c>
      <c r="AJ60" s="113" t="n">
        <f aca="false">+Actuals!AG70</f>
        <v>0</v>
      </c>
      <c r="AK60" s="114" t="n">
        <f aca="false">+Actuals!AH70</f>
        <v>0</v>
      </c>
      <c r="AL60" s="113" t="n">
        <f aca="false">+Actuals!AI70</f>
        <v>0</v>
      </c>
      <c r="AM60" s="114" t="n">
        <f aca="false">+Actuals!AJ70</f>
        <v>0</v>
      </c>
      <c r="AN60" s="113" t="n">
        <f aca="false">+Actuals!AK70</f>
        <v>0</v>
      </c>
      <c r="AO60" s="114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'TIE-OUT'!N64+RECLASS!L64</f>
        <v>0</v>
      </c>
      <c r="G64" s="29" t="n">
        <f aca="false">'TIE-OUT'!O64+RECLASS!M64</f>
        <v>0</v>
      </c>
      <c r="H64" s="113" t="n">
        <v>0</v>
      </c>
      <c r="I64" s="114" t="n">
        <v>0</v>
      </c>
      <c r="J64" s="113" t="n">
        <v>0</v>
      </c>
      <c r="K64" s="114" t="n">
        <v>0</v>
      </c>
      <c r="L64" s="113" t="n">
        <v>0</v>
      </c>
      <c r="M64" s="114" t="n">
        <v>0</v>
      </c>
      <c r="N64" s="113" t="n">
        <v>0</v>
      </c>
      <c r="O64" s="114" t="n">
        <v>0</v>
      </c>
      <c r="P64" s="113" t="n">
        <v>0</v>
      </c>
      <c r="Q64" s="114" t="n">
        <v>0</v>
      </c>
      <c r="R64" s="113" t="n">
        <f aca="false">+Actuals!O71</f>
        <v>0</v>
      </c>
      <c r="S64" s="114" t="n">
        <f aca="false">+Actuals!P71</f>
        <v>0</v>
      </c>
      <c r="T64" s="113" t="n">
        <f aca="false">+Actuals!Q71</f>
        <v>0</v>
      </c>
      <c r="U64" s="114" t="n">
        <f aca="false">+Actuals!R71</f>
        <v>0</v>
      </c>
      <c r="V64" s="113" t="n">
        <f aca="false">+Actuals!S71</f>
        <v>0</v>
      </c>
      <c r="W64" s="114" t="n">
        <f aca="false">+Actuals!T71</f>
        <v>0</v>
      </c>
      <c r="X64" s="113" t="n">
        <f aca="false">+Actuals!U71</f>
        <v>0</v>
      </c>
      <c r="Y64" s="114" t="n">
        <f aca="false">+Actuals!V71</f>
        <v>0</v>
      </c>
      <c r="Z64" s="113" t="n">
        <f aca="false">+Actuals!W71</f>
        <v>0</v>
      </c>
      <c r="AA64" s="114" t="n">
        <f aca="false">+Actuals!X71</f>
        <v>0</v>
      </c>
      <c r="AB64" s="113" t="n">
        <f aca="false">+Actuals!Y71</f>
        <v>0</v>
      </c>
      <c r="AC64" s="114" t="n">
        <f aca="false">+Actuals!Z71</f>
        <v>0</v>
      </c>
      <c r="AD64" s="113" t="n">
        <f aca="false">+Actuals!AA71</f>
        <v>0</v>
      </c>
      <c r="AE64" s="114" t="n">
        <f aca="false">+Actuals!AB71</f>
        <v>0</v>
      </c>
      <c r="AF64" s="113" t="n">
        <f aca="false">+Actuals!AC71</f>
        <v>0</v>
      </c>
      <c r="AG64" s="114" t="n">
        <f aca="false">+Actuals!AD71</f>
        <v>0</v>
      </c>
      <c r="AH64" s="113" t="n">
        <f aca="false">+Actuals!AE71</f>
        <v>0</v>
      </c>
      <c r="AI64" s="114" t="n">
        <f aca="false">+Actuals!AF71</f>
        <v>0</v>
      </c>
      <c r="AJ64" s="113" t="n">
        <f aca="false">+Actuals!AG71</f>
        <v>0</v>
      </c>
      <c r="AK64" s="114" t="n">
        <f aca="false">+Actuals!AH71</f>
        <v>0</v>
      </c>
      <c r="AL64" s="113" t="n">
        <f aca="false">+Actuals!AI71</f>
        <v>0</v>
      </c>
      <c r="AM64" s="114" t="n">
        <f aca="false">+Actuals!AJ71</f>
        <v>0</v>
      </c>
      <c r="AN64" s="113" t="n">
        <f aca="false">+Actuals!AK71</f>
        <v>0</v>
      </c>
      <c r="AO64" s="114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'TIE-OUT'!N65+RECLASS!L65</f>
        <v>0</v>
      </c>
      <c r="G65" s="29" t="n">
        <f aca="false">'TIE-OUT'!O65+RECLASS!M65</f>
        <v>0</v>
      </c>
      <c r="H65" s="113" t="n">
        <v>0</v>
      </c>
      <c r="I65" s="114" t="n">
        <v>0</v>
      </c>
      <c r="J65" s="113" t="n">
        <v>0</v>
      </c>
      <c r="K65" s="114" t="n">
        <v>0</v>
      </c>
      <c r="L65" s="113" t="n">
        <v>0</v>
      </c>
      <c r="M65" s="114" t="n">
        <v>0</v>
      </c>
      <c r="N65" s="113" t="n">
        <v>0</v>
      </c>
      <c r="O65" s="114" t="n">
        <v>0</v>
      </c>
      <c r="P65" s="113" t="n">
        <v>0</v>
      </c>
      <c r="Q65" s="114" t="n">
        <v>0</v>
      </c>
      <c r="R65" s="113" t="n">
        <f aca="false">+Actuals!O72</f>
        <v>0</v>
      </c>
      <c r="S65" s="114" t="n">
        <f aca="false">+Actuals!P72</f>
        <v>0</v>
      </c>
      <c r="T65" s="113" t="n">
        <f aca="false">+Actuals!Q72</f>
        <v>0</v>
      </c>
      <c r="U65" s="114" t="n">
        <f aca="false">+Actuals!R72</f>
        <v>0</v>
      </c>
      <c r="V65" s="113" t="n">
        <f aca="false">+Actuals!S72</f>
        <v>0</v>
      </c>
      <c r="W65" s="114" t="n">
        <f aca="false">+Actuals!T72</f>
        <v>0</v>
      </c>
      <c r="X65" s="113" t="n">
        <f aca="false">+Actuals!U72</f>
        <v>0</v>
      </c>
      <c r="Y65" s="114" t="n">
        <f aca="false">+Actuals!V72</f>
        <v>0</v>
      </c>
      <c r="Z65" s="113" t="n">
        <f aca="false">+Actuals!W72</f>
        <v>0</v>
      </c>
      <c r="AA65" s="114" t="n">
        <f aca="false">+Actuals!X72</f>
        <v>0</v>
      </c>
      <c r="AB65" s="113" t="n">
        <f aca="false">+Actuals!Y72</f>
        <v>0</v>
      </c>
      <c r="AC65" s="114" t="n">
        <f aca="false">+Actuals!Z72</f>
        <v>0</v>
      </c>
      <c r="AD65" s="113" t="n">
        <f aca="false">+Actuals!AA72</f>
        <v>0</v>
      </c>
      <c r="AE65" s="114" t="n">
        <f aca="false">+Actuals!AB72</f>
        <v>0</v>
      </c>
      <c r="AF65" s="113" t="n">
        <f aca="false">+Actuals!AC72</f>
        <v>0</v>
      </c>
      <c r="AG65" s="114" t="n">
        <f aca="false">+Actuals!AD72</f>
        <v>0</v>
      </c>
      <c r="AH65" s="113" t="n">
        <f aca="false">+Actuals!AE72</f>
        <v>0</v>
      </c>
      <c r="AI65" s="114" t="n">
        <f aca="false">+Actuals!AF72</f>
        <v>0</v>
      </c>
      <c r="AJ65" s="113" t="n">
        <f aca="false">+Actuals!AG72</f>
        <v>0</v>
      </c>
      <c r="AK65" s="114" t="n">
        <f aca="false">+Actuals!AH72</f>
        <v>0</v>
      </c>
      <c r="AL65" s="113" t="n">
        <f aca="false">+Actuals!AI72</f>
        <v>0</v>
      </c>
      <c r="AM65" s="114" t="n">
        <f aca="false">+Actuals!AJ72</f>
        <v>0</v>
      </c>
      <c r="AN65" s="113" t="n">
        <f aca="false">+Actuals!AK72</f>
        <v>0</v>
      </c>
      <c r="AO65" s="114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6919989.61</v>
      </c>
      <c r="F70" s="28" t="n">
        <f aca="false">'TIE-OUT'!N70+RECLASS!L70</f>
        <v>0</v>
      </c>
      <c r="G70" s="29" t="n">
        <f aca="false">'TIE-OUT'!O70+RECLASS!M70</f>
        <v>6919989.61</v>
      </c>
      <c r="H70" s="113" t="n">
        <v>0</v>
      </c>
      <c r="I70" s="114" t="n">
        <v>0</v>
      </c>
      <c r="J70" s="113" t="n">
        <v>0</v>
      </c>
      <c r="K70" s="114" t="n">
        <v>0</v>
      </c>
      <c r="L70" s="113" t="n">
        <v>0</v>
      </c>
      <c r="M70" s="114" t="n">
        <v>0</v>
      </c>
      <c r="N70" s="113" t="n">
        <v>0</v>
      </c>
      <c r="O70" s="114" t="n">
        <v>0</v>
      </c>
      <c r="P70" s="113" t="n">
        <v>0</v>
      </c>
      <c r="Q70" s="114" t="n">
        <v>0</v>
      </c>
      <c r="R70" s="113" t="n">
        <f aca="false">+Actuals!O73</f>
        <v>0</v>
      </c>
      <c r="S70" s="114" t="n">
        <f aca="false">+Actuals!P73</f>
        <v>0</v>
      </c>
      <c r="T70" s="113" t="n">
        <f aca="false">+Actuals!Q73</f>
        <v>0</v>
      </c>
      <c r="U70" s="114" t="n">
        <f aca="false">+Actuals!R73</f>
        <v>0</v>
      </c>
      <c r="V70" s="113" t="n">
        <f aca="false">+Actuals!S73</f>
        <v>0</v>
      </c>
      <c r="W70" s="114" t="n">
        <f aca="false">+Actuals!T73</f>
        <v>0</v>
      </c>
      <c r="X70" s="113" t="n">
        <f aca="false">+Actuals!U73</f>
        <v>0</v>
      </c>
      <c r="Y70" s="114" t="n">
        <f aca="false">+Actuals!V73</f>
        <v>0</v>
      </c>
      <c r="Z70" s="113" t="n">
        <f aca="false">+Actuals!W73</f>
        <v>0</v>
      </c>
      <c r="AA70" s="114" t="n">
        <f aca="false">+Actuals!X73</f>
        <v>0</v>
      </c>
      <c r="AB70" s="113" t="n">
        <f aca="false">+Actuals!Y73</f>
        <v>0</v>
      </c>
      <c r="AC70" s="114" t="n">
        <f aca="false">+Actuals!Z73</f>
        <v>0</v>
      </c>
      <c r="AD70" s="113" t="n">
        <f aca="false">+Actuals!AA73</f>
        <v>0</v>
      </c>
      <c r="AE70" s="114" t="n">
        <f aca="false">+Actuals!AB73</f>
        <v>0</v>
      </c>
      <c r="AF70" s="113" t="n">
        <f aca="false">+Actuals!AC73</f>
        <v>0</v>
      </c>
      <c r="AG70" s="114" t="n">
        <f aca="false">+Actuals!AD73</f>
        <v>0</v>
      </c>
      <c r="AH70" s="113" t="n">
        <f aca="false">+Actuals!AE73</f>
        <v>0</v>
      </c>
      <c r="AI70" s="114" t="n">
        <f aca="false">+Actuals!AF73</f>
        <v>0</v>
      </c>
      <c r="AJ70" s="113" t="n">
        <f aca="false">+Actuals!AG73</f>
        <v>0</v>
      </c>
      <c r="AK70" s="114" t="n">
        <f aca="false">+Actuals!AH73</f>
        <v>0</v>
      </c>
      <c r="AL70" s="113" t="n">
        <f aca="false">+Actuals!AI73</f>
        <v>0</v>
      </c>
      <c r="AM70" s="114" t="n">
        <f aca="false">+Actuals!AJ73</f>
        <v>0</v>
      </c>
      <c r="AN70" s="113" t="n">
        <f aca="false">+Actuals!AK73</f>
        <v>0</v>
      </c>
      <c r="AO70" s="114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-106722.64</v>
      </c>
      <c r="F71" s="28" t="n">
        <f aca="false">'TIE-OUT'!N71+RECLASS!L71</f>
        <v>0</v>
      </c>
      <c r="G71" s="29" t="n">
        <f aca="false">'TIE-OUT'!O71+RECLASS!M71</f>
        <v>-106722.64</v>
      </c>
      <c r="H71" s="113" t="n">
        <v>0</v>
      </c>
      <c r="I71" s="114" t="n">
        <v>0</v>
      </c>
      <c r="J71" s="113" t="n">
        <v>0</v>
      </c>
      <c r="K71" s="114" t="n">
        <v>0</v>
      </c>
      <c r="L71" s="113" t="n">
        <v>0</v>
      </c>
      <c r="M71" s="114" t="n">
        <v>0</v>
      </c>
      <c r="N71" s="113" t="n">
        <v>0</v>
      </c>
      <c r="O71" s="114" t="n">
        <v>0</v>
      </c>
      <c r="P71" s="113" t="n">
        <v>0</v>
      </c>
      <c r="Q71" s="114" t="n">
        <v>0</v>
      </c>
      <c r="R71" s="113" t="n">
        <f aca="false">+Actuals!O74</f>
        <v>0</v>
      </c>
      <c r="S71" s="114" t="n">
        <f aca="false">+Actuals!P74</f>
        <v>0</v>
      </c>
      <c r="T71" s="113" t="n">
        <f aca="false">+Actuals!Q74</f>
        <v>0</v>
      </c>
      <c r="U71" s="114" t="n">
        <f aca="false">+Actuals!R74</f>
        <v>0</v>
      </c>
      <c r="V71" s="113" t="n">
        <f aca="false">+Actuals!S74</f>
        <v>0</v>
      </c>
      <c r="W71" s="114" t="n">
        <f aca="false">+Actuals!T74</f>
        <v>0</v>
      </c>
      <c r="X71" s="113" t="n">
        <f aca="false">+Actuals!U74</f>
        <v>0</v>
      </c>
      <c r="Y71" s="114" t="n">
        <f aca="false">+Actuals!V74</f>
        <v>0</v>
      </c>
      <c r="Z71" s="113" t="n">
        <f aca="false">+Actuals!W74</f>
        <v>0</v>
      </c>
      <c r="AA71" s="114" t="n">
        <f aca="false">+Actuals!X74</f>
        <v>0</v>
      </c>
      <c r="AB71" s="113" t="n">
        <f aca="false">+Actuals!Y74</f>
        <v>0</v>
      </c>
      <c r="AC71" s="114" t="n">
        <f aca="false">+Actuals!Z74</f>
        <v>0</v>
      </c>
      <c r="AD71" s="113" t="n">
        <f aca="false">+Actuals!AA74</f>
        <v>0</v>
      </c>
      <c r="AE71" s="114" t="n">
        <f aca="false">+Actuals!AB74</f>
        <v>0</v>
      </c>
      <c r="AF71" s="113" t="n">
        <f aca="false">+Actuals!AC74</f>
        <v>0</v>
      </c>
      <c r="AG71" s="114" t="n">
        <f aca="false">+Actuals!AD74</f>
        <v>0</v>
      </c>
      <c r="AH71" s="113" t="n">
        <f aca="false">+Actuals!AE74</f>
        <v>0</v>
      </c>
      <c r="AI71" s="114" t="n">
        <f aca="false">+Actuals!AF74</f>
        <v>0</v>
      </c>
      <c r="AJ71" s="113" t="n">
        <f aca="false">+Actuals!AG74</f>
        <v>0</v>
      </c>
      <c r="AK71" s="114" t="n">
        <f aca="false">+Actuals!AH74</f>
        <v>0</v>
      </c>
      <c r="AL71" s="113" t="n">
        <f aca="false">+Actuals!AI74</f>
        <v>0</v>
      </c>
      <c r="AM71" s="114" t="n">
        <f aca="false">+Actuals!AJ74</f>
        <v>0</v>
      </c>
      <c r="AN71" s="113" t="n">
        <f aca="false">+Actuals!AK74</f>
        <v>0</v>
      </c>
      <c r="AO71" s="114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6813266.97</v>
      </c>
      <c r="F72" s="30" t="n">
        <f aca="false">SUM(F70:F71)</f>
        <v>0</v>
      </c>
      <c r="G72" s="31" t="n">
        <f aca="false">SUM(G70:G71)</f>
        <v>6813266.97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9" t="n">
        <f aca="false">'TIE-OUT'!O73+RECLASS!M73</f>
        <v>0</v>
      </c>
      <c r="H73" s="113" t="n">
        <v>0</v>
      </c>
      <c r="I73" s="114" t="n">
        <v>0</v>
      </c>
      <c r="J73" s="113" t="n">
        <v>0</v>
      </c>
      <c r="K73" s="114" t="n">
        <v>0</v>
      </c>
      <c r="L73" s="113" t="n">
        <v>0</v>
      </c>
      <c r="M73" s="114" t="n">
        <v>0</v>
      </c>
      <c r="N73" s="113" t="n">
        <v>0</v>
      </c>
      <c r="O73" s="114" t="n">
        <v>0</v>
      </c>
      <c r="P73" s="113" t="n">
        <v>0</v>
      </c>
      <c r="Q73" s="114" t="n">
        <v>0</v>
      </c>
      <c r="R73" s="113" t="n">
        <f aca="false">+Actuals!O75</f>
        <v>0</v>
      </c>
      <c r="S73" s="114" t="n">
        <f aca="false">+Actuals!P75</f>
        <v>0</v>
      </c>
      <c r="T73" s="113" t="n">
        <f aca="false">+Actuals!Q75</f>
        <v>0</v>
      </c>
      <c r="U73" s="114" t="n">
        <f aca="false">+Actuals!R75</f>
        <v>0</v>
      </c>
      <c r="V73" s="113" t="n">
        <f aca="false">+Actuals!S75</f>
        <v>0</v>
      </c>
      <c r="W73" s="114" t="n">
        <f aca="false">+Actuals!T75</f>
        <v>0</v>
      </c>
      <c r="X73" s="113" t="n">
        <f aca="false">+Actuals!U75</f>
        <v>0</v>
      </c>
      <c r="Y73" s="114" t="n">
        <f aca="false">+Actuals!V75</f>
        <v>0</v>
      </c>
      <c r="Z73" s="113" t="n">
        <f aca="false">+Actuals!W75</f>
        <v>0</v>
      </c>
      <c r="AA73" s="114" t="n">
        <f aca="false">+Actuals!X75</f>
        <v>0</v>
      </c>
      <c r="AB73" s="113" t="n">
        <f aca="false">+Actuals!Y75</f>
        <v>0</v>
      </c>
      <c r="AC73" s="114" t="n">
        <f aca="false">+Actuals!Z75</f>
        <v>0</v>
      </c>
      <c r="AD73" s="113" t="n">
        <f aca="false">+Actuals!AA75</f>
        <v>0</v>
      </c>
      <c r="AE73" s="114" t="n">
        <f aca="false">+Actuals!AB75</f>
        <v>0</v>
      </c>
      <c r="AF73" s="113" t="n">
        <f aca="false">+Actuals!AC75</f>
        <v>0</v>
      </c>
      <c r="AG73" s="114" t="n">
        <f aca="false">+Actuals!AD75</f>
        <v>0</v>
      </c>
      <c r="AH73" s="113" t="n">
        <f aca="false">+Actuals!AE75</f>
        <v>0</v>
      </c>
      <c r="AI73" s="114" t="n">
        <f aca="false">+Actuals!AF75</f>
        <v>0</v>
      </c>
      <c r="AJ73" s="113" t="n">
        <f aca="false">+Actuals!AG75</f>
        <v>0</v>
      </c>
      <c r="AK73" s="114" t="n">
        <f aca="false">+Actuals!AH75</f>
        <v>0</v>
      </c>
      <c r="AL73" s="113" t="n">
        <f aca="false">+Actuals!AI75</f>
        <v>0</v>
      </c>
      <c r="AM73" s="114" t="n">
        <f aca="false">+Actuals!AJ75</f>
        <v>0</v>
      </c>
      <c r="AN73" s="113" t="n">
        <f aca="false">+Actuals!AK75</f>
        <v>0</v>
      </c>
      <c r="AO73" s="114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-1683372</v>
      </c>
      <c r="F74" s="28" t="n">
        <f aca="false">'TIE-OUT'!N74+RECLASS!L74</f>
        <v>0</v>
      </c>
      <c r="G74" s="29" t="n">
        <f aca="false">'TIE-OUT'!O74+RECLASS!M74</f>
        <v>-1697976</v>
      </c>
      <c r="H74" s="113" t="n">
        <v>0</v>
      </c>
      <c r="I74" s="114" t="n">
        <v>0</v>
      </c>
      <c r="J74" s="113" t="n">
        <v>0</v>
      </c>
      <c r="K74" s="114" t="n">
        <v>0</v>
      </c>
      <c r="L74" s="113" t="n">
        <v>0</v>
      </c>
      <c r="M74" s="114" t="n">
        <v>14604</v>
      </c>
      <c r="N74" s="113" t="n">
        <v>0</v>
      </c>
      <c r="O74" s="114" t="n">
        <v>0</v>
      </c>
      <c r="P74" s="113" t="n">
        <v>0</v>
      </c>
      <c r="Q74" s="114" t="n">
        <v>0</v>
      </c>
      <c r="R74" s="113" t="n">
        <f aca="false">+Actuals!O76</f>
        <v>0</v>
      </c>
      <c r="S74" s="114" t="n">
        <f aca="false">+Actuals!P76</f>
        <v>0</v>
      </c>
      <c r="T74" s="113" t="n">
        <f aca="false">+Actuals!Q76</f>
        <v>0</v>
      </c>
      <c r="U74" s="114" t="n">
        <f aca="false">+Actuals!R76</f>
        <v>0</v>
      </c>
      <c r="V74" s="113" t="n">
        <f aca="false">+Actuals!S76</f>
        <v>0</v>
      </c>
      <c r="W74" s="114" t="n">
        <f aca="false">+Actuals!T76</f>
        <v>0</v>
      </c>
      <c r="X74" s="113" t="n">
        <f aca="false">+Actuals!U76</f>
        <v>0</v>
      </c>
      <c r="Y74" s="114" t="n">
        <f aca="false">+Actuals!V76</f>
        <v>0</v>
      </c>
      <c r="Z74" s="113" t="n">
        <f aca="false">+Actuals!W76</f>
        <v>0</v>
      </c>
      <c r="AA74" s="114" t="n">
        <f aca="false">+Actuals!X76</f>
        <v>0</v>
      </c>
      <c r="AB74" s="113" t="n">
        <f aca="false">+Actuals!Y76</f>
        <v>0</v>
      </c>
      <c r="AC74" s="114" t="n">
        <f aca="false">+Actuals!Z76</f>
        <v>0</v>
      </c>
      <c r="AD74" s="113" t="n">
        <f aca="false">+Actuals!AA76</f>
        <v>0</v>
      </c>
      <c r="AE74" s="114" t="n">
        <f aca="false">+Actuals!AB76</f>
        <v>0</v>
      </c>
      <c r="AF74" s="113" t="n">
        <f aca="false">+Actuals!AC76</f>
        <v>0</v>
      </c>
      <c r="AG74" s="114" t="n">
        <f aca="false">+Actuals!AD76</f>
        <v>0</v>
      </c>
      <c r="AH74" s="113" t="n">
        <f aca="false">+Actuals!AE76</f>
        <v>0</v>
      </c>
      <c r="AI74" s="114" t="n">
        <f aca="false">+Actuals!AF76</f>
        <v>0</v>
      </c>
      <c r="AJ74" s="113" t="n">
        <f aca="false">+Actuals!AG76</f>
        <v>0</v>
      </c>
      <c r="AK74" s="114" t="n">
        <f aca="false">+Actuals!AH76</f>
        <v>0</v>
      </c>
      <c r="AL74" s="113" t="n">
        <f aca="false">+Actuals!AI76</f>
        <v>0</v>
      </c>
      <c r="AM74" s="114" t="n">
        <f aca="false">+Actuals!AJ76</f>
        <v>0</v>
      </c>
      <c r="AN74" s="113" t="n">
        <f aca="false">+Actuals!AK76</f>
        <v>0</v>
      </c>
      <c r="AO74" s="114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9" t="n">
        <f aca="false">'TIE-OUT'!O75+RECLASS!M75</f>
        <v>0</v>
      </c>
      <c r="H75" s="113" t="n">
        <v>0</v>
      </c>
      <c r="I75" s="114" t="n">
        <v>0</v>
      </c>
      <c r="J75" s="113" t="n">
        <v>0</v>
      </c>
      <c r="K75" s="114" t="n">
        <v>0</v>
      </c>
      <c r="L75" s="113" t="n">
        <v>0</v>
      </c>
      <c r="M75" s="114" t="n">
        <v>0</v>
      </c>
      <c r="N75" s="113" t="n">
        <v>0</v>
      </c>
      <c r="O75" s="114" t="n">
        <v>0</v>
      </c>
      <c r="P75" s="113" t="n">
        <v>0</v>
      </c>
      <c r="Q75" s="114" t="n">
        <v>0</v>
      </c>
      <c r="R75" s="113" t="n">
        <f aca="false">+Actuals!O77</f>
        <v>0</v>
      </c>
      <c r="S75" s="114" t="n">
        <f aca="false">+Actuals!P77</f>
        <v>0</v>
      </c>
      <c r="T75" s="113" t="n">
        <f aca="false">+Actuals!Q77</f>
        <v>0</v>
      </c>
      <c r="U75" s="114" t="n">
        <f aca="false">+Actuals!R77</f>
        <v>0</v>
      </c>
      <c r="V75" s="113" t="n">
        <f aca="false">+Actuals!S77</f>
        <v>0</v>
      </c>
      <c r="W75" s="114" t="n">
        <f aca="false">+Actuals!T77</f>
        <v>0</v>
      </c>
      <c r="X75" s="113" t="n">
        <f aca="false">+Actuals!U77</f>
        <v>0</v>
      </c>
      <c r="Y75" s="114" t="n">
        <f aca="false">+Actuals!V77</f>
        <v>0</v>
      </c>
      <c r="Z75" s="113" t="n">
        <f aca="false">+Actuals!W77</f>
        <v>0</v>
      </c>
      <c r="AA75" s="114" t="n">
        <f aca="false">+Actuals!X77</f>
        <v>0</v>
      </c>
      <c r="AB75" s="113" t="n">
        <f aca="false">+Actuals!Y77</f>
        <v>0</v>
      </c>
      <c r="AC75" s="114" t="n">
        <f aca="false">+Actuals!Z77</f>
        <v>0</v>
      </c>
      <c r="AD75" s="113" t="n">
        <f aca="false">+Actuals!AA77</f>
        <v>0</v>
      </c>
      <c r="AE75" s="114" t="n">
        <f aca="false">+Actuals!AB77</f>
        <v>0</v>
      </c>
      <c r="AF75" s="113" t="n">
        <f aca="false">+Actuals!AC77</f>
        <v>0</v>
      </c>
      <c r="AG75" s="114" t="n">
        <f aca="false">+Actuals!AD77</f>
        <v>0</v>
      </c>
      <c r="AH75" s="113" t="n">
        <f aca="false">+Actuals!AE77</f>
        <v>0</v>
      </c>
      <c r="AI75" s="114" t="n">
        <f aca="false">+Actuals!AF77</f>
        <v>0</v>
      </c>
      <c r="AJ75" s="113" t="n">
        <f aca="false">+Actuals!AG77</f>
        <v>0</v>
      </c>
      <c r="AK75" s="114" t="n">
        <f aca="false">+Actuals!AH77</f>
        <v>0</v>
      </c>
      <c r="AL75" s="113" t="n">
        <f aca="false">+Actuals!AI77</f>
        <v>0</v>
      </c>
      <c r="AM75" s="114" t="n">
        <f aca="false">+Actuals!AJ77</f>
        <v>0</v>
      </c>
      <c r="AN75" s="113" t="n">
        <f aca="false">+Actuals!AK77</f>
        <v>0</v>
      </c>
      <c r="AO75" s="114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9" t="n">
        <f aca="false">'TIE-OUT'!O76+RECLASS!M76</f>
        <v>0</v>
      </c>
      <c r="H76" s="113" t="n">
        <v>0</v>
      </c>
      <c r="I76" s="114" t="n">
        <v>0</v>
      </c>
      <c r="J76" s="113" t="n">
        <v>0</v>
      </c>
      <c r="K76" s="114" t="n">
        <v>0</v>
      </c>
      <c r="L76" s="113" t="n">
        <v>0</v>
      </c>
      <c r="M76" s="114" t="n">
        <v>0</v>
      </c>
      <c r="N76" s="113" t="n">
        <v>0</v>
      </c>
      <c r="O76" s="114" t="n">
        <v>0</v>
      </c>
      <c r="P76" s="113" t="n">
        <v>0</v>
      </c>
      <c r="Q76" s="114" t="n">
        <v>0</v>
      </c>
      <c r="R76" s="113" t="n">
        <f aca="false">+Actuals!O78</f>
        <v>0</v>
      </c>
      <c r="S76" s="114" t="n">
        <f aca="false">+Actuals!P78</f>
        <v>0</v>
      </c>
      <c r="T76" s="113" t="n">
        <f aca="false">+Actuals!Q78</f>
        <v>0</v>
      </c>
      <c r="U76" s="114" t="n">
        <f aca="false">+Actuals!R78</f>
        <v>0</v>
      </c>
      <c r="V76" s="113" t="n">
        <f aca="false">+Actuals!S78</f>
        <v>0</v>
      </c>
      <c r="W76" s="114" t="n">
        <f aca="false">+Actuals!T78</f>
        <v>0</v>
      </c>
      <c r="X76" s="113" t="n">
        <f aca="false">+Actuals!U78</f>
        <v>0</v>
      </c>
      <c r="Y76" s="114" t="n">
        <f aca="false">+Actuals!V78</f>
        <v>0</v>
      </c>
      <c r="Z76" s="113" t="n">
        <f aca="false">+Actuals!W78</f>
        <v>0</v>
      </c>
      <c r="AA76" s="114" t="n">
        <f aca="false">+Actuals!X78</f>
        <v>0</v>
      </c>
      <c r="AB76" s="113" t="n">
        <f aca="false">+Actuals!Y78</f>
        <v>0</v>
      </c>
      <c r="AC76" s="114" t="n">
        <f aca="false">+Actuals!Z78</f>
        <v>0</v>
      </c>
      <c r="AD76" s="113" t="n">
        <f aca="false">+Actuals!AA78</f>
        <v>0</v>
      </c>
      <c r="AE76" s="114" t="n">
        <f aca="false">+Actuals!AB78</f>
        <v>0</v>
      </c>
      <c r="AF76" s="113" t="n">
        <f aca="false">+Actuals!AC78</f>
        <v>0</v>
      </c>
      <c r="AG76" s="114" t="n">
        <f aca="false">+Actuals!AD78</f>
        <v>0</v>
      </c>
      <c r="AH76" s="113" t="n">
        <f aca="false">+Actuals!AE78</f>
        <v>0</v>
      </c>
      <c r="AI76" s="114" t="n">
        <f aca="false">+Actuals!AF78</f>
        <v>0</v>
      </c>
      <c r="AJ76" s="113" t="n">
        <f aca="false">+Actuals!AG78</f>
        <v>0</v>
      </c>
      <c r="AK76" s="114" t="n">
        <f aca="false">+Actuals!AH78</f>
        <v>0</v>
      </c>
      <c r="AL76" s="113" t="n">
        <f aca="false">+Actuals!AI78</f>
        <v>0</v>
      </c>
      <c r="AM76" s="114" t="n">
        <f aca="false">+Actuals!AJ78</f>
        <v>0</v>
      </c>
      <c r="AN76" s="113" t="n">
        <f aca="false">+Actuals!AK78</f>
        <v>0</v>
      </c>
      <c r="AO76" s="114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9" t="n">
        <f aca="false">'TIE-OUT'!O77+RECLASS!M77</f>
        <v>0</v>
      </c>
      <c r="H77" s="113" t="n">
        <v>0</v>
      </c>
      <c r="I77" s="114" t="n">
        <v>0</v>
      </c>
      <c r="J77" s="113" t="n">
        <v>0</v>
      </c>
      <c r="K77" s="114" t="n">
        <v>0</v>
      </c>
      <c r="L77" s="113" t="n">
        <v>0</v>
      </c>
      <c r="M77" s="114" t="n">
        <v>0</v>
      </c>
      <c r="N77" s="113" t="n">
        <v>0</v>
      </c>
      <c r="O77" s="114" t="n">
        <v>0</v>
      </c>
      <c r="P77" s="113" t="n">
        <v>0</v>
      </c>
      <c r="Q77" s="114" t="n">
        <v>0</v>
      </c>
      <c r="R77" s="113" t="n">
        <f aca="false">+Actuals!O79</f>
        <v>0</v>
      </c>
      <c r="S77" s="114" t="n">
        <f aca="false">+Actuals!P79</f>
        <v>0</v>
      </c>
      <c r="T77" s="113" t="n">
        <f aca="false">+Actuals!Q79</f>
        <v>0</v>
      </c>
      <c r="U77" s="114" t="n">
        <f aca="false">+Actuals!R79</f>
        <v>0</v>
      </c>
      <c r="V77" s="113" t="n">
        <f aca="false">+Actuals!S79</f>
        <v>0</v>
      </c>
      <c r="W77" s="114" t="n">
        <f aca="false">+Actuals!T79</f>
        <v>0</v>
      </c>
      <c r="X77" s="113" t="n">
        <f aca="false">+Actuals!U79</f>
        <v>0</v>
      </c>
      <c r="Y77" s="114" t="n">
        <f aca="false">+Actuals!V79</f>
        <v>0</v>
      </c>
      <c r="Z77" s="113" t="n">
        <f aca="false">+Actuals!W79</f>
        <v>0</v>
      </c>
      <c r="AA77" s="114" t="n">
        <f aca="false">+Actuals!X79</f>
        <v>0</v>
      </c>
      <c r="AB77" s="113" t="n">
        <f aca="false">+Actuals!Y79</f>
        <v>0</v>
      </c>
      <c r="AC77" s="114" t="n">
        <f aca="false">+Actuals!Z79</f>
        <v>0</v>
      </c>
      <c r="AD77" s="113" t="n">
        <f aca="false">+Actuals!AA79</f>
        <v>0</v>
      </c>
      <c r="AE77" s="114" t="n">
        <f aca="false">+Actuals!AB79</f>
        <v>0</v>
      </c>
      <c r="AF77" s="113" t="n">
        <f aca="false">+Actuals!AC79</f>
        <v>0</v>
      </c>
      <c r="AG77" s="114" t="n">
        <f aca="false">+Actuals!AD79</f>
        <v>0</v>
      </c>
      <c r="AH77" s="113" t="n">
        <f aca="false">+Actuals!AE79</f>
        <v>0</v>
      </c>
      <c r="AI77" s="114" t="n">
        <f aca="false">+Actuals!AF79</f>
        <v>0</v>
      </c>
      <c r="AJ77" s="113" t="n">
        <f aca="false">+Actuals!AG79</f>
        <v>0</v>
      </c>
      <c r="AK77" s="114" t="n">
        <f aca="false">+Actuals!AH79</f>
        <v>0</v>
      </c>
      <c r="AL77" s="113" t="n">
        <f aca="false">+Actuals!AI79</f>
        <v>0</v>
      </c>
      <c r="AM77" s="114" t="n">
        <f aca="false">+Actuals!AJ79</f>
        <v>0</v>
      </c>
      <c r="AN77" s="113" t="n">
        <f aca="false">+Actuals!AK79</f>
        <v>0</v>
      </c>
      <c r="AO77" s="114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9" t="n">
        <f aca="false">'TIE-OUT'!O78+RECLASS!M78</f>
        <v>0</v>
      </c>
      <c r="H78" s="113" t="n">
        <v>0</v>
      </c>
      <c r="I78" s="114" t="n">
        <v>0</v>
      </c>
      <c r="J78" s="113" t="n">
        <v>0</v>
      </c>
      <c r="K78" s="114" t="n">
        <v>0</v>
      </c>
      <c r="L78" s="113" t="n">
        <v>0</v>
      </c>
      <c r="M78" s="114" t="n">
        <v>0</v>
      </c>
      <c r="N78" s="113" t="n">
        <v>0</v>
      </c>
      <c r="O78" s="114" t="n">
        <v>0</v>
      </c>
      <c r="P78" s="113" t="n">
        <v>0</v>
      </c>
      <c r="Q78" s="114" t="n">
        <v>0</v>
      </c>
      <c r="R78" s="113" t="n">
        <f aca="false">+Actuals!O80</f>
        <v>0</v>
      </c>
      <c r="S78" s="114" t="n">
        <f aca="false">+Actuals!P80</f>
        <v>0</v>
      </c>
      <c r="T78" s="113" t="n">
        <f aca="false">+Actuals!Q80</f>
        <v>0</v>
      </c>
      <c r="U78" s="114" t="n">
        <f aca="false">+Actuals!R80</f>
        <v>0</v>
      </c>
      <c r="V78" s="113" t="n">
        <f aca="false">+Actuals!S80</f>
        <v>0</v>
      </c>
      <c r="W78" s="114" t="n">
        <f aca="false">+Actuals!T80</f>
        <v>0</v>
      </c>
      <c r="X78" s="113" t="n">
        <f aca="false">+Actuals!U80</f>
        <v>0</v>
      </c>
      <c r="Y78" s="114" t="n">
        <f aca="false">+Actuals!V80</f>
        <v>0</v>
      </c>
      <c r="Z78" s="113" t="n">
        <f aca="false">+Actuals!W80</f>
        <v>0</v>
      </c>
      <c r="AA78" s="114" t="n">
        <f aca="false">+Actuals!X80</f>
        <v>0</v>
      </c>
      <c r="AB78" s="113" t="n">
        <f aca="false">+Actuals!Y80</f>
        <v>0</v>
      </c>
      <c r="AC78" s="114" t="n">
        <f aca="false">+Actuals!Z80</f>
        <v>0</v>
      </c>
      <c r="AD78" s="113" t="n">
        <f aca="false">+Actuals!AA80</f>
        <v>0</v>
      </c>
      <c r="AE78" s="114" t="n">
        <f aca="false">+Actuals!AB80</f>
        <v>0</v>
      </c>
      <c r="AF78" s="113" t="n">
        <f aca="false">+Actuals!AC80</f>
        <v>0</v>
      </c>
      <c r="AG78" s="114" t="n">
        <f aca="false">+Actuals!AD80</f>
        <v>0</v>
      </c>
      <c r="AH78" s="113" t="n">
        <f aca="false">+Actuals!AE80</f>
        <v>0</v>
      </c>
      <c r="AI78" s="114" t="n">
        <f aca="false">+Actuals!AF80</f>
        <v>0</v>
      </c>
      <c r="AJ78" s="113" t="n">
        <f aca="false">+Actuals!AG80</f>
        <v>0</v>
      </c>
      <c r="AK78" s="114" t="n">
        <f aca="false">+Actuals!AH80</f>
        <v>0</v>
      </c>
      <c r="AL78" s="113" t="n">
        <f aca="false">+Actuals!AI80</f>
        <v>0</v>
      </c>
      <c r="AM78" s="114" t="n">
        <f aca="false">+Actuals!AJ80</f>
        <v>0</v>
      </c>
      <c r="AN78" s="113" t="n">
        <f aca="false">+Actuals!AK80</f>
        <v>0</v>
      </c>
      <c r="AO78" s="114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9" t="n">
        <f aca="false">'TIE-OUT'!O79+RECLASS!M79</f>
        <v>0</v>
      </c>
      <c r="H79" s="113" t="n">
        <v>0</v>
      </c>
      <c r="I79" s="114" t="n">
        <v>0</v>
      </c>
      <c r="J79" s="113" t="n">
        <v>0</v>
      </c>
      <c r="K79" s="114" t="n">
        <v>0</v>
      </c>
      <c r="L79" s="113" t="n">
        <v>0</v>
      </c>
      <c r="M79" s="114" t="n">
        <v>0</v>
      </c>
      <c r="N79" s="113" t="n">
        <v>0</v>
      </c>
      <c r="O79" s="114" t="n">
        <v>0</v>
      </c>
      <c r="P79" s="113" t="n">
        <v>0</v>
      </c>
      <c r="Q79" s="114" t="n">
        <v>0</v>
      </c>
      <c r="R79" s="113" t="n">
        <f aca="false">+Actuals!O81</f>
        <v>0</v>
      </c>
      <c r="S79" s="114" t="n">
        <f aca="false">+Actuals!P81</f>
        <v>0</v>
      </c>
      <c r="T79" s="113" t="n">
        <f aca="false">+Actuals!Q81</f>
        <v>0</v>
      </c>
      <c r="U79" s="114" t="n">
        <f aca="false">+Actuals!R81</f>
        <v>0</v>
      </c>
      <c r="V79" s="113" t="n">
        <f aca="false">+Actuals!S81</f>
        <v>0</v>
      </c>
      <c r="W79" s="114" t="n">
        <f aca="false">+Actuals!T81</f>
        <v>0</v>
      </c>
      <c r="X79" s="113" t="n">
        <f aca="false">+Actuals!U81</f>
        <v>0</v>
      </c>
      <c r="Y79" s="114" t="n">
        <f aca="false">+Actuals!V81</f>
        <v>0</v>
      </c>
      <c r="Z79" s="113" t="n">
        <f aca="false">+Actuals!W81</f>
        <v>0</v>
      </c>
      <c r="AA79" s="114" t="n">
        <f aca="false">+Actuals!X81</f>
        <v>0</v>
      </c>
      <c r="AB79" s="113" t="n">
        <f aca="false">+Actuals!Y81</f>
        <v>0</v>
      </c>
      <c r="AC79" s="114" t="n">
        <f aca="false">+Actuals!Z81</f>
        <v>0</v>
      </c>
      <c r="AD79" s="113" t="n">
        <f aca="false">+Actuals!AA81</f>
        <v>0</v>
      </c>
      <c r="AE79" s="114" t="n">
        <f aca="false">+Actuals!AB81</f>
        <v>0</v>
      </c>
      <c r="AF79" s="113" t="n">
        <f aca="false">+Actuals!AC81</f>
        <v>0</v>
      </c>
      <c r="AG79" s="114" t="n">
        <f aca="false">+Actuals!AD81</f>
        <v>0</v>
      </c>
      <c r="AH79" s="113" t="n">
        <f aca="false">+Actuals!AE81</f>
        <v>0</v>
      </c>
      <c r="AI79" s="114" t="n">
        <f aca="false">+Actuals!AF81</f>
        <v>0</v>
      </c>
      <c r="AJ79" s="113" t="n">
        <f aca="false">+Actuals!AG81</f>
        <v>0</v>
      </c>
      <c r="AK79" s="114" t="n">
        <f aca="false">+Actuals!AH81</f>
        <v>0</v>
      </c>
      <c r="AL79" s="113" t="n">
        <f aca="false">+Actuals!AI81</f>
        <v>0</v>
      </c>
      <c r="AM79" s="114" t="n">
        <f aca="false">+Actuals!AJ81</f>
        <v>0</v>
      </c>
      <c r="AN79" s="113" t="n">
        <f aca="false">+Actuals!AK81</f>
        <v>0</v>
      </c>
      <c r="AO79" s="114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9" t="n">
        <f aca="false">'TIE-OUT'!O80+RECLASS!M80</f>
        <v>0</v>
      </c>
      <c r="H80" s="113" t="n">
        <v>0</v>
      </c>
      <c r="I80" s="114" t="n">
        <v>0</v>
      </c>
      <c r="J80" s="113" t="n">
        <v>0</v>
      </c>
      <c r="K80" s="114" t="n">
        <v>0</v>
      </c>
      <c r="L80" s="113" t="n">
        <v>0</v>
      </c>
      <c r="M80" s="114" t="n">
        <v>0</v>
      </c>
      <c r="N80" s="113" t="n">
        <v>0</v>
      </c>
      <c r="O80" s="114" t="n">
        <v>0</v>
      </c>
      <c r="P80" s="113" t="n">
        <v>0</v>
      </c>
      <c r="Q80" s="114" t="n">
        <v>0</v>
      </c>
      <c r="R80" s="113" t="n">
        <f aca="false">+Actuals!O82</f>
        <v>0</v>
      </c>
      <c r="S80" s="114" t="n">
        <f aca="false">+Actuals!P82</f>
        <v>0</v>
      </c>
      <c r="T80" s="113" t="n">
        <f aca="false">+Actuals!Q82</f>
        <v>0</v>
      </c>
      <c r="U80" s="114" t="n">
        <f aca="false">+Actuals!R82</f>
        <v>0</v>
      </c>
      <c r="V80" s="113" t="n">
        <f aca="false">+Actuals!S82</f>
        <v>0</v>
      </c>
      <c r="W80" s="114" t="n">
        <f aca="false">+Actuals!T82</f>
        <v>0</v>
      </c>
      <c r="X80" s="113" t="n">
        <f aca="false">+Actuals!U82</f>
        <v>0</v>
      </c>
      <c r="Y80" s="114" t="n">
        <f aca="false">+Actuals!V82</f>
        <v>0</v>
      </c>
      <c r="Z80" s="113" t="n">
        <f aca="false">+Actuals!W82</f>
        <v>0</v>
      </c>
      <c r="AA80" s="114" t="n">
        <f aca="false">+Actuals!X82</f>
        <v>0</v>
      </c>
      <c r="AB80" s="113" t="n">
        <f aca="false">+Actuals!Y82</f>
        <v>0</v>
      </c>
      <c r="AC80" s="114" t="n">
        <f aca="false">+Actuals!Z82</f>
        <v>0</v>
      </c>
      <c r="AD80" s="113" t="n">
        <f aca="false">+Actuals!AA82</f>
        <v>0</v>
      </c>
      <c r="AE80" s="114" t="n">
        <f aca="false">+Actuals!AB82</f>
        <v>0</v>
      </c>
      <c r="AF80" s="113" t="n">
        <f aca="false">+Actuals!AC82</f>
        <v>0</v>
      </c>
      <c r="AG80" s="114" t="n">
        <f aca="false">+Actuals!AD82</f>
        <v>0</v>
      </c>
      <c r="AH80" s="113" t="n">
        <f aca="false">+Actuals!AE82</f>
        <v>0</v>
      </c>
      <c r="AI80" s="114" t="n">
        <f aca="false">+Actuals!AF82</f>
        <v>0</v>
      </c>
      <c r="AJ80" s="113" t="n">
        <f aca="false">+Actuals!AG82</f>
        <v>0</v>
      </c>
      <c r="AK80" s="114" t="n">
        <f aca="false">+Actuals!AH82</f>
        <v>0</v>
      </c>
      <c r="AL80" s="113" t="n">
        <f aca="false">+Actuals!AI82</f>
        <v>0</v>
      </c>
      <c r="AM80" s="114" t="n">
        <f aca="false">+Actuals!AJ82</f>
        <v>0</v>
      </c>
      <c r="AN80" s="113" t="n">
        <f aca="false">+Actuals!AK82</f>
        <v>0</v>
      </c>
      <c r="AO80" s="114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9" t="n">
        <f aca="false">'TIE-OUT'!O81+RECLASS!M81</f>
        <v>0</v>
      </c>
      <c r="H81" s="113" t="n">
        <v>0</v>
      </c>
      <c r="I81" s="114" t="n">
        <v>0</v>
      </c>
      <c r="J81" s="113" t="n">
        <v>0</v>
      </c>
      <c r="K81" s="114" t="n">
        <v>0</v>
      </c>
      <c r="L81" s="113" t="n">
        <v>0</v>
      </c>
      <c r="M81" s="114" t="n">
        <v>0</v>
      </c>
      <c r="N81" s="113" t="n">
        <v>0</v>
      </c>
      <c r="O81" s="114" t="n">
        <v>0</v>
      </c>
      <c r="P81" s="113" t="n">
        <v>0</v>
      </c>
      <c r="Q81" s="114" t="n">
        <v>0</v>
      </c>
      <c r="R81" s="113" t="n">
        <f aca="false">+Actuals!O83</f>
        <v>0</v>
      </c>
      <c r="S81" s="114" t="n">
        <f aca="false">+Actuals!P83</f>
        <v>0</v>
      </c>
      <c r="T81" s="113" t="n">
        <f aca="false">+Actuals!Q83</f>
        <v>0</v>
      </c>
      <c r="U81" s="114" t="n">
        <f aca="false">+Actuals!R83</f>
        <v>0</v>
      </c>
      <c r="V81" s="113" t="n">
        <f aca="false">+Actuals!S83</f>
        <v>0</v>
      </c>
      <c r="W81" s="114" t="n">
        <f aca="false">+Actuals!T83</f>
        <v>0</v>
      </c>
      <c r="X81" s="113" t="n">
        <f aca="false">+Actuals!U83</f>
        <v>0</v>
      </c>
      <c r="Y81" s="114" t="n">
        <f aca="false">+Actuals!V83</f>
        <v>0</v>
      </c>
      <c r="Z81" s="113" t="n">
        <f aca="false">+Actuals!W83</f>
        <v>0</v>
      </c>
      <c r="AA81" s="114" t="n">
        <f aca="false">+Actuals!X83</f>
        <v>0</v>
      </c>
      <c r="AB81" s="113" t="n">
        <f aca="false">+Actuals!Y83</f>
        <v>0</v>
      </c>
      <c r="AC81" s="114" t="n">
        <f aca="false">+Actuals!Z83</f>
        <v>0</v>
      </c>
      <c r="AD81" s="113" t="n">
        <f aca="false">+Actuals!AA83</f>
        <v>0</v>
      </c>
      <c r="AE81" s="114" t="n">
        <f aca="false">+Actuals!AB83</f>
        <v>0</v>
      </c>
      <c r="AF81" s="113" t="n">
        <f aca="false">+Actuals!AC83</f>
        <v>0</v>
      </c>
      <c r="AG81" s="114" t="n">
        <f aca="false">+Actuals!AD83</f>
        <v>0</v>
      </c>
      <c r="AH81" s="113" t="n">
        <f aca="false">+Actuals!AE83</f>
        <v>0</v>
      </c>
      <c r="AI81" s="114" t="n">
        <f aca="false">+Actuals!AF83</f>
        <v>0</v>
      </c>
      <c r="AJ81" s="113" t="n">
        <f aca="false">+Actuals!AG83</f>
        <v>0</v>
      </c>
      <c r="AK81" s="114" t="n">
        <f aca="false">+Actuals!AH83</f>
        <v>0</v>
      </c>
      <c r="AL81" s="113" t="n">
        <f aca="false">+Actuals!AI83</f>
        <v>0</v>
      </c>
      <c r="AM81" s="114" t="n">
        <f aca="false">+Actuals!AJ83</f>
        <v>0</v>
      </c>
      <c r="AN81" s="113" t="n">
        <f aca="false">+Actuals!AK83</f>
        <v>0</v>
      </c>
      <c r="AO81" s="114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4240589.24</v>
      </c>
      <c r="F82" s="42" t="n">
        <f aca="false">F16+F24+F29+F36+F43+F45+F47+F49</f>
        <v>0</v>
      </c>
      <c r="G82" s="43" t="n">
        <f aca="false">SUM(G72:G81)+G16+G24+G29+G36+G43+G45+G47+G49+G51+G56+G61+G66</f>
        <v>9585906.83</v>
      </c>
      <c r="H82" s="42" t="n">
        <f aca="false">H16+H24+H29+H36+H43+H45+H47+H49</f>
        <v>0</v>
      </c>
      <c r="I82" s="43" t="n">
        <f aca="false">SUM(I72:I81)+I16+I24+I29+I36+I43+I45+I47+I49+I51+I56+I61+I66</f>
        <v>-1717281</v>
      </c>
      <c r="J82" s="42" t="n">
        <f aca="false">J16+J24+J29+J36+J43+J45+J47+J49</f>
        <v>0</v>
      </c>
      <c r="K82" s="43" t="n">
        <f aca="false">SUM(K72:K81)+K16+K24+K29+K36+K43+K45+K47+K49+K51+K56+K61+K66</f>
        <v>1033347</v>
      </c>
      <c r="L82" s="42" t="n">
        <f aca="false">L16+L24+L29+L36+L43+L45+L47+L49</f>
        <v>0</v>
      </c>
      <c r="M82" s="43" t="n">
        <f aca="false">SUM(M72:M81)+M16+M24+M29+M36+M43+M45+M47+M49+M51+M56+M61+M66</f>
        <v>-536257.89</v>
      </c>
      <c r="N82" s="42" t="n">
        <f aca="false">N16+N24+N29+N36+N43+N45+N47+N49</f>
        <v>0</v>
      </c>
      <c r="O82" s="43" t="n">
        <f aca="false">SUM(O72:O81)+O16+O24+O29+O36+O43+O45+O47+O49+O51+O56+O61+O66</f>
        <v>-817296.03</v>
      </c>
      <c r="P82" s="42" t="n">
        <f aca="false">P16+P24+P29+P36+P43+P45+P47+P49</f>
        <v>0</v>
      </c>
      <c r="Q82" s="43" t="n">
        <f aca="false">SUM(Q72:Q81)+Q16+Q24+Q29+Q36+Q43+Q45+Q47+Q49+Q51+Q56+Q61+Q66</f>
        <v>-3307829.67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2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9" activePane="bottomRight" state="frozen"/>
      <selection pane="topLeft" activeCell="A1" activeCellId="0" sqref="A1"/>
      <selection pane="topRight" activeCell="I1" activeCellId="0" sqref="I1"/>
      <selection pane="bottomLeft" activeCell="A79" activeCellId="0" sqref="A79"/>
      <selection pane="bottomRight" activeCell="Q79" activeCellId="0" sqref="Q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0</v>
      </c>
      <c r="E11" s="29" t="n">
        <f aca="false">G11+I11+K11+M11+O11</f>
        <v>0</v>
      </c>
      <c r="F11" s="28" t="n">
        <f aca="false">'TIE-OUT'!L11+RECLASS!J11</f>
        <v>0</v>
      </c>
      <c r="G11" s="29" t="n">
        <f aca="false">'TIE-OUT'!M11+RECLASS!K11</f>
        <v>0</v>
      </c>
      <c r="H11" s="113" t="n">
        <f aca="false">+Actuals!E44</f>
        <v>-0</v>
      </c>
      <c r="I11" s="114" t="n">
        <f aca="false">+Actuals!F44</f>
        <v>-0</v>
      </c>
      <c r="J11" s="113" t="n">
        <f aca="false">+Actuals!G44</f>
        <v>-0</v>
      </c>
      <c r="K11" s="114" t="n">
        <f aca="false">+Actuals!H44</f>
        <v>-0</v>
      </c>
      <c r="L11" s="113" t="n">
        <f aca="false">+Actuals!I44</f>
        <v>0</v>
      </c>
      <c r="M11" s="114" t="n">
        <f aca="false">+Actuals!J44</f>
        <v>0</v>
      </c>
      <c r="N11" s="113" t="n">
        <f aca="false">+Actuals!K44</f>
        <v>0</v>
      </c>
      <c r="O11" s="114" t="n">
        <f aca="false">+Actuals!L44</f>
        <v>0</v>
      </c>
      <c r="P11" s="113" t="n">
        <f aca="false">+Actuals!M44</f>
        <v>0</v>
      </c>
      <c r="Q11" s="114" t="n">
        <f aca="false">+Actuals!N44</f>
        <v>0</v>
      </c>
      <c r="R11" s="113" t="n">
        <f aca="false">+Actuals!O44</f>
        <v>0</v>
      </c>
      <c r="S11" s="114" t="n">
        <f aca="false">+Actuals!P44</f>
        <v>0</v>
      </c>
      <c r="T11" s="113" t="n">
        <f aca="false">+Actuals!Q44</f>
        <v>0</v>
      </c>
      <c r="U11" s="114" t="n">
        <f aca="false">+Actuals!R44</f>
        <v>0</v>
      </c>
      <c r="V11" s="113" t="n">
        <f aca="false">+Actuals!S44</f>
        <v>0</v>
      </c>
      <c r="W11" s="114" t="n">
        <f aca="false">+Actuals!T44</f>
        <v>0</v>
      </c>
      <c r="X11" s="113" t="n">
        <f aca="false">+Actuals!U44</f>
        <v>0</v>
      </c>
      <c r="Y11" s="114" t="n">
        <f aca="false">+Actuals!V44</f>
        <v>0</v>
      </c>
      <c r="Z11" s="113" t="n">
        <f aca="false">+Actuals!W44</f>
        <v>0</v>
      </c>
      <c r="AA11" s="114" t="n">
        <f aca="false">+Actuals!X44</f>
        <v>0</v>
      </c>
      <c r="AB11" s="113" t="n">
        <f aca="false">+Actuals!Y44</f>
        <v>0</v>
      </c>
      <c r="AC11" s="114" t="n">
        <f aca="false">+Actuals!Z44</f>
        <v>0</v>
      </c>
      <c r="AD11" s="113" t="n">
        <f aca="false">+Actuals!AA44</f>
        <v>0</v>
      </c>
      <c r="AE11" s="114" t="n">
        <f aca="false">+Actuals!AB44</f>
        <v>0</v>
      </c>
      <c r="AF11" s="113" t="n">
        <f aca="false">+Actuals!AC44</f>
        <v>0</v>
      </c>
      <c r="AG11" s="114" t="n">
        <f aca="false">+Actuals!AD44</f>
        <v>0</v>
      </c>
      <c r="AH11" s="113" t="n">
        <f aca="false">+Actuals!AE44</f>
        <v>0</v>
      </c>
      <c r="AI11" s="114" t="n">
        <f aca="false">+Actuals!AF44</f>
        <v>0</v>
      </c>
      <c r="AJ11" s="113" t="n">
        <f aca="false">+Actuals!AG44</f>
        <v>0</v>
      </c>
      <c r="AK11" s="114" t="n">
        <f aca="false">+Actuals!AH44</f>
        <v>0</v>
      </c>
      <c r="AL11" s="113" t="n">
        <f aca="false">+Actuals!AI44</f>
        <v>0</v>
      </c>
      <c r="AM11" s="114" t="n">
        <f aca="false">+Actuals!AJ44</f>
        <v>0</v>
      </c>
      <c r="AN11" s="113" t="n">
        <f aca="false">+Actuals!AK44</f>
        <v>0</v>
      </c>
      <c r="AO11" s="114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-40945.88</v>
      </c>
      <c r="F12" s="28" t="n">
        <f aca="false">'TIE-OUT'!L12+RECLASS!J12</f>
        <v>0</v>
      </c>
      <c r="G12" s="29" t="n">
        <f aca="false">'TIE-OUT'!M12+RECLASS!K12</f>
        <v>-40945.88</v>
      </c>
      <c r="H12" s="113" t="n">
        <f aca="false">+Actuals!E45</f>
        <v>0</v>
      </c>
      <c r="I12" s="114" t="n">
        <f aca="false">+Actuals!F45</f>
        <v>0</v>
      </c>
      <c r="J12" s="113" t="n">
        <f aca="false">+Actuals!G45</f>
        <v>0</v>
      </c>
      <c r="K12" s="114" t="n">
        <f aca="false">+Actuals!H45</f>
        <v>0</v>
      </c>
      <c r="L12" s="113" t="n">
        <f aca="false">+Actuals!I45</f>
        <v>0</v>
      </c>
      <c r="M12" s="114" t="n">
        <f aca="false">+Actuals!J45</f>
        <v>0</v>
      </c>
      <c r="N12" s="113" t="n">
        <f aca="false">+Actuals!K45</f>
        <v>0</v>
      </c>
      <c r="O12" s="114" t="n">
        <f aca="false">+Actuals!L45</f>
        <v>0</v>
      </c>
      <c r="P12" s="113" t="n">
        <f aca="false">+Actuals!M45</f>
        <v>0</v>
      </c>
      <c r="Q12" s="114" t="n">
        <f aca="false">+Actuals!N45</f>
        <v>0</v>
      </c>
      <c r="R12" s="113" t="n">
        <f aca="false">+Actuals!O45</f>
        <v>0</v>
      </c>
      <c r="S12" s="114" t="n">
        <f aca="false">+Actuals!P45</f>
        <v>0</v>
      </c>
      <c r="T12" s="113" t="n">
        <f aca="false">+Actuals!Q45</f>
        <v>0</v>
      </c>
      <c r="U12" s="114" t="n">
        <f aca="false">+Actuals!R45</f>
        <v>0</v>
      </c>
      <c r="V12" s="113" t="n">
        <f aca="false">+Actuals!S45</f>
        <v>0</v>
      </c>
      <c r="W12" s="114" t="n">
        <f aca="false">+Actuals!T45</f>
        <v>0</v>
      </c>
      <c r="X12" s="113" t="n">
        <f aca="false">+Actuals!U45</f>
        <v>0</v>
      </c>
      <c r="Y12" s="114" t="n">
        <f aca="false">+Actuals!V45</f>
        <v>0</v>
      </c>
      <c r="Z12" s="113" t="n">
        <f aca="false">+Actuals!W45</f>
        <v>0</v>
      </c>
      <c r="AA12" s="114" t="n">
        <f aca="false">+Actuals!X45</f>
        <v>0</v>
      </c>
      <c r="AB12" s="113" t="n">
        <f aca="false">+Actuals!Y45</f>
        <v>0</v>
      </c>
      <c r="AC12" s="114" t="n">
        <f aca="false">+Actuals!Z45</f>
        <v>0</v>
      </c>
      <c r="AD12" s="113" t="n">
        <f aca="false">+Actuals!AA45</f>
        <v>0</v>
      </c>
      <c r="AE12" s="114" t="n">
        <f aca="false">+Actuals!AB45</f>
        <v>0</v>
      </c>
      <c r="AF12" s="113" t="n">
        <f aca="false">+Actuals!AC45</f>
        <v>0</v>
      </c>
      <c r="AG12" s="114" t="n">
        <f aca="false">+Actuals!AD45</f>
        <v>0</v>
      </c>
      <c r="AH12" s="113" t="n">
        <f aca="false">+Actuals!AE45</f>
        <v>0</v>
      </c>
      <c r="AI12" s="114" t="n">
        <f aca="false">+Actuals!AF45</f>
        <v>0</v>
      </c>
      <c r="AJ12" s="113" t="n">
        <f aca="false">+Actuals!AG45</f>
        <v>0</v>
      </c>
      <c r="AK12" s="114" t="n">
        <f aca="false">+Actuals!AH45</f>
        <v>0</v>
      </c>
      <c r="AL12" s="113" t="n">
        <f aca="false">+Actuals!AI45</f>
        <v>0</v>
      </c>
      <c r="AM12" s="114" t="n">
        <f aca="false">+Actuals!AJ45</f>
        <v>0</v>
      </c>
      <c r="AN12" s="113" t="n">
        <f aca="false">+Actuals!AK45</f>
        <v>0</v>
      </c>
      <c r="AO12" s="114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3" t="n">
        <f aca="false">+Actuals!E46</f>
        <v>0</v>
      </c>
      <c r="I13" s="114" t="n">
        <f aca="false">+Actuals!F46</f>
        <v>0</v>
      </c>
      <c r="J13" s="113" t="n">
        <f aca="false">+Actuals!G46</f>
        <v>0</v>
      </c>
      <c r="K13" s="114" t="n">
        <f aca="false">+Actuals!H46</f>
        <v>0</v>
      </c>
      <c r="L13" s="113" t="n">
        <f aca="false">+Actuals!I46</f>
        <v>0</v>
      </c>
      <c r="M13" s="114" t="n">
        <f aca="false">+Actuals!J46</f>
        <v>0</v>
      </c>
      <c r="N13" s="113" t="n">
        <f aca="false">+Actuals!K46</f>
        <v>0</v>
      </c>
      <c r="O13" s="114" t="n">
        <f aca="false">+Actuals!L46</f>
        <v>0</v>
      </c>
      <c r="P13" s="113" t="n">
        <f aca="false">+Actuals!M46</f>
        <v>0</v>
      </c>
      <c r="Q13" s="114" t="n">
        <f aca="false">+Actuals!N46</f>
        <v>0</v>
      </c>
      <c r="R13" s="113" t="n">
        <f aca="false">+Actuals!O46</f>
        <v>0</v>
      </c>
      <c r="S13" s="114" t="n">
        <f aca="false">+Actuals!P46</f>
        <v>0</v>
      </c>
      <c r="T13" s="113" t="n">
        <f aca="false">+Actuals!Q46</f>
        <v>0</v>
      </c>
      <c r="U13" s="114" t="n">
        <f aca="false">+Actuals!R46</f>
        <v>0</v>
      </c>
      <c r="V13" s="113" t="n">
        <f aca="false">+Actuals!S46</f>
        <v>0</v>
      </c>
      <c r="W13" s="114" t="n">
        <f aca="false">+Actuals!T46</f>
        <v>0</v>
      </c>
      <c r="X13" s="113" t="n">
        <f aca="false">+Actuals!U46</f>
        <v>0</v>
      </c>
      <c r="Y13" s="114" t="n">
        <f aca="false">+Actuals!V46</f>
        <v>0</v>
      </c>
      <c r="Z13" s="113" t="n">
        <f aca="false">+Actuals!W46</f>
        <v>0</v>
      </c>
      <c r="AA13" s="114" t="n">
        <f aca="false">+Actuals!X46</f>
        <v>0</v>
      </c>
      <c r="AB13" s="113" t="n">
        <f aca="false">+Actuals!Y46</f>
        <v>0</v>
      </c>
      <c r="AC13" s="114" t="n">
        <f aca="false">+Actuals!Z46</f>
        <v>0</v>
      </c>
      <c r="AD13" s="113" t="n">
        <f aca="false">+Actuals!AA46</f>
        <v>0</v>
      </c>
      <c r="AE13" s="114" t="n">
        <f aca="false">+Actuals!AB46</f>
        <v>0</v>
      </c>
      <c r="AF13" s="113" t="n">
        <f aca="false">+Actuals!AC46</f>
        <v>0</v>
      </c>
      <c r="AG13" s="114" t="n">
        <f aca="false">+Actuals!AD46</f>
        <v>0</v>
      </c>
      <c r="AH13" s="113" t="n">
        <f aca="false">+Actuals!AE46</f>
        <v>0</v>
      </c>
      <c r="AI13" s="114" t="n">
        <f aca="false">+Actuals!AF46</f>
        <v>0</v>
      </c>
      <c r="AJ13" s="113" t="n">
        <f aca="false">+Actuals!AG46</f>
        <v>0</v>
      </c>
      <c r="AK13" s="114" t="n">
        <f aca="false">+Actuals!AH46</f>
        <v>0</v>
      </c>
      <c r="AL13" s="113" t="n">
        <f aca="false">+Actuals!AI46</f>
        <v>0</v>
      </c>
      <c r="AM13" s="114" t="n">
        <f aca="false">+Actuals!AJ46</f>
        <v>0</v>
      </c>
      <c r="AN13" s="113" t="n">
        <f aca="false">+Actuals!AK46</f>
        <v>0</v>
      </c>
      <c r="AO13" s="114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3" t="n">
        <f aca="false">+Actuals!E47</f>
        <v>0</v>
      </c>
      <c r="I14" s="114" t="n">
        <f aca="false">+Actuals!F47</f>
        <v>0</v>
      </c>
      <c r="J14" s="113" t="n">
        <f aca="false">+Actuals!G47</f>
        <v>0</v>
      </c>
      <c r="K14" s="114" t="n">
        <f aca="false">+Actuals!H47</f>
        <v>0</v>
      </c>
      <c r="L14" s="113" t="n">
        <f aca="false">+Actuals!I47</f>
        <v>0</v>
      </c>
      <c r="M14" s="114" t="n">
        <f aca="false">+Actuals!J47</f>
        <v>0</v>
      </c>
      <c r="N14" s="113" t="n">
        <f aca="false">+Actuals!K47</f>
        <v>0</v>
      </c>
      <c r="O14" s="114" t="n">
        <f aca="false">+Actuals!L47</f>
        <v>0</v>
      </c>
      <c r="P14" s="113" t="n">
        <f aca="false">+Actuals!M47</f>
        <v>0</v>
      </c>
      <c r="Q14" s="114" t="n">
        <f aca="false">+Actuals!N47</f>
        <v>0</v>
      </c>
      <c r="R14" s="113" t="n">
        <f aca="false">+Actuals!O47</f>
        <v>0</v>
      </c>
      <c r="S14" s="114" t="n">
        <f aca="false">+Actuals!P47</f>
        <v>0</v>
      </c>
      <c r="T14" s="113" t="n">
        <f aca="false">+Actuals!Q47</f>
        <v>0</v>
      </c>
      <c r="U14" s="114" t="n">
        <f aca="false">+Actuals!R47</f>
        <v>0</v>
      </c>
      <c r="V14" s="113" t="n">
        <f aca="false">+Actuals!S47</f>
        <v>0</v>
      </c>
      <c r="W14" s="114" t="n">
        <f aca="false">+Actuals!T47</f>
        <v>0</v>
      </c>
      <c r="X14" s="113" t="n">
        <f aca="false">+Actuals!U47</f>
        <v>0</v>
      </c>
      <c r="Y14" s="114" t="n">
        <f aca="false">+Actuals!V47</f>
        <v>0</v>
      </c>
      <c r="Z14" s="113" t="n">
        <f aca="false">+Actuals!W47</f>
        <v>0</v>
      </c>
      <c r="AA14" s="114" t="n">
        <f aca="false">+Actuals!X47</f>
        <v>0</v>
      </c>
      <c r="AB14" s="113" t="n">
        <f aca="false">+Actuals!Y47</f>
        <v>0</v>
      </c>
      <c r="AC14" s="114" t="n">
        <f aca="false">+Actuals!Z47</f>
        <v>0</v>
      </c>
      <c r="AD14" s="113" t="n">
        <f aca="false">+Actuals!AA47</f>
        <v>0</v>
      </c>
      <c r="AE14" s="114" t="n">
        <f aca="false">+Actuals!AB47</f>
        <v>0</v>
      </c>
      <c r="AF14" s="113" t="n">
        <f aca="false">+Actuals!AC47</f>
        <v>0</v>
      </c>
      <c r="AG14" s="114" t="n">
        <f aca="false">+Actuals!AD47</f>
        <v>0</v>
      </c>
      <c r="AH14" s="113" t="n">
        <f aca="false">+Actuals!AE47</f>
        <v>0</v>
      </c>
      <c r="AI14" s="114" t="n">
        <f aca="false">+Actuals!AF47</f>
        <v>0</v>
      </c>
      <c r="AJ14" s="113" t="n">
        <f aca="false">+Actuals!AG47</f>
        <v>0</v>
      </c>
      <c r="AK14" s="114" t="n">
        <f aca="false">+Actuals!AH47</f>
        <v>0</v>
      </c>
      <c r="AL14" s="113" t="n">
        <f aca="false">+Actuals!AI47</f>
        <v>0</v>
      </c>
      <c r="AM14" s="114" t="n">
        <f aca="false">+Actuals!AJ47</f>
        <v>0</v>
      </c>
      <c r="AN14" s="113" t="n">
        <f aca="false">+Actuals!AK47</f>
        <v>0</v>
      </c>
      <c r="AO14" s="114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07" t="n">
        <f aca="false">'TIE-OUT'!L15+RECLASS!J15</f>
        <v>0</v>
      </c>
      <c r="G15" s="108" t="n">
        <f aca="false">'TIE-OUT'!M15+RECLASS!K15</f>
        <v>0</v>
      </c>
      <c r="H15" s="113" t="n">
        <f aca="false">+Actuals!E48</f>
        <v>0</v>
      </c>
      <c r="I15" s="114" t="n">
        <f aca="false">+Actuals!F48</f>
        <v>0</v>
      </c>
      <c r="J15" s="113" t="n">
        <f aca="false">+Actuals!G48</f>
        <v>0</v>
      </c>
      <c r="K15" s="114" t="n">
        <f aca="false">+Actuals!H48</f>
        <v>0</v>
      </c>
      <c r="L15" s="113" t="n">
        <f aca="false">+Actuals!I48</f>
        <v>0</v>
      </c>
      <c r="M15" s="114" t="n">
        <f aca="false">+Actuals!J48</f>
        <v>0</v>
      </c>
      <c r="N15" s="113" t="n">
        <f aca="false">+Actuals!K48</f>
        <v>0</v>
      </c>
      <c r="O15" s="114" t="n">
        <f aca="false">+Actuals!L48</f>
        <v>0</v>
      </c>
      <c r="P15" s="113" t="n">
        <f aca="false">+Actuals!M48</f>
        <v>0</v>
      </c>
      <c r="Q15" s="114" t="n">
        <f aca="false">+Actuals!N48</f>
        <v>0</v>
      </c>
      <c r="R15" s="113" t="n">
        <f aca="false">+Actuals!O48</f>
        <v>0</v>
      </c>
      <c r="S15" s="114" t="n">
        <f aca="false">+Actuals!P48</f>
        <v>0</v>
      </c>
      <c r="T15" s="113" t="n">
        <f aca="false">+Actuals!Q48</f>
        <v>0</v>
      </c>
      <c r="U15" s="114" t="n">
        <f aca="false">+Actuals!R48</f>
        <v>0</v>
      </c>
      <c r="V15" s="113" t="n">
        <f aca="false">+Actuals!S48</f>
        <v>0</v>
      </c>
      <c r="W15" s="114" t="n">
        <f aca="false">+Actuals!T48</f>
        <v>0</v>
      </c>
      <c r="X15" s="113" t="n">
        <f aca="false">+Actuals!U48</f>
        <v>0</v>
      </c>
      <c r="Y15" s="114" t="n">
        <f aca="false">+Actuals!V48</f>
        <v>0</v>
      </c>
      <c r="Z15" s="113" t="n">
        <f aca="false">+Actuals!W48</f>
        <v>0</v>
      </c>
      <c r="AA15" s="114" t="n">
        <f aca="false">+Actuals!X48</f>
        <v>0</v>
      </c>
      <c r="AB15" s="113" t="n">
        <f aca="false">+Actuals!Y48</f>
        <v>0</v>
      </c>
      <c r="AC15" s="114" t="n">
        <f aca="false">+Actuals!Z48</f>
        <v>0</v>
      </c>
      <c r="AD15" s="113" t="n">
        <f aca="false">+Actuals!AA48</f>
        <v>0</v>
      </c>
      <c r="AE15" s="114" t="n">
        <f aca="false">+Actuals!AB48</f>
        <v>0</v>
      </c>
      <c r="AF15" s="113" t="n">
        <f aca="false">+Actuals!AC48</f>
        <v>0</v>
      </c>
      <c r="AG15" s="114" t="n">
        <f aca="false">+Actuals!AD48</f>
        <v>0</v>
      </c>
      <c r="AH15" s="113" t="n">
        <f aca="false">+Actuals!AE48</f>
        <v>0</v>
      </c>
      <c r="AI15" s="114" t="n">
        <f aca="false">+Actuals!AF48</f>
        <v>0</v>
      </c>
      <c r="AJ15" s="113" t="n">
        <f aca="false">+Actuals!AG48</f>
        <v>0</v>
      </c>
      <c r="AK15" s="114" t="n">
        <f aca="false">+Actuals!AH48</f>
        <v>0</v>
      </c>
      <c r="AL15" s="113" t="n">
        <f aca="false">+Actuals!AI48</f>
        <v>0</v>
      </c>
      <c r="AM15" s="114" t="n">
        <f aca="false">+Actuals!AJ48</f>
        <v>0</v>
      </c>
      <c r="AN15" s="113" t="n">
        <f aca="false">+Actuals!AK48</f>
        <v>0</v>
      </c>
      <c r="AO15" s="114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-40945.88</v>
      </c>
      <c r="F16" s="30" t="n">
        <f aca="false">SUM(F11:F15)</f>
        <v>0</v>
      </c>
      <c r="G16" s="31" t="n">
        <f aca="false">SUM(G11:G15)</f>
        <v>-40945.88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0</v>
      </c>
      <c r="E19" s="29" t="n">
        <f aca="false">G19+I19+K19+M19+O19</f>
        <v>0</v>
      </c>
      <c r="F19" s="25" t="n">
        <f aca="false">'TIE-OUT'!L19+RECLASS!J19</f>
        <v>0</v>
      </c>
      <c r="G19" s="26" t="n">
        <f aca="false">'TIE-OUT'!M19+RECLASS!K19</f>
        <v>0</v>
      </c>
      <c r="H19" s="113" t="n">
        <f aca="false">+Actuals!E49</f>
        <v>-0</v>
      </c>
      <c r="I19" s="114" t="n">
        <f aca="false">+Actuals!F49</f>
        <v>-0</v>
      </c>
      <c r="J19" s="113" t="n">
        <f aca="false">+Actuals!G49</f>
        <v>-0</v>
      </c>
      <c r="K19" s="114" t="n">
        <f aca="false">+Actuals!H49</f>
        <v>-0</v>
      </c>
      <c r="L19" s="113" t="n">
        <f aca="false">+Actuals!I49</f>
        <v>0</v>
      </c>
      <c r="M19" s="114" t="n">
        <f aca="false">+Actuals!J49</f>
        <v>0</v>
      </c>
      <c r="N19" s="113" t="n">
        <f aca="false">+Actuals!K49</f>
        <v>0</v>
      </c>
      <c r="O19" s="114" t="n">
        <f aca="false">+Actuals!L49</f>
        <v>0</v>
      </c>
      <c r="P19" s="113" t="n">
        <f aca="false">+Actuals!M49</f>
        <v>0</v>
      </c>
      <c r="Q19" s="114" t="n">
        <f aca="false">+Actuals!N49</f>
        <v>0</v>
      </c>
      <c r="R19" s="113" t="n">
        <f aca="false">+Actuals!O49</f>
        <v>0</v>
      </c>
      <c r="S19" s="114" t="n">
        <f aca="false">+Actuals!P49</f>
        <v>0</v>
      </c>
      <c r="T19" s="113" t="n">
        <f aca="false">+Actuals!Q49</f>
        <v>0</v>
      </c>
      <c r="U19" s="114" t="n">
        <f aca="false">+Actuals!R49</f>
        <v>0</v>
      </c>
      <c r="V19" s="113" t="n">
        <f aca="false">+Actuals!S49</f>
        <v>0</v>
      </c>
      <c r="W19" s="114" t="n">
        <f aca="false">+Actuals!T49</f>
        <v>0</v>
      </c>
      <c r="X19" s="113" t="n">
        <f aca="false">+Actuals!U49</f>
        <v>0</v>
      </c>
      <c r="Y19" s="114" t="n">
        <f aca="false">+Actuals!V49</f>
        <v>0</v>
      </c>
      <c r="Z19" s="113" t="n">
        <f aca="false">+Actuals!W49</f>
        <v>0</v>
      </c>
      <c r="AA19" s="114" t="n">
        <f aca="false">+Actuals!X49</f>
        <v>0</v>
      </c>
      <c r="AB19" s="113" t="n">
        <f aca="false">+Actuals!Y49</f>
        <v>0</v>
      </c>
      <c r="AC19" s="114" t="n">
        <f aca="false">+Actuals!Z49</f>
        <v>0</v>
      </c>
      <c r="AD19" s="113" t="n">
        <f aca="false">+Actuals!AA49</f>
        <v>0</v>
      </c>
      <c r="AE19" s="114" t="n">
        <f aca="false">+Actuals!AB49</f>
        <v>0</v>
      </c>
      <c r="AF19" s="113" t="n">
        <f aca="false">+Actuals!AC49</f>
        <v>0</v>
      </c>
      <c r="AG19" s="114" t="n">
        <f aca="false">+Actuals!AD49</f>
        <v>0</v>
      </c>
      <c r="AH19" s="113" t="n">
        <f aca="false">+Actuals!AE49</f>
        <v>0</v>
      </c>
      <c r="AI19" s="114" t="n">
        <f aca="false">+Actuals!AF49</f>
        <v>0</v>
      </c>
      <c r="AJ19" s="113" t="n">
        <f aca="false">+Actuals!AG49</f>
        <v>0</v>
      </c>
      <c r="AK19" s="114" t="n">
        <f aca="false">+Actuals!AH49</f>
        <v>0</v>
      </c>
      <c r="AL19" s="113" t="n">
        <f aca="false">+Actuals!AI49</f>
        <v>0</v>
      </c>
      <c r="AM19" s="114" t="n">
        <f aca="false">+Actuals!AJ49</f>
        <v>0</v>
      </c>
      <c r="AN19" s="113" t="n">
        <f aca="false">+Actuals!AK49</f>
        <v>0</v>
      </c>
      <c r="AO19" s="114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0</v>
      </c>
      <c r="F20" s="28" t="n">
        <f aca="false">'TIE-OUT'!L20+RECLASS!J20</f>
        <v>0</v>
      </c>
      <c r="G20" s="29" t="n">
        <f aca="false">'TIE-OUT'!M20+RECLASS!K20</f>
        <v>0</v>
      </c>
      <c r="H20" s="113" t="n">
        <f aca="false">+Actuals!E50</f>
        <v>0</v>
      </c>
      <c r="I20" s="114" t="n">
        <f aca="false">+Actuals!F50</f>
        <v>0</v>
      </c>
      <c r="J20" s="113" t="n">
        <f aca="false">+Actuals!G50</f>
        <v>0</v>
      </c>
      <c r="K20" s="114" t="n">
        <f aca="false">+Actuals!H50</f>
        <v>0</v>
      </c>
      <c r="L20" s="113" t="n">
        <f aca="false">+Actuals!I50</f>
        <v>0</v>
      </c>
      <c r="M20" s="114" t="n">
        <f aca="false">+Actuals!J50</f>
        <v>0</v>
      </c>
      <c r="N20" s="113" t="n">
        <f aca="false">+Actuals!K50</f>
        <v>0</v>
      </c>
      <c r="O20" s="114" t="n">
        <f aca="false">+Actuals!L50</f>
        <v>0</v>
      </c>
      <c r="P20" s="113" t="n">
        <f aca="false">+Actuals!M50</f>
        <v>0</v>
      </c>
      <c r="Q20" s="114" t="n">
        <f aca="false">+Actuals!N50</f>
        <v>0</v>
      </c>
      <c r="R20" s="113" t="n">
        <f aca="false">+Actuals!O50</f>
        <v>0</v>
      </c>
      <c r="S20" s="114" t="n">
        <f aca="false">+Actuals!P50</f>
        <v>0</v>
      </c>
      <c r="T20" s="113" t="n">
        <f aca="false">+Actuals!Q50</f>
        <v>0</v>
      </c>
      <c r="U20" s="114" t="n">
        <f aca="false">+Actuals!R50</f>
        <v>0</v>
      </c>
      <c r="V20" s="113" t="n">
        <f aca="false">+Actuals!S50</f>
        <v>0</v>
      </c>
      <c r="W20" s="114" t="n">
        <f aca="false">+Actuals!T50</f>
        <v>0</v>
      </c>
      <c r="X20" s="113" t="n">
        <f aca="false">+Actuals!U50</f>
        <v>0</v>
      </c>
      <c r="Y20" s="114" t="n">
        <f aca="false">+Actuals!V50</f>
        <v>0</v>
      </c>
      <c r="Z20" s="113" t="n">
        <f aca="false">+Actuals!W50</f>
        <v>0</v>
      </c>
      <c r="AA20" s="114" t="n">
        <f aca="false">+Actuals!X50</f>
        <v>0</v>
      </c>
      <c r="AB20" s="113" t="n">
        <f aca="false">+Actuals!Y50</f>
        <v>0</v>
      </c>
      <c r="AC20" s="114" t="n">
        <f aca="false">+Actuals!Z50</f>
        <v>0</v>
      </c>
      <c r="AD20" s="113" t="n">
        <f aca="false">+Actuals!AA50</f>
        <v>0</v>
      </c>
      <c r="AE20" s="114" t="n">
        <f aca="false">+Actuals!AB50</f>
        <v>0</v>
      </c>
      <c r="AF20" s="113" t="n">
        <f aca="false">+Actuals!AC50</f>
        <v>0</v>
      </c>
      <c r="AG20" s="114" t="n">
        <f aca="false">+Actuals!AD50</f>
        <v>0</v>
      </c>
      <c r="AH20" s="113" t="n">
        <f aca="false">+Actuals!AE50</f>
        <v>0</v>
      </c>
      <c r="AI20" s="114" t="n">
        <f aca="false">+Actuals!AF50</f>
        <v>0</v>
      </c>
      <c r="AJ20" s="113" t="n">
        <f aca="false">+Actuals!AG50</f>
        <v>0</v>
      </c>
      <c r="AK20" s="114" t="n">
        <f aca="false">+Actuals!AH50</f>
        <v>0</v>
      </c>
      <c r="AL20" s="113" t="n">
        <f aca="false">+Actuals!AI50</f>
        <v>0</v>
      </c>
      <c r="AM20" s="114" t="n">
        <f aca="false">+Actuals!AJ50</f>
        <v>0</v>
      </c>
      <c r="AN20" s="113" t="n">
        <f aca="false">+Actuals!AK50</f>
        <v>0</v>
      </c>
      <c r="AO20" s="114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3" t="n">
        <f aca="false">+Actuals!E51</f>
        <v>0</v>
      </c>
      <c r="I21" s="114" t="n">
        <f aca="false">+Actuals!F51</f>
        <v>0</v>
      </c>
      <c r="J21" s="113" t="n">
        <f aca="false">+Actuals!G51</f>
        <v>0</v>
      </c>
      <c r="K21" s="114" t="n">
        <f aca="false">+Actuals!H51</f>
        <v>0</v>
      </c>
      <c r="L21" s="113" t="n">
        <f aca="false">+Actuals!I51</f>
        <v>0</v>
      </c>
      <c r="M21" s="114" t="n">
        <f aca="false">+Actuals!J51</f>
        <v>0</v>
      </c>
      <c r="N21" s="113" t="n">
        <f aca="false">+Actuals!K51</f>
        <v>0</v>
      </c>
      <c r="O21" s="114" t="n">
        <f aca="false">+Actuals!L51</f>
        <v>0</v>
      </c>
      <c r="P21" s="113" t="n">
        <f aca="false">+Actuals!M51</f>
        <v>0</v>
      </c>
      <c r="Q21" s="114" t="n">
        <f aca="false">+Actuals!N51</f>
        <v>0</v>
      </c>
      <c r="R21" s="113" t="n">
        <f aca="false">+Actuals!O51</f>
        <v>0</v>
      </c>
      <c r="S21" s="114" t="n">
        <f aca="false">+Actuals!P51</f>
        <v>0</v>
      </c>
      <c r="T21" s="113" t="n">
        <f aca="false">+Actuals!Q51</f>
        <v>0</v>
      </c>
      <c r="U21" s="114" t="n">
        <f aca="false">+Actuals!R51</f>
        <v>0</v>
      </c>
      <c r="V21" s="113" t="n">
        <f aca="false">+Actuals!S51</f>
        <v>0</v>
      </c>
      <c r="W21" s="114" t="n">
        <f aca="false">+Actuals!T51</f>
        <v>0</v>
      </c>
      <c r="X21" s="113" t="n">
        <f aca="false">+Actuals!U51</f>
        <v>0</v>
      </c>
      <c r="Y21" s="114" t="n">
        <f aca="false">+Actuals!V51</f>
        <v>0</v>
      </c>
      <c r="Z21" s="113" t="n">
        <f aca="false">+Actuals!W51</f>
        <v>0</v>
      </c>
      <c r="AA21" s="114" t="n">
        <f aca="false">+Actuals!X51</f>
        <v>0</v>
      </c>
      <c r="AB21" s="113" t="n">
        <f aca="false">+Actuals!Y51</f>
        <v>0</v>
      </c>
      <c r="AC21" s="114" t="n">
        <f aca="false">+Actuals!Z51</f>
        <v>0</v>
      </c>
      <c r="AD21" s="113" t="n">
        <f aca="false">+Actuals!AA51</f>
        <v>0</v>
      </c>
      <c r="AE21" s="114" t="n">
        <f aca="false">+Actuals!AB51</f>
        <v>0</v>
      </c>
      <c r="AF21" s="113" t="n">
        <f aca="false">+Actuals!AC51</f>
        <v>0</v>
      </c>
      <c r="AG21" s="114" t="n">
        <f aca="false">+Actuals!AD51</f>
        <v>0</v>
      </c>
      <c r="AH21" s="113" t="n">
        <f aca="false">+Actuals!AE51</f>
        <v>0</v>
      </c>
      <c r="AI21" s="114" t="n">
        <f aca="false">+Actuals!AF51</f>
        <v>0</v>
      </c>
      <c r="AJ21" s="113" t="n">
        <f aca="false">+Actuals!AG51</f>
        <v>0</v>
      </c>
      <c r="AK21" s="114" t="n">
        <f aca="false">+Actuals!AH51</f>
        <v>0</v>
      </c>
      <c r="AL21" s="113" t="n">
        <f aca="false">+Actuals!AI51</f>
        <v>0</v>
      </c>
      <c r="AM21" s="114" t="n">
        <f aca="false">+Actuals!AJ51</f>
        <v>0</v>
      </c>
      <c r="AN21" s="113" t="n">
        <f aca="false">+Actuals!AK51</f>
        <v>0</v>
      </c>
      <c r="AO21" s="114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3" t="n">
        <f aca="false">+Actuals!E52</f>
        <v>0</v>
      </c>
      <c r="I22" s="114" t="n">
        <f aca="false">+Actuals!F52</f>
        <v>0</v>
      </c>
      <c r="J22" s="113" t="n">
        <f aca="false">+Actuals!G52</f>
        <v>0</v>
      </c>
      <c r="K22" s="114" t="n">
        <f aca="false">+Actuals!H52</f>
        <v>0</v>
      </c>
      <c r="L22" s="113" t="n">
        <f aca="false">+Actuals!I52</f>
        <v>0</v>
      </c>
      <c r="M22" s="114" t="n">
        <f aca="false">+Actuals!J52</f>
        <v>0</v>
      </c>
      <c r="N22" s="113" t="n">
        <f aca="false">+Actuals!K52</f>
        <v>0</v>
      </c>
      <c r="O22" s="114" t="n">
        <f aca="false">+Actuals!L52</f>
        <v>0</v>
      </c>
      <c r="P22" s="113" t="n">
        <f aca="false">+Actuals!M52</f>
        <v>0</v>
      </c>
      <c r="Q22" s="114" t="n">
        <f aca="false">+Actuals!N52</f>
        <v>0</v>
      </c>
      <c r="R22" s="113" t="n">
        <f aca="false">+Actuals!O52</f>
        <v>0</v>
      </c>
      <c r="S22" s="114" t="n">
        <f aca="false">+Actuals!P52</f>
        <v>0</v>
      </c>
      <c r="T22" s="113" t="n">
        <f aca="false">+Actuals!Q52</f>
        <v>0</v>
      </c>
      <c r="U22" s="114" t="n">
        <f aca="false">+Actuals!R52</f>
        <v>0</v>
      </c>
      <c r="V22" s="113" t="n">
        <f aca="false">+Actuals!S52</f>
        <v>0</v>
      </c>
      <c r="W22" s="114" t="n">
        <f aca="false">+Actuals!T52</f>
        <v>0</v>
      </c>
      <c r="X22" s="113" t="n">
        <f aca="false">+Actuals!U52</f>
        <v>0</v>
      </c>
      <c r="Y22" s="114" t="n">
        <f aca="false">+Actuals!V52</f>
        <v>0</v>
      </c>
      <c r="Z22" s="113" t="n">
        <f aca="false">+Actuals!W52</f>
        <v>0</v>
      </c>
      <c r="AA22" s="114" t="n">
        <f aca="false">+Actuals!X52</f>
        <v>0</v>
      </c>
      <c r="AB22" s="113" t="n">
        <f aca="false">+Actuals!Y52</f>
        <v>0</v>
      </c>
      <c r="AC22" s="114" t="n">
        <f aca="false">+Actuals!Z52</f>
        <v>0</v>
      </c>
      <c r="AD22" s="113" t="n">
        <f aca="false">+Actuals!AA52</f>
        <v>0</v>
      </c>
      <c r="AE22" s="114" t="n">
        <f aca="false">+Actuals!AB52</f>
        <v>0</v>
      </c>
      <c r="AF22" s="113" t="n">
        <f aca="false">+Actuals!AC52</f>
        <v>0</v>
      </c>
      <c r="AG22" s="114" t="n">
        <f aca="false">+Actuals!AD52</f>
        <v>0</v>
      </c>
      <c r="AH22" s="113" t="n">
        <f aca="false">+Actuals!AE52</f>
        <v>0</v>
      </c>
      <c r="AI22" s="114" t="n">
        <f aca="false">+Actuals!AF52</f>
        <v>0</v>
      </c>
      <c r="AJ22" s="113" t="n">
        <f aca="false">+Actuals!AG52</f>
        <v>0</v>
      </c>
      <c r="AK22" s="114" t="n">
        <f aca="false">+Actuals!AH52</f>
        <v>0</v>
      </c>
      <c r="AL22" s="113" t="n">
        <f aca="false">+Actuals!AI52</f>
        <v>0</v>
      </c>
      <c r="AM22" s="114" t="n">
        <f aca="false">+Actuals!AJ52</f>
        <v>0</v>
      </c>
      <c r="AN22" s="113" t="n">
        <f aca="false">+Actuals!AK52</f>
        <v>0</v>
      </c>
      <c r="AO22" s="114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0</v>
      </c>
      <c r="E23" s="29" t="n">
        <f aca="false">G23+I23+K23+M23+O23</f>
        <v>0</v>
      </c>
      <c r="F23" s="107" t="n">
        <f aca="false">'TIE-OUT'!L23+RECLASS!J23</f>
        <v>0</v>
      </c>
      <c r="G23" s="108" t="n">
        <f aca="false">'TIE-OUT'!M23+RECLASS!K23</f>
        <v>0</v>
      </c>
      <c r="H23" s="113" t="n">
        <f aca="false">+Actuals!E53</f>
        <v>-0</v>
      </c>
      <c r="I23" s="114" t="n">
        <f aca="false">+Actuals!F53</f>
        <v>-0</v>
      </c>
      <c r="J23" s="113" t="n">
        <f aca="false">+Actuals!G53</f>
        <v>-0</v>
      </c>
      <c r="K23" s="114" t="n">
        <f aca="false">+Actuals!H53</f>
        <v>-0</v>
      </c>
      <c r="L23" s="113" t="n">
        <f aca="false">+Actuals!I53</f>
        <v>0</v>
      </c>
      <c r="M23" s="114" t="n">
        <f aca="false">+Actuals!J53</f>
        <v>0</v>
      </c>
      <c r="N23" s="113" t="n">
        <f aca="false">+Actuals!K53</f>
        <v>0</v>
      </c>
      <c r="O23" s="114" t="n">
        <f aca="false">+Actuals!L53</f>
        <v>0</v>
      </c>
      <c r="P23" s="113" t="n">
        <f aca="false">+Actuals!M53</f>
        <v>0</v>
      </c>
      <c r="Q23" s="114" t="n">
        <f aca="false">+Actuals!N53</f>
        <v>0</v>
      </c>
      <c r="R23" s="113" t="n">
        <f aca="false">+Actuals!O53</f>
        <v>0</v>
      </c>
      <c r="S23" s="114" t="n">
        <f aca="false">+Actuals!P53</f>
        <v>0</v>
      </c>
      <c r="T23" s="113" t="n">
        <f aca="false">+Actuals!Q53</f>
        <v>0</v>
      </c>
      <c r="U23" s="114" t="n">
        <f aca="false">+Actuals!R53</f>
        <v>0</v>
      </c>
      <c r="V23" s="113" t="n">
        <f aca="false">+Actuals!S53</f>
        <v>0</v>
      </c>
      <c r="W23" s="114" t="n">
        <f aca="false">+Actuals!T53</f>
        <v>0</v>
      </c>
      <c r="X23" s="113" t="n">
        <f aca="false">+Actuals!U53</f>
        <v>0</v>
      </c>
      <c r="Y23" s="114" t="n">
        <f aca="false">+Actuals!V53</f>
        <v>0</v>
      </c>
      <c r="Z23" s="113" t="n">
        <f aca="false">+Actuals!W53</f>
        <v>0</v>
      </c>
      <c r="AA23" s="114" t="n">
        <f aca="false">+Actuals!X53</f>
        <v>0</v>
      </c>
      <c r="AB23" s="113" t="n">
        <f aca="false">+Actuals!Y53</f>
        <v>0</v>
      </c>
      <c r="AC23" s="114" t="n">
        <f aca="false">+Actuals!Z53</f>
        <v>0</v>
      </c>
      <c r="AD23" s="113" t="n">
        <f aca="false">+Actuals!AA53</f>
        <v>0</v>
      </c>
      <c r="AE23" s="114" t="n">
        <f aca="false">+Actuals!AB53</f>
        <v>0</v>
      </c>
      <c r="AF23" s="113" t="n">
        <f aca="false">+Actuals!AC53</f>
        <v>0</v>
      </c>
      <c r="AG23" s="114" t="n">
        <f aca="false">+Actuals!AD53</f>
        <v>0</v>
      </c>
      <c r="AH23" s="113" t="n">
        <f aca="false">+Actuals!AE53</f>
        <v>0</v>
      </c>
      <c r="AI23" s="114" t="n">
        <f aca="false">+Actuals!AF53</f>
        <v>0</v>
      </c>
      <c r="AJ23" s="113" t="n">
        <f aca="false">+Actuals!AG53</f>
        <v>0</v>
      </c>
      <c r="AK23" s="114" t="n">
        <f aca="false">+Actuals!AH53</f>
        <v>0</v>
      </c>
      <c r="AL23" s="113" t="n">
        <f aca="false">+Actuals!AI53</f>
        <v>0</v>
      </c>
      <c r="AM23" s="114" t="n">
        <f aca="false">+Actuals!AJ53</f>
        <v>0</v>
      </c>
      <c r="AN23" s="113" t="n">
        <f aca="false">+Actuals!AK53</f>
        <v>0</v>
      </c>
      <c r="AO23" s="114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0</v>
      </c>
      <c r="E27" s="29" t="n">
        <f aca="false">G27+I27+K27+M27+O27</f>
        <v>0</v>
      </c>
      <c r="F27" s="25" t="n">
        <f aca="false">'TIE-OUT'!L27+RECLASS!J27</f>
        <v>0</v>
      </c>
      <c r="G27" s="26" t="n">
        <f aca="false">'TIE-OUT'!M27+RECLASS!K27</f>
        <v>0</v>
      </c>
      <c r="H27" s="113" t="n">
        <f aca="false">+Actuals!E54</f>
        <v>-0</v>
      </c>
      <c r="I27" s="114" t="n">
        <f aca="false">+Actuals!F54</f>
        <v>-0</v>
      </c>
      <c r="J27" s="113" t="n">
        <f aca="false">+Actuals!G54</f>
        <v>-0</v>
      </c>
      <c r="K27" s="114" t="n">
        <f aca="false">+Actuals!H54</f>
        <v>-0</v>
      </c>
      <c r="L27" s="113" t="n">
        <f aca="false">+Actuals!I54</f>
        <v>0</v>
      </c>
      <c r="M27" s="114" t="n">
        <f aca="false">+Actuals!J54</f>
        <v>0</v>
      </c>
      <c r="N27" s="113" t="n">
        <f aca="false">+Actuals!K54</f>
        <v>0</v>
      </c>
      <c r="O27" s="114" t="n">
        <f aca="false">+Actuals!L54</f>
        <v>0</v>
      </c>
      <c r="P27" s="113" t="n">
        <f aca="false">+Actuals!M54</f>
        <v>0</v>
      </c>
      <c r="Q27" s="114" t="n">
        <f aca="false">+Actuals!N54</f>
        <v>0</v>
      </c>
      <c r="R27" s="113" t="n">
        <f aca="false">+Actuals!O54</f>
        <v>0</v>
      </c>
      <c r="S27" s="114" t="n">
        <f aca="false">+Actuals!P54</f>
        <v>0</v>
      </c>
      <c r="T27" s="113" t="n">
        <f aca="false">+Actuals!Q54</f>
        <v>0</v>
      </c>
      <c r="U27" s="114" t="n">
        <f aca="false">+Actuals!R54</f>
        <v>0</v>
      </c>
      <c r="V27" s="113" t="n">
        <f aca="false">+Actuals!S54</f>
        <v>0</v>
      </c>
      <c r="W27" s="114" t="n">
        <f aca="false">+Actuals!T54</f>
        <v>0</v>
      </c>
      <c r="X27" s="113" t="n">
        <f aca="false">+Actuals!U54</f>
        <v>0</v>
      </c>
      <c r="Y27" s="114" t="n">
        <f aca="false">+Actuals!V54</f>
        <v>0</v>
      </c>
      <c r="Z27" s="113" t="n">
        <f aca="false">+Actuals!W54</f>
        <v>0</v>
      </c>
      <c r="AA27" s="114" t="n">
        <f aca="false">+Actuals!X54</f>
        <v>0</v>
      </c>
      <c r="AB27" s="113" t="n">
        <f aca="false">+Actuals!Y54</f>
        <v>0</v>
      </c>
      <c r="AC27" s="114" t="n">
        <f aca="false">+Actuals!Z54</f>
        <v>0</v>
      </c>
      <c r="AD27" s="113" t="n">
        <f aca="false">+Actuals!AA54</f>
        <v>0</v>
      </c>
      <c r="AE27" s="114" t="n">
        <f aca="false">+Actuals!AB54</f>
        <v>0</v>
      </c>
      <c r="AF27" s="113" t="n">
        <f aca="false">+Actuals!AC54</f>
        <v>0</v>
      </c>
      <c r="AG27" s="114" t="n">
        <f aca="false">+Actuals!AD54</f>
        <v>0</v>
      </c>
      <c r="AH27" s="113" t="n">
        <f aca="false">+Actuals!AE54</f>
        <v>0</v>
      </c>
      <c r="AI27" s="114" t="n">
        <f aca="false">+Actuals!AF54</f>
        <v>0</v>
      </c>
      <c r="AJ27" s="113" t="n">
        <f aca="false">+Actuals!AG54</f>
        <v>0</v>
      </c>
      <c r="AK27" s="114" t="n">
        <f aca="false">+Actuals!AH54</f>
        <v>0</v>
      </c>
      <c r="AL27" s="113" t="n">
        <f aca="false">+Actuals!AI54</f>
        <v>0</v>
      </c>
      <c r="AM27" s="114" t="n">
        <f aca="false">+Actuals!AJ54</f>
        <v>0</v>
      </c>
      <c r="AN27" s="113" t="n">
        <f aca="false">+Actuals!AK54</f>
        <v>0</v>
      </c>
      <c r="AO27" s="114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0</v>
      </c>
      <c r="E28" s="29" t="n">
        <f aca="false">G28+I28+K28+M28+O28</f>
        <v>0</v>
      </c>
      <c r="F28" s="107" t="n">
        <f aca="false">'TIE-OUT'!L28+RECLASS!J28</f>
        <v>0</v>
      </c>
      <c r="G28" s="108" t="n">
        <f aca="false">'TIE-OUT'!M28+RECLASS!K28</f>
        <v>0</v>
      </c>
      <c r="H28" s="113" t="n">
        <f aca="false">+Actuals!E55</f>
        <v>-0</v>
      </c>
      <c r="I28" s="114" t="n">
        <f aca="false">+Actuals!F55</f>
        <v>-0</v>
      </c>
      <c r="J28" s="113" t="n">
        <f aca="false">+Actuals!G55</f>
        <v>-0</v>
      </c>
      <c r="K28" s="114" t="n">
        <f aca="false">+Actuals!H55</f>
        <v>-0</v>
      </c>
      <c r="L28" s="113" t="n">
        <f aca="false">+Actuals!I55</f>
        <v>0</v>
      </c>
      <c r="M28" s="114" t="n">
        <f aca="false">+Actuals!J55</f>
        <v>0</v>
      </c>
      <c r="N28" s="113" t="n">
        <f aca="false">+Actuals!K55</f>
        <v>0</v>
      </c>
      <c r="O28" s="114" t="n">
        <f aca="false">+Actuals!L55</f>
        <v>0</v>
      </c>
      <c r="P28" s="113" t="n">
        <f aca="false">+Actuals!M55</f>
        <v>0</v>
      </c>
      <c r="Q28" s="114" t="n">
        <f aca="false">+Actuals!N55</f>
        <v>0</v>
      </c>
      <c r="R28" s="113" t="n">
        <f aca="false">+Actuals!O55</f>
        <v>0</v>
      </c>
      <c r="S28" s="114" t="n">
        <f aca="false">+Actuals!P55</f>
        <v>0</v>
      </c>
      <c r="T28" s="113" t="n">
        <f aca="false">+Actuals!Q55</f>
        <v>0</v>
      </c>
      <c r="U28" s="114" t="n">
        <f aca="false">+Actuals!R55</f>
        <v>0</v>
      </c>
      <c r="V28" s="113" t="n">
        <f aca="false">+Actuals!S55</f>
        <v>0</v>
      </c>
      <c r="W28" s="114" t="n">
        <f aca="false">+Actuals!T55</f>
        <v>0</v>
      </c>
      <c r="X28" s="113" t="n">
        <f aca="false">+Actuals!U55</f>
        <v>0</v>
      </c>
      <c r="Y28" s="114" t="n">
        <f aca="false">+Actuals!V55</f>
        <v>0</v>
      </c>
      <c r="Z28" s="113" t="n">
        <f aca="false">+Actuals!W55</f>
        <v>0</v>
      </c>
      <c r="AA28" s="114" t="n">
        <f aca="false">+Actuals!X55</f>
        <v>0</v>
      </c>
      <c r="AB28" s="113" t="n">
        <f aca="false">+Actuals!Y55</f>
        <v>0</v>
      </c>
      <c r="AC28" s="114" t="n">
        <f aca="false">+Actuals!Z55</f>
        <v>0</v>
      </c>
      <c r="AD28" s="113" t="n">
        <f aca="false">+Actuals!AA55</f>
        <v>0</v>
      </c>
      <c r="AE28" s="114" t="n">
        <f aca="false">+Actuals!AB55</f>
        <v>0</v>
      </c>
      <c r="AF28" s="113" t="n">
        <f aca="false">+Actuals!AC55</f>
        <v>0</v>
      </c>
      <c r="AG28" s="114" t="n">
        <f aca="false">+Actuals!AD55</f>
        <v>0</v>
      </c>
      <c r="AH28" s="113" t="n">
        <f aca="false">+Actuals!AE55</f>
        <v>0</v>
      </c>
      <c r="AI28" s="114" t="n">
        <f aca="false">+Actuals!AF55</f>
        <v>0</v>
      </c>
      <c r="AJ28" s="113" t="n">
        <f aca="false">+Actuals!AG55</f>
        <v>0</v>
      </c>
      <c r="AK28" s="114" t="n">
        <f aca="false">+Actuals!AH55</f>
        <v>0</v>
      </c>
      <c r="AL28" s="113" t="n">
        <f aca="false">+Actuals!AI55</f>
        <v>0</v>
      </c>
      <c r="AM28" s="114" t="n">
        <f aca="false">+Actuals!AJ55</f>
        <v>0</v>
      </c>
      <c r="AN28" s="113" t="n">
        <f aca="false">+Actuals!AK55</f>
        <v>0</v>
      </c>
      <c r="AO28" s="114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0</v>
      </c>
      <c r="E32" s="29" t="n">
        <f aca="false">G32+I32+K32+M32+O32</f>
        <v>0</v>
      </c>
      <c r="F32" s="25" t="n">
        <f aca="false">'TIE-OUT'!L32+RECLASS!J32</f>
        <v>0</v>
      </c>
      <c r="G32" s="26" t="n">
        <f aca="false">'TIE-OUT'!M32+RECLASS!K32</f>
        <v>0</v>
      </c>
      <c r="H32" s="113" t="n">
        <f aca="false">+Actuals!E56</f>
        <v>-0</v>
      </c>
      <c r="I32" s="114" t="n">
        <f aca="false">+Actuals!F56</f>
        <v>-0</v>
      </c>
      <c r="J32" s="113" t="n">
        <f aca="false">+Actuals!G56</f>
        <v>-0</v>
      </c>
      <c r="K32" s="114" t="n">
        <f aca="false">+Actuals!H56</f>
        <v>-0</v>
      </c>
      <c r="L32" s="113" t="n">
        <f aca="false">+Actuals!I56</f>
        <v>0</v>
      </c>
      <c r="M32" s="114" t="n">
        <f aca="false">+Actuals!J56</f>
        <v>0</v>
      </c>
      <c r="N32" s="113" t="n">
        <f aca="false">+Actuals!K56</f>
        <v>0</v>
      </c>
      <c r="O32" s="114" t="n">
        <f aca="false">+Actuals!L56</f>
        <v>0</v>
      </c>
      <c r="P32" s="113" t="n">
        <f aca="false">+Actuals!M56</f>
        <v>0</v>
      </c>
      <c r="Q32" s="114" t="n">
        <f aca="false">+Actuals!N56</f>
        <v>0</v>
      </c>
      <c r="R32" s="113" t="n">
        <f aca="false">+Actuals!O56</f>
        <v>0</v>
      </c>
      <c r="S32" s="114" t="n">
        <f aca="false">+Actuals!P56</f>
        <v>0</v>
      </c>
      <c r="T32" s="113" t="n">
        <f aca="false">+Actuals!Q56</f>
        <v>0</v>
      </c>
      <c r="U32" s="114" t="n">
        <f aca="false">+Actuals!R56</f>
        <v>0</v>
      </c>
      <c r="V32" s="113" t="n">
        <f aca="false">+Actuals!S56</f>
        <v>0</v>
      </c>
      <c r="W32" s="114" t="n">
        <f aca="false">+Actuals!T56</f>
        <v>0</v>
      </c>
      <c r="X32" s="113" t="n">
        <f aca="false">+Actuals!U56</f>
        <v>0</v>
      </c>
      <c r="Y32" s="114" t="n">
        <f aca="false">+Actuals!V56</f>
        <v>0</v>
      </c>
      <c r="Z32" s="113" t="n">
        <f aca="false">+Actuals!W56</f>
        <v>0</v>
      </c>
      <c r="AA32" s="114" t="n">
        <f aca="false">+Actuals!X56</f>
        <v>0</v>
      </c>
      <c r="AB32" s="113" t="n">
        <f aca="false">+Actuals!Y56</f>
        <v>0</v>
      </c>
      <c r="AC32" s="114" t="n">
        <f aca="false">+Actuals!Z56</f>
        <v>0</v>
      </c>
      <c r="AD32" s="113" t="n">
        <f aca="false">+Actuals!AA56</f>
        <v>0</v>
      </c>
      <c r="AE32" s="114" t="n">
        <f aca="false">+Actuals!AB56</f>
        <v>0</v>
      </c>
      <c r="AF32" s="113" t="n">
        <f aca="false">+Actuals!AC56</f>
        <v>0</v>
      </c>
      <c r="AG32" s="114" t="n">
        <f aca="false">+Actuals!AD56</f>
        <v>0</v>
      </c>
      <c r="AH32" s="113" t="n">
        <f aca="false">+Actuals!AE56</f>
        <v>0</v>
      </c>
      <c r="AI32" s="114" t="n">
        <f aca="false">+Actuals!AF56</f>
        <v>0</v>
      </c>
      <c r="AJ32" s="113" t="n">
        <f aca="false">+Actuals!AG56</f>
        <v>0</v>
      </c>
      <c r="AK32" s="114" t="n">
        <f aca="false">+Actuals!AH56</f>
        <v>0</v>
      </c>
      <c r="AL32" s="113" t="n">
        <f aca="false">+Actuals!AI56</f>
        <v>0</v>
      </c>
      <c r="AM32" s="114" t="n">
        <f aca="false">+Actuals!AJ56</f>
        <v>0</v>
      </c>
      <c r="AN32" s="113" t="n">
        <f aca="false">+Actuals!AK56</f>
        <v>0</v>
      </c>
      <c r="AO32" s="114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3" t="n">
        <f aca="false">+Actuals!E57</f>
        <v>0</v>
      </c>
      <c r="I33" s="114" t="n">
        <f aca="false">+Actuals!F57</f>
        <v>0</v>
      </c>
      <c r="J33" s="113" t="n">
        <f aca="false">+Actuals!G57</f>
        <v>0</v>
      </c>
      <c r="K33" s="114" t="n">
        <f aca="false">+Actuals!H57</f>
        <v>0</v>
      </c>
      <c r="L33" s="113" t="n">
        <f aca="false">+Actuals!I57</f>
        <v>0</v>
      </c>
      <c r="M33" s="114" t="n">
        <f aca="false">+Actuals!J57</f>
        <v>0</v>
      </c>
      <c r="N33" s="113" t="n">
        <f aca="false">+Actuals!K57</f>
        <v>0</v>
      </c>
      <c r="O33" s="114" t="n">
        <f aca="false">+Actuals!L57</f>
        <v>0</v>
      </c>
      <c r="P33" s="113" t="n">
        <f aca="false">+Actuals!M57</f>
        <v>0</v>
      </c>
      <c r="Q33" s="114" t="n">
        <f aca="false">+Actuals!N57</f>
        <v>0</v>
      </c>
      <c r="R33" s="113" t="n">
        <f aca="false">+Actuals!O57</f>
        <v>0</v>
      </c>
      <c r="S33" s="114" t="n">
        <f aca="false">+Actuals!P57</f>
        <v>0</v>
      </c>
      <c r="T33" s="113" t="n">
        <f aca="false">+Actuals!Q57</f>
        <v>0</v>
      </c>
      <c r="U33" s="114" t="n">
        <f aca="false">+Actuals!R57</f>
        <v>0</v>
      </c>
      <c r="V33" s="113" t="n">
        <f aca="false">+Actuals!S57</f>
        <v>0</v>
      </c>
      <c r="W33" s="114" t="n">
        <f aca="false">+Actuals!T57</f>
        <v>0</v>
      </c>
      <c r="X33" s="113" t="n">
        <f aca="false">+Actuals!U57</f>
        <v>0</v>
      </c>
      <c r="Y33" s="114" t="n">
        <f aca="false">+Actuals!V57</f>
        <v>0</v>
      </c>
      <c r="Z33" s="113" t="n">
        <f aca="false">+Actuals!W57</f>
        <v>0</v>
      </c>
      <c r="AA33" s="114" t="n">
        <f aca="false">+Actuals!X57</f>
        <v>0</v>
      </c>
      <c r="AB33" s="113" t="n">
        <f aca="false">+Actuals!Y57</f>
        <v>0</v>
      </c>
      <c r="AC33" s="114" t="n">
        <f aca="false">+Actuals!Z57</f>
        <v>0</v>
      </c>
      <c r="AD33" s="113" t="n">
        <f aca="false">+Actuals!AA57</f>
        <v>0</v>
      </c>
      <c r="AE33" s="114" t="n">
        <f aca="false">+Actuals!AB57</f>
        <v>0</v>
      </c>
      <c r="AF33" s="113" t="n">
        <f aca="false">+Actuals!AC57</f>
        <v>0</v>
      </c>
      <c r="AG33" s="114" t="n">
        <f aca="false">+Actuals!AD57</f>
        <v>0</v>
      </c>
      <c r="AH33" s="113" t="n">
        <f aca="false">+Actuals!AE57</f>
        <v>0</v>
      </c>
      <c r="AI33" s="114" t="n">
        <f aca="false">+Actuals!AF57</f>
        <v>0</v>
      </c>
      <c r="AJ33" s="113" t="n">
        <f aca="false">+Actuals!AG57</f>
        <v>0</v>
      </c>
      <c r="AK33" s="114" t="n">
        <f aca="false">+Actuals!AH57</f>
        <v>0</v>
      </c>
      <c r="AL33" s="113" t="n">
        <f aca="false">+Actuals!AI57</f>
        <v>0</v>
      </c>
      <c r="AM33" s="114" t="n">
        <f aca="false">+Actuals!AJ57</f>
        <v>0</v>
      </c>
      <c r="AN33" s="113" t="n">
        <f aca="false">+Actuals!AK57</f>
        <v>0</v>
      </c>
      <c r="AO33" s="114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3" t="n">
        <f aca="false">+Actuals!E58</f>
        <v>0</v>
      </c>
      <c r="I34" s="114" t="n">
        <f aca="false">+Actuals!F58</f>
        <v>0</v>
      </c>
      <c r="J34" s="113" t="n">
        <f aca="false">+Actuals!G58</f>
        <v>0</v>
      </c>
      <c r="K34" s="114" t="n">
        <f aca="false">+Actuals!H58</f>
        <v>0</v>
      </c>
      <c r="L34" s="113" t="n">
        <f aca="false">+Actuals!I58</f>
        <v>0</v>
      </c>
      <c r="M34" s="114" t="n">
        <f aca="false">+Actuals!J58</f>
        <v>0</v>
      </c>
      <c r="N34" s="113" t="n">
        <f aca="false">+Actuals!K58</f>
        <v>0</v>
      </c>
      <c r="O34" s="114" t="n">
        <f aca="false">+Actuals!L58</f>
        <v>0</v>
      </c>
      <c r="P34" s="113" t="n">
        <f aca="false">+Actuals!M58</f>
        <v>0</v>
      </c>
      <c r="Q34" s="114" t="n">
        <f aca="false">+Actuals!N58</f>
        <v>0</v>
      </c>
      <c r="R34" s="113" t="n">
        <f aca="false">+Actuals!O58</f>
        <v>0</v>
      </c>
      <c r="S34" s="114" t="n">
        <f aca="false">+Actuals!P58</f>
        <v>0</v>
      </c>
      <c r="T34" s="113" t="n">
        <f aca="false">+Actuals!Q58</f>
        <v>0</v>
      </c>
      <c r="U34" s="114" t="n">
        <f aca="false">+Actuals!R58</f>
        <v>0</v>
      </c>
      <c r="V34" s="113" t="n">
        <f aca="false">+Actuals!S58</f>
        <v>0</v>
      </c>
      <c r="W34" s="114" t="n">
        <f aca="false">+Actuals!T58</f>
        <v>0</v>
      </c>
      <c r="X34" s="113" t="n">
        <f aca="false">+Actuals!U58</f>
        <v>0</v>
      </c>
      <c r="Y34" s="114" t="n">
        <f aca="false">+Actuals!V58</f>
        <v>0</v>
      </c>
      <c r="Z34" s="113" t="n">
        <f aca="false">+Actuals!W58</f>
        <v>0</v>
      </c>
      <c r="AA34" s="114" t="n">
        <f aca="false">+Actuals!X58</f>
        <v>0</v>
      </c>
      <c r="AB34" s="113" t="n">
        <f aca="false">+Actuals!Y58</f>
        <v>0</v>
      </c>
      <c r="AC34" s="114" t="n">
        <f aca="false">+Actuals!Z58</f>
        <v>0</v>
      </c>
      <c r="AD34" s="113" t="n">
        <f aca="false">+Actuals!AA58</f>
        <v>0</v>
      </c>
      <c r="AE34" s="114" t="n">
        <f aca="false">+Actuals!AB58</f>
        <v>0</v>
      </c>
      <c r="AF34" s="113" t="n">
        <f aca="false">+Actuals!AC58</f>
        <v>0</v>
      </c>
      <c r="AG34" s="114" t="n">
        <f aca="false">+Actuals!AD58</f>
        <v>0</v>
      </c>
      <c r="AH34" s="113" t="n">
        <f aca="false">+Actuals!AE58</f>
        <v>0</v>
      </c>
      <c r="AI34" s="114" t="n">
        <f aca="false">+Actuals!AF58</f>
        <v>0</v>
      </c>
      <c r="AJ34" s="113" t="n">
        <f aca="false">+Actuals!AG58</f>
        <v>0</v>
      </c>
      <c r="AK34" s="114" t="n">
        <f aca="false">+Actuals!AH58</f>
        <v>0</v>
      </c>
      <c r="AL34" s="113" t="n">
        <f aca="false">+Actuals!AI58</f>
        <v>0</v>
      </c>
      <c r="AM34" s="114" t="n">
        <f aca="false">+Actuals!AJ58</f>
        <v>0</v>
      </c>
      <c r="AN34" s="113" t="n">
        <f aca="false">+Actuals!AK58</f>
        <v>0</v>
      </c>
      <c r="AO34" s="114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07" t="n">
        <f aca="false">'TIE-OUT'!L35+RECLASS!J35</f>
        <v>0</v>
      </c>
      <c r="G35" s="108" t="n">
        <f aca="false">'TIE-OUT'!M35+RECLASS!K35</f>
        <v>0</v>
      </c>
      <c r="H35" s="113" t="n">
        <f aca="false">+Actuals!E59</f>
        <v>0</v>
      </c>
      <c r="I35" s="114" t="n">
        <f aca="false">+Actuals!F59</f>
        <v>0</v>
      </c>
      <c r="J35" s="113" t="n">
        <f aca="false">+Actuals!G59</f>
        <v>0</v>
      </c>
      <c r="K35" s="114" t="n">
        <f aca="false">+Actuals!H59</f>
        <v>0</v>
      </c>
      <c r="L35" s="113" t="n">
        <f aca="false">+Actuals!I59</f>
        <v>0</v>
      </c>
      <c r="M35" s="114" t="n">
        <f aca="false">+Actuals!J59</f>
        <v>0</v>
      </c>
      <c r="N35" s="113" t="n">
        <f aca="false">+Actuals!K59</f>
        <v>0</v>
      </c>
      <c r="O35" s="114" t="n">
        <f aca="false">+Actuals!L59</f>
        <v>0</v>
      </c>
      <c r="P35" s="113" t="n">
        <f aca="false">+Actuals!M59</f>
        <v>0</v>
      </c>
      <c r="Q35" s="114" t="n">
        <f aca="false">+Actuals!N59</f>
        <v>0</v>
      </c>
      <c r="R35" s="113" t="n">
        <f aca="false">+Actuals!O59</f>
        <v>0</v>
      </c>
      <c r="S35" s="114" t="n">
        <f aca="false">+Actuals!P59</f>
        <v>0</v>
      </c>
      <c r="T35" s="113" t="n">
        <f aca="false">+Actuals!Q59</f>
        <v>0</v>
      </c>
      <c r="U35" s="114" t="n">
        <f aca="false">+Actuals!R59</f>
        <v>0</v>
      </c>
      <c r="V35" s="113" t="n">
        <f aca="false">+Actuals!S59</f>
        <v>0</v>
      </c>
      <c r="W35" s="114" t="n">
        <f aca="false">+Actuals!T59</f>
        <v>0</v>
      </c>
      <c r="X35" s="113" t="n">
        <f aca="false">+Actuals!U59</f>
        <v>0</v>
      </c>
      <c r="Y35" s="114" t="n">
        <f aca="false">+Actuals!V59</f>
        <v>0</v>
      </c>
      <c r="Z35" s="113" t="n">
        <f aca="false">+Actuals!W59</f>
        <v>0</v>
      </c>
      <c r="AA35" s="114" t="n">
        <f aca="false">+Actuals!X59</f>
        <v>0</v>
      </c>
      <c r="AB35" s="113" t="n">
        <f aca="false">+Actuals!Y59</f>
        <v>0</v>
      </c>
      <c r="AC35" s="114" t="n">
        <f aca="false">+Actuals!Z59</f>
        <v>0</v>
      </c>
      <c r="AD35" s="113" t="n">
        <f aca="false">+Actuals!AA59</f>
        <v>0</v>
      </c>
      <c r="AE35" s="114" t="n">
        <f aca="false">+Actuals!AB59</f>
        <v>0</v>
      </c>
      <c r="AF35" s="113" t="n">
        <f aca="false">+Actuals!AC59</f>
        <v>0</v>
      </c>
      <c r="AG35" s="114" t="n">
        <f aca="false">+Actuals!AD59</f>
        <v>0</v>
      </c>
      <c r="AH35" s="113" t="n">
        <f aca="false">+Actuals!AE59</f>
        <v>0</v>
      </c>
      <c r="AI35" s="114" t="n">
        <f aca="false">+Actuals!AF59</f>
        <v>0</v>
      </c>
      <c r="AJ35" s="113" t="n">
        <f aca="false">+Actuals!AG59</f>
        <v>0</v>
      </c>
      <c r="AK35" s="114" t="n">
        <f aca="false">+Actuals!AH59</f>
        <v>0</v>
      </c>
      <c r="AL35" s="113" t="n">
        <f aca="false">+Actuals!AI59</f>
        <v>0</v>
      </c>
      <c r="AM35" s="114" t="n">
        <f aca="false">+Actuals!AJ59</f>
        <v>0</v>
      </c>
      <c r="AN35" s="113" t="n">
        <f aca="false">+Actuals!AK59</f>
        <v>0</v>
      </c>
      <c r="AO35" s="114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5" t="n">
        <f aca="false">'TIE-OUT'!L39+RECLASS!J39</f>
        <v>0</v>
      </c>
      <c r="G39" s="26" t="n">
        <f aca="false">'TIE-OUT'!M39+RECLASS!K39</f>
        <v>0</v>
      </c>
      <c r="H39" s="113" t="n">
        <f aca="false">+Actuals!E60</f>
        <v>0</v>
      </c>
      <c r="I39" s="114" t="n">
        <f aca="false">+Actuals!F60</f>
        <v>0</v>
      </c>
      <c r="J39" s="113" t="n">
        <f aca="false">+Actuals!G60</f>
        <v>0</v>
      </c>
      <c r="K39" s="114" t="n">
        <f aca="false">+Actuals!H60</f>
        <v>0</v>
      </c>
      <c r="L39" s="113" t="n">
        <f aca="false">+Actuals!I60</f>
        <v>0</v>
      </c>
      <c r="M39" s="114" t="n">
        <f aca="false">+Actuals!J60</f>
        <v>0</v>
      </c>
      <c r="N39" s="113" t="n">
        <f aca="false">+Actuals!K60</f>
        <v>0</v>
      </c>
      <c r="O39" s="114" t="n">
        <f aca="false">+Actuals!L60</f>
        <v>0</v>
      </c>
      <c r="P39" s="113" t="n">
        <f aca="false">+Actuals!M60</f>
        <v>0</v>
      </c>
      <c r="Q39" s="114" t="n">
        <f aca="false">+Actuals!N60</f>
        <v>0</v>
      </c>
      <c r="R39" s="113" t="n">
        <f aca="false">+Actuals!O60</f>
        <v>0</v>
      </c>
      <c r="S39" s="114" t="n">
        <f aca="false">+Actuals!P60</f>
        <v>0</v>
      </c>
      <c r="T39" s="113" t="n">
        <f aca="false">+Actuals!Q60</f>
        <v>0</v>
      </c>
      <c r="U39" s="114" t="n">
        <f aca="false">+Actuals!R60</f>
        <v>0</v>
      </c>
      <c r="V39" s="113" t="n">
        <f aca="false">+Actuals!S60</f>
        <v>0</v>
      </c>
      <c r="W39" s="114" t="n">
        <f aca="false">+Actuals!T60</f>
        <v>0</v>
      </c>
      <c r="X39" s="113" t="n">
        <f aca="false">+Actuals!U60</f>
        <v>0</v>
      </c>
      <c r="Y39" s="114" t="n">
        <f aca="false">+Actuals!V60</f>
        <v>0</v>
      </c>
      <c r="Z39" s="113" t="n">
        <f aca="false">+Actuals!W60</f>
        <v>0</v>
      </c>
      <c r="AA39" s="114" t="n">
        <f aca="false">+Actuals!X60</f>
        <v>0</v>
      </c>
      <c r="AB39" s="113" t="n">
        <f aca="false">+Actuals!Y60</f>
        <v>0</v>
      </c>
      <c r="AC39" s="114" t="n">
        <f aca="false">+Actuals!Z60</f>
        <v>0</v>
      </c>
      <c r="AD39" s="113" t="n">
        <f aca="false">+Actuals!AA60</f>
        <v>0</v>
      </c>
      <c r="AE39" s="114" t="n">
        <f aca="false">+Actuals!AB60</f>
        <v>0</v>
      </c>
      <c r="AF39" s="113" t="n">
        <f aca="false">+Actuals!AC60</f>
        <v>0</v>
      </c>
      <c r="AG39" s="114" t="n">
        <f aca="false">+Actuals!AD60</f>
        <v>0</v>
      </c>
      <c r="AH39" s="113" t="n">
        <f aca="false">+Actuals!AE60</f>
        <v>0</v>
      </c>
      <c r="AI39" s="114" t="n">
        <f aca="false">+Actuals!AF60</f>
        <v>0</v>
      </c>
      <c r="AJ39" s="113" t="n">
        <f aca="false">+Actuals!AG60</f>
        <v>0</v>
      </c>
      <c r="AK39" s="114" t="n">
        <f aca="false">+Actuals!AH60</f>
        <v>0</v>
      </c>
      <c r="AL39" s="113" t="n">
        <f aca="false">+Actuals!AI60</f>
        <v>0</v>
      </c>
      <c r="AM39" s="114" t="n">
        <f aca="false">+Actuals!AJ60</f>
        <v>0</v>
      </c>
      <c r="AN39" s="113" t="n">
        <f aca="false">+Actuals!AK60</f>
        <v>0</v>
      </c>
      <c r="AO39" s="114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'TIE-OUT'!L40+RECLASS!J40</f>
        <v>0</v>
      </c>
      <c r="G40" s="29" t="n">
        <f aca="false">'TIE-OUT'!M40+RECLASS!K40</f>
        <v>0</v>
      </c>
      <c r="H40" s="113" t="n">
        <f aca="false">+Actuals!E61</f>
        <v>0</v>
      </c>
      <c r="I40" s="114" t="n">
        <f aca="false">+Actuals!F61</f>
        <v>0</v>
      </c>
      <c r="J40" s="113" t="n">
        <f aca="false">+Actuals!G61</f>
        <v>0</v>
      </c>
      <c r="K40" s="114" t="n">
        <f aca="false">+Actuals!H61</f>
        <v>0</v>
      </c>
      <c r="L40" s="113" t="n">
        <f aca="false">+Actuals!I61</f>
        <v>0</v>
      </c>
      <c r="M40" s="114" t="n">
        <f aca="false">+Actuals!J61</f>
        <v>0</v>
      </c>
      <c r="N40" s="113" t="n">
        <f aca="false">+Actuals!K61</f>
        <v>0</v>
      </c>
      <c r="O40" s="114" t="n">
        <f aca="false">+Actuals!L61</f>
        <v>0</v>
      </c>
      <c r="P40" s="113" t="n">
        <f aca="false">+Actuals!M61</f>
        <v>0</v>
      </c>
      <c r="Q40" s="114" t="n">
        <f aca="false">+Actuals!N61</f>
        <v>0</v>
      </c>
      <c r="R40" s="113" t="n">
        <f aca="false">+Actuals!O61</f>
        <v>0</v>
      </c>
      <c r="S40" s="114" t="n">
        <f aca="false">+Actuals!P61</f>
        <v>0</v>
      </c>
      <c r="T40" s="113" t="n">
        <f aca="false">+Actuals!Q61</f>
        <v>0</v>
      </c>
      <c r="U40" s="114" t="n">
        <f aca="false">+Actuals!R61</f>
        <v>0</v>
      </c>
      <c r="V40" s="113" t="n">
        <f aca="false">+Actuals!S61</f>
        <v>0</v>
      </c>
      <c r="W40" s="114" t="n">
        <f aca="false">+Actuals!T61</f>
        <v>0</v>
      </c>
      <c r="X40" s="113" t="n">
        <f aca="false">+Actuals!U61</f>
        <v>0</v>
      </c>
      <c r="Y40" s="114" t="n">
        <f aca="false">+Actuals!V61</f>
        <v>0</v>
      </c>
      <c r="Z40" s="113" t="n">
        <f aca="false">+Actuals!W61</f>
        <v>0</v>
      </c>
      <c r="AA40" s="114" t="n">
        <f aca="false">+Actuals!X61</f>
        <v>0</v>
      </c>
      <c r="AB40" s="113" t="n">
        <f aca="false">+Actuals!Y61</f>
        <v>0</v>
      </c>
      <c r="AC40" s="114" t="n">
        <f aca="false">+Actuals!Z61</f>
        <v>0</v>
      </c>
      <c r="AD40" s="113" t="n">
        <f aca="false">+Actuals!AA61</f>
        <v>0</v>
      </c>
      <c r="AE40" s="114" t="n">
        <f aca="false">+Actuals!AB61</f>
        <v>0</v>
      </c>
      <c r="AF40" s="113" t="n">
        <f aca="false">+Actuals!AC61</f>
        <v>0</v>
      </c>
      <c r="AG40" s="114" t="n">
        <f aca="false">+Actuals!AD61</f>
        <v>0</v>
      </c>
      <c r="AH40" s="113" t="n">
        <f aca="false">+Actuals!AE61</f>
        <v>0</v>
      </c>
      <c r="AI40" s="114" t="n">
        <f aca="false">+Actuals!AF61</f>
        <v>0</v>
      </c>
      <c r="AJ40" s="113" t="n">
        <f aca="false">+Actuals!AG61</f>
        <v>0</v>
      </c>
      <c r="AK40" s="114" t="n">
        <f aca="false">+Actuals!AH61</f>
        <v>0</v>
      </c>
      <c r="AL40" s="113" t="n">
        <f aca="false">+Actuals!AI61</f>
        <v>0</v>
      </c>
      <c r="AM40" s="114" t="n">
        <f aca="false">+Actuals!AJ61</f>
        <v>0</v>
      </c>
      <c r="AN40" s="113" t="n">
        <f aca="false">+Actuals!AK61</f>
        <v>0</v>
      </c>
      <c r="AO40" s="114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07" t="n">
        <f aca="false">'TIE-OUT'!L41+RECLASS!J41</f>
        <v>0</v>
      </c>
      <c r="G41" s="108" t="n">
        <f aca="false">'TIE-OUT'!M41+RECLASS!K41</f>
        <v>0</v>
      </c>
      <c r="H41" s="113" t="n">
        <f aca="false">+Actuals!E62</f>
        <v>0</v>
      </c>
      <c r="I41" s="114" t="n">
        <f aca="false">+Actuals!F62</f>
        <v>0</v>
      </c>
      <c r="J41" s="113" t="n">
        <f aca="false">+Actuals!G62</f>
        <v>0</v>
      </c>
      <c r="K41" s="114" t="n">
        <f aca="false">+Actuals!H62</f>
        <v>0</v>
      </c>
      <c r="L41" s="113" t="n">
        <f aca="false">+Actuals!I62</f>
        <v>0</v>
      </c>
      <c r="M41" s="114" t="n">
        <f aca="false">+Actuals!J62</f>
        <v>0</v>
      </c>
      <c r="N41" s="113" t="n">
        <f aca="false">+Actuals!K62</f>
        <v>0</v>
      </c>
      <c r="O41" s="114" t="n">
        <f aca="false">+Actuals!L62</f>
        <v>0</v>
      </c>
      <c r="P41" s="113" t="n">
        <f aca="false">+Actuals!M62</f>
        <v>0</v>
      </c>
      <c r="Q41" s="114" t="n">
        <f aca="false">+Actuals!N62</f>
        <v>0</v>
      </c>
      <c r="R41" s="113" t="n">
        <f aca="false">+Actuals!O62</f>
        <v>0</v>
      </c>
      <c r="S41" s="114" t="n">
        <f aca="false">+Actuals!P62</f>
        <v>0</v>
      </c>
      <c r="T41" s="113" t="n">
        <f aca="false">+Actuals!Q62</f>
        <v>0</v>
      </c>
      <c r="U41" s="114" t="n">
        <f aca="false">+Actuals!R62</f>
        <v>0</v>
      </c>
      <c r="V41" s="113" t="n">
        <f aca="false">+Actuals!S62</f>
        <v>0</v>
      </c>
      <c r="W41" s="114" t="n">
        <f aca="false">+Actuals!T62</f>
        <v>0</v>
      </c>
      <c r="X41" s="113" t="n">
        <f aca="false">+Actuals!U62</f>
        <v>0</v>
      </c>
      <c r="Y41" s="114" t="n">
        <f aca="false">+Actuals!V62</f>
        <v>0</v>
      </c>
      <c r="Z41" s="113" t="n">
        <f aca="false">+Actuals!W62</f>
        <v>0</v>
      </c>
      <c r="AA41" s="114" t="n">
        <f aca="false">+Actuals!X62</f>
        <v>0</v>
      </c>
      <c r="AB41" s="113" t="n">
        <f aca="false">+Actuals!Y62</f>
        <v>0</v>
      </c>
      <c r="AC41" s="114" t="n">
        <f aca="false">+Actuals!Z62</f>
        <v>0</v>
      </c>
      <c r="AD41" s="113" t="n">
        <f aca="false">+Actuals!AA62</f>
        <v>0</v>
      </c>
      <c r="AE41" s="114" t="n">
        <f aca="false">+Actuals!AB62</f>
        <v>0</v>
      </c>
      <c r="AF41" s="113" t="n">
        <f aca="false">+Actuals!AC62</f>
        <v>0</v>
      </c>
      <c r="AG41" s="114" t="n">
        <f aca="false">+Actuals!AD62</f>
        <v>0</v>
      </c>
      <c r="AH41" s="113" t="n">
        <f aca="false">+Actuals!AE62</f>
        <v>0</v>
      </c>
      <c r="AI41" s="114" t="n">
        <f aca="false">+Actuals!AF62</f>
        <v>0</v>
      </c>
      <c r="AJ41" s="113" t="n">
        <f aca="false">+Actuals!AG62</f>
        <v>0</v>
      </c>
      <c r="AK41" s="114" t="n">
        <f aca="false">+Actuals!AH62</f>
        <v>0</v>
      </c>
      <c r="AL41" s="113" t="n">
        <f aca="false">+Actuals!AI62</f>
        <v>0</v>
      </c>
      <c r="AM41" s="114" t="n">
        <f aca="false">+Actuals!AJ62</f>
        <v>0</v>
      </c>
      <c r="AN41" s="113" t="n">
        <f aca="false">+Actuals!AK62</f>
        <v>0</v>
      </c>
      <c r="AO41" s="114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5" t="n">
        <f aca="false">'TIE-OUT'!L45+RECLASS!J45</f>
        <v>0</v>
      </c>
      <c r="G45" s="26" t="n">
        <f aca="false">'TIE-OUT'!M45+RECLASS!K45</f>
        <v>0</v>
      </c>
      <c r="H45" s="113" t="n">
        <f aca="false">+Actuals!E63</f>
        <v>0</v>
      </c>
      <c r="I45" s="114" t="n">
        <f aca="false">+Actuals!F63</f>
        <v>0</v>
      </c>
      <c r="J45" s="113" t="n">
        <f aca="false">+Actuals!G63</f>
        <v>0</v>
      </c>
      <c r="K45" s="114" t="n">
        <f aca="false">+Actuals!H63</f>
        <v>0</v>
      </c>
      <c r="L45" s="113" t="n">
        <f aca="false">+Actuals!I63</f>
        <v>0</v>
      </c>
      <c r="M45" s="114" t="n">
        <f aca="false">+Actuals!J63</f>
        <v>0</v>
      </c>
      <c r="N45" s="113" t="n">
        <f aca="false">+Actuals!K63</f>
        <v>0</v>
      </c>
      <c r="O45" s="114" t="n">
        <f aca="false">+Actuals!L63</f>
        <v>0</v>
      </c>
      <c r="P45" s="113" t="n">
        <f aca="false">+Actuals!M63</f>
        <v>0</v>
      </c>
      <c r="Q45" s="114" t="n">
        <f aca="false">+Actuals!N63</f>
        <v>0</v>
      </c>
      <c r="R45" s="113" t="n">
        <f aca="false">+Actuals!O63</f>
        <v>0</v>
      </c>
      <c r="S45" s="114" t="n">
        <f aca="false">+Actuals!P63</f>
        <v>0</v>
      </c>
      <c r="T45" s="113" t="n">
        <f aca="false">+Actuals!Q63</f>
        <v>0</v>
      </c>
      <c r="U45" s="114" t="n">
        <f aca="false">+Actuals!R63</f>
        <v>0</v>
      </c>
      <c r="V45" s="113" t="n">
        <f aca="false">+Actuals!S63</f>
        <v>0</v>
      </c>
      <c r="W45" s="114" t="n">
        <f aca="false">+Actuals!T63</f>
        <v>0</v>
      </c>
      <c r="X45" s="113" t="n">
        <f aca="false">+Actuals!U63</f>
        <v>0</v>
      </c>
      <c r="Y45" s="114" t="n">
        <f aca="false">+Actuals!V63</f>
        <v>0</v>
      </c>
      <c r="Z45" s="113" t="n">
        <f aca="false">+Actuals!W63</f>
        <v>0</v>
      </c>
      <c r="AA45" s="114" t="n">
        <f aca="false">+Actuals!X63</f>
        <v>0</v>
      </c>
      <c r="AB45" s="113" t="n">
        <f aca="false">+Actuals!Y63</f>
        <v>0</v>
      </c>
      <c r="AC45" s="114" t="n">
        <f aca="false">+Actuals!Z63</f>
        <v>0</v>
      </c>
      <c r="AD45" s="113" t="n">
        <f aca="false">+Actuals!AA63</f>
        <v>0</v>
      </c>
      <c r="AE45" s="114" t="n">
        <f aca="false">+Actuals!AB63</f>
        <v>0</v>
      </c>
      <c r="AF45" s="113" t="n">
        <f aca="false">+Actuals!AC63</f>
        <v>0</v>
      </c>
      <c r="AG45" s="114" t="n">
        <f aca="false">+Actuals!AD63</f>
        <v>0</v>
      </c>
      <c r="AH45" s="113" t="n">
        <f aca="false">+Actuals!AE63</f>
        <v>0</v>
      </c>
      <c r="AI45" s="114" t="n">
        <f aca="false">+Actuals!AF63</f>
        <v>0</v>
      </c>
      <c r="AJ45" s="113" t="n">
        <f aca="false">+Actuals!AG63</f>
        <v>0</v>
      </c>
      <c r="AK45" s="114" t="n">
        <f aca="false">+Actuals!AH63</f>
        <v>0</v>
      </c>
      <c r="AL45" s="113" t="n">
        <f aca="false">+Actuals!AI63</f>
        <v>0</v>
      </c>
      <c r="AM45" s="114" t="n">
        <f aca="false">+Actuals!AJ63</f>
        <v>0</v>
      </c>
      <c r="AN45" s="113" t="n">
        <f aca="false">+Actuals!AK63</f>
        <v>0</v>
      </c>
      <c r="AO45" s="114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3" t="n">
        <f aca="false">+Actuals!E64</f>
        <v>0</v>
      </c>
      <c r="I47" s="114" t="n">
        <f aca="false">+Actuals!F64</f>
        <v>0</v>
      </c>
      <c r="J47" s="113" t="n">
        <f aca="false">+Actuals!G64</f>
        <v>0</v>
      </c>
      <c r="K47" s="114" t="n">
        <f aca="false">+Actuals!H64</f>
        <v>0</v>
      </c>
      <c r="L47" s="113" t="n">
        <f aca="false">+Actuals!I64</f>
        <v>0</v>
      </c>
      <c r="M47" s="114" t="n">
        <f aca="false">+Actuals!J64</f>
        <v>0</v>
      </c>
      <c r="N47" s="113" t="n">
        <f aca="false">+Actuals!K64</f>
        <v>0</v>
      </c>
      <c r="O47" s="114" t="n">
        <f aca="false">+Actuals!L64</f>
        <v>0</v>
      </c>
      <c r="P47" s="113" t="n">
        <f aca="false">+Actuals!M64</f>
        <v>0</v>
      </c>
      <c r="Q47" s="114" t="n">
        <f aca="false">+Actuals!N64</f>
        <v>0</v>
      </c>
      <c r="R47" s="113" t="n">
        <f aca="false">+Actuals!O64</f>
        <v>0</v>
      </c>
      <c r="S47" s="114" t="n">
        <f aca="false">+Actuals!P64</f>
        <v>0</v>
      </c>
      <c r="T47" s="113" t="n">
        <f aca="false">+Actuals!Q64</f>
        <v>0</v>
      </c>
      <c r="U47" s="114" t="n">
        <f aca="false">+Actuals!R64</f>
        <v>0</v>
      </c>
      <c r="V47" s="113" t="n">
        <f aca="false">+Actuals!S64</f>
        <v>0</v>
      </c>
      <c r="W47" s="114" t="n">
        <f aca="false">+Actuals!T64</f>
        <v>0</v>
      </c>
      <c r="X47" s="113" t="n">
        <f aca="false">+Actuals!U64</f>
        <v>0</v>
      </c>
      <c r="Y47" s="114" t="n">
        <f aca="false">+Actuals!V64</f>
        <v>0</v>
      </c>
      <c r="Z47" s="113" t="n">
        <f aca="false">+Actuals!W64</f>
        <v>0</v>
      </c>
      <c r="AA47" s="114" t="n">
        <f aca="false">+Actuals!X64</f>
        <v>0</v>
      </c>
      <c r="AB47" s="113" t="n">
        <f aca="false">+Actuals!Y64</f>
        <v>0</v>
      </c>
      <c r="AC47" s="114" t="n">
        <f aca="false">+Actuals!Z64</f>
        <v>0</v>
      </c>
      <c r="AD47" s="113" t="n">
        <f aca="false">+Actuals!AA64</f>
        <v>0</v>
      </c>
      <c r="AE47" s="114" t="n">
        <f aca="false">+Actuals!AB64</f>
        <v>0</v>
      </c>
      <c r="AF47" s="113" t="n">
        <f aca="false">+Actuals!AC64</f>
        <v>0</v>
      </c>
      <c r="AG47" s="114" t="n">
        <f aca="false">+Actuals!AD64</f>
        <v>0</v>
      </c>
      <c r="AH47" s="113" t="n">
        <f aca="false">+Actuals!AE64</f>
        <v>0</v>
      </c>
      <c r="AI47" s="114" t="n">
        <f aca="false">+Actuals!AF64</f>
        <v>0</v>
      </c>
      <c r="AJ47" s="113" t="n">
        <f aca="false">+Actuals!AG64</f>
        <v>0</v>
      </c>
      <c r="AK47" s="114" t="n">
        <f aca="false">+Actuals!AH64</f>
        <v>0</v>
      </c>
      <c r="AL47" s="113" t="n">
        <f aca="false">+Actuals!AI64</f>
        <v>0</v>
      </c>
      <c r="AM47" s="114" t="n">
        <f aca="false">+Actuals!AJ64</f>
        <v>0</v>
      </c>
      <c r="AN47" s="113" t="n">
        <f aca="false">+Actuals!AK64</f>
        <v>0</v>
      </c>
      <c r="AO47" s="114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0</v>
      </c>
      <c r="E49" s="29" t="n">
        <f aca="false">G49+I49+K49+M49+O49</f>
        <v>0</v>
      </c>
      <c r="F49" s="28" t="n">
        <f aca="false">'TIE-OUT'!L49+RECLASS!J49</f>
        <v>0</v>
      </c>
      <c r="G49" s="29" t="n">
        <f aca="false">'TIE-OUT'!M49+RECLASS!K49</f>
        <v>0</v>
      </c>
      <c r="H49" s="113" t="n">
        <f aca="false">+Actuals!E65</f>
        <v>-0</v>
      </c>
      <c r="I49" s="114" t="n">
        <f aca="false">+Actuals!F65</f>
        <v>-0</v>
      </c>
      <c r="J49" s="113" t="n">
        <f aca="false">+Actuals!G65</f>
        <v>-0</v>
      </c>
      <c r="K49" s="114" t="n">
        <f aca="false">+Actuals!H65</f>
        <v>-0</v>
      </c>
      <c r="L49" s="113" t="n">
        <f aca="false">+Actuals!I65</f>
        <v>0</v>
      </c>
      <c r="M49" s="114" t="n">
        <f aca="false">+Actuals!J65</f>
        <v>0</v>
      </c>
      <c r="N49" s="113" t="n">
        <f aca="false">+Actuals!K65</f>
        <v>0</v>
      </c>
      <c r="O49" s="114" t="n">
        <f aca="false">+Actuals!L65</f>
        <v>0</v>
      </c>
      <c r="P49" s="113" t="n">
        <f aca="false">+Actuals!M65</f>
        <v>0</v>
      </c>
      <c r="Q49" s="114" t="n">
        <f aca="false">+Actuals!N65</f>
        <v>0</v>
      </c>
      <c r="R49" s="113" t="n">
        <f aca="false">+Actuals!O65</f>
        <v>0</v>
      </c>
      <c r="S49" s="114" t="n">
        <f aca="false">+Actuals!P65</f>
        <v>0</v>
      </c>
      <c r="T49" s="113" t="n">
        <f aca="false">+Actuals!Q65</f>
        <v>0</v>
      </c>
      <c r="U49" s="114" t="n">
        <f aca="false">+Actuals!R65</f>
        <v>0</v>
      </c>
      <c r="V49" s="113" t="n">
        <f aca="false">+Actuals!S65</f>
        <v>0</v>
      </c>
      <c r="W49" s="114" t="n">
        <f aca="false">+Actuals!T65</f>
        <v>0</v>
      </c>
      <c r="X49" s="113" t="n">
        <f aca="false">+Actuals!U65</f>
        <v>0</v>
      </c>
      <c r="Y49" s="114" t="n">
        <f aca="false">+Actuals!V65</f>
        <v>0</v>
      </c>
      <c r="Z49" s="113" t="n">
        <f aca="false">+Actuals!W65</f>
        <v>0</v>
      </c>
      <c r="AA49" s="114" t="n">
        <f aca="false">+Actuals!X65</f>
        <v>0</v>
      </c>
      <c r="AB49" s="113" t="n">
        <f aca="false">+Actuals!Y65</f>
        <v>0</v>
      </c>
      <c r="AC49" s="114" t="n">
        <f aca="false">+Actuals!Z65</f>
        <v>0</v>
      </c>
      <c r="AD49" s="113" t="n">
        <f aca="false">+Actuals!AA65</f>
        <v>0</v>
      </c>
      <c r="AE49" s="114" t="n">
        <f aca="false">+Actuals!AB65</f>
        <v>0</v>
      </c>
      <c r="AF49" s="113" t="n">
        <f aca="false">+Actuals!AC65</f>
        <v>0</v>
      </c>
      <c r="AG49" s="114" t="n">
        <f aca="false">+Actuals!AD65</f>
        <v>0</v>
      </c>
      <c r="AH49" s="113" t="n">
        <f aca="false">+Actuals!AE65</f>
        <v>0</v>
      </c>
      <c r="AI49" s="114" t="n">
        <f aca="false">+Actuals!AF65</f>
        <v>0</v>
      </c>
      <c r="AJ49" s="113" t="n">
        <f aca="false">+Actuals!AG65</f>
        <v>0</v>
      </c>
      <c r="AK49" s="114" t="n">
        <f aca="false">+Actuals!AH65</f>
        <v>0</v>
      </c>
      <c r="AL49" s="113" t="n">
        <f aca="false">+Actuals!AI65</f>
        <v>0</v>
      </c>
      <c r="AM49" s="114" t="n">
        <f aca="false">+Actuals!AJ65</f>
        <v>0</v>
      </c>
      <c r="AN49" s="113" t="n">
        <f aca="false">+Actuals!AK65</f>
        <v>0</v>
      </c>
      <c r="AO49" s="114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0</v>
      </c>
      <c r="E51" s="29" t="n">
        <f aca="false">G51+I51+K51+M51+O51</f>
        <v>0</v>
      </c>
      <c r="F51" s="28" t="n">
        <f aca="false">'TIE-OUT'!L51+RECLASS!J51</f>
        <v>0</v>
      </c>
      <c r="G51" s="29" t="n">
        <f aca="false">'TIE-OUT'!M51+RECLASS!K51</f>
        <v>0</v>
      </c>
      <c r="H51" s="113" t="n">
        <f aca="false">+Actuals!E66</f>
        <v>0</v>
      </c>
      <c r="I51" s="114" t="n">
        <f aca="false">+Actuals!F66</f>
        <v>0</v>
      </c>
      <c r="J51" s="113" t="n">
        <f aca="false">+Actuals!G66</f>
        <v>0</v>
      </c>
      <c r="K51" s="114" t="n">
        <f aca="false">+Actuals!H66</f>
        <v>0</v>
      </c>
      <c r="L51" s="113" t="n">
        <f aca="false">+Actuals!I66</f>
        <v>0</v>
      </c>
      <c r="M51" s="114" t="n">
        <f aca="false">+Actuals!J66</f>
        <v>0</v>
      </c>
      <c r="N51" s="113" t="n">
        <f aca="false">+Actuals!K66</f>
        <v>0</v>
      </c>
      <c r="O51" s="114" t="n">
        <f aca="false">+Actuals!L66</f>
        <v>0</v>
      </c>
      <c r="P51" s="113" t="n">
        <f aca="false">+Actuals!M66</f>
        <v>0</v>
      </c>
      <c r="Q51" s="114" t="n">
        <f aca="false">+Actuals!N66</f>
        <v>0</v>
      </c>
      <c r="R51" s="113" t="n">
        <f aca="false">+Actuals!O66</f>
        <v>0</v>
      </c>
      <c r="S51" s="114" t="n">
        <f aca="false">+Actuals!P66</f>
        <v>0</v>
      </c>
      <c r="T51" s="113" t="n">
        <f aca="false">+Actuals!Q66</f>
        <v>0</v>
      </c>
      <c r="U51" s="114" t="n">
        <f aca="false">+Actuals!R66</f>
        <v>0</v>
      </c>
      <c r="V51" s="113" t="n">
        <f aca="false">+Actuals!S66</f>
        <v>0</v>
      </c>
      <c r="W51" s="114" t="n">
        <f aca="false">+Actuals!T66</f>
        <v>0</v>
      </c>
      <c r="X51" s="113" t="n">
        <f aca="false">+Actuals!U66</f>
        <v>0</v>
      </c>
      <c r="Y51" s="114" t="n">
        <f aca="false">+Actuals!V66</f>
        <v>0</v>
      </c>
      <c r="Z51" s="113" t="n">
        <f aca="false">+Actuals!W66</f>
        <v>0</v>
      </c>
      <c r="AA51" s="114" t="n">
        <f aca="false">+Actuals!X66</f>
        <v>0</v>
      </c>
      <c r="AB51" s="113" t="n">
        <f aca="false">+Actuals!Y66</f>
        <v>0</v>
      </c>
      <c r="AC51" s="114" t="n">
        <f aca="false">+Actuals!Z66</f>
        <v>0</v>
      </c>
      <c r="AD51" s="113" t="n">
        <f aca="false">+Actuals!AA66</f>
        <v>0</v>
      </c>
      <c r="AE51" s="114" t="n">
        <f aca="false">+Actuals!AB66</f>
        <v>0</v>
      </c>
      <c r="AF51" s="113" t="n">
        <f aca="false">+Actuals!AC66</f>
        <v>0</v>
      </c>
      <c r="AG51" s="114" t="n">
        <f aca="false">+Actuals!AD66</f>
        <v>0</v>
      </c>
      <c r="AH51" s="113" t="n">
        <f aca="false">+Actuals!AE66</f>
        <v>0</v>
      </c>
      <c r="AI51" s="114" t="n">
        <f aca="false">+Actuals!AF66</f>
        <v>0</v>
      </c>
      <c r="AJ51" s="113" t="n">
        <f aca="false">+Actuals!AG66</f>
        <v>0</v>
      </c>
      <c r="AK51" s="114" t="n">
        <f aca="false">+Actuals!AH66</f>
        <v>0</v>
      </c>
      <c r="AL51" s="113" t="n">
        <f aca="false">+Actuals!AI66</f>
        <v>0</v>
      </c>
      <c r="AM51" s="114" t="n">
        <f aca="false">+Actuals!AJ66</f>
        <v>0</v>
      </c>
      <c r="AN51" s="113" t="n">
        <f aca="false">+Actuals!AK66</f>
        <v>0</v>
      </c>
      <c r="AO51" s="114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0</v>
      </c>
      <c r="E54" s="29" t="n">
        <f aca="false">G54+I54+K54+M54+O54</f>
        <v>0</v>
      </c>
      <c r="F54" s="25" t="n">
        <f aca="false">'TIE-OUT'!L54+RECLASS!J54</f>
        <v>0</v>
      </c>
      <c r="G54" s="26" t="n">
        <f aca="false">'TIE-OUT'!M54+RECLASS!K54</f>
        <v>0</v>
      </c>
      <c r="H54" s="113" t="n">
        <f aca="false">+Actuals!E67</f>
        <v>0</v>
      </c>
      <c r="I54" s="114" t="n">
        <f aca="false">+Actuals!F67</f>
        <v>0</v>
      </c>
      <c r="J54" s="113" t="n">
        <f aca="false">+Actuals!G67</f>
        <v>0</v>
      </c>
      <c r="K54" s="114" t="n">
        <f aca="false">+Actuals!H67</f>
        <v>0</v>
      </c>
      <c r="L54" s="113" t="n">
        <f aca="false">+Actuals!I67</f>
        <v>0</v>
      </c>
      <c r="M54" s="114" t="n">
        <f aca="false">+Actuals!J67</f>
        <v>0</v>
      </c>
      <c r="N54" s="113" t="n">
        <f aca="false">+Actuals!K67</f>
        <v>0</v>
      </c>
      <c r="O54" s="114" t="n">
        <f aca="false">+Actuals!L67</f>
        <v>0</v>
      </c>
      <c r="P54" s="113" t="n">
        <f aca="false">+Actuals!M67</f>
        <v>0</v>
      </c>
      <c r="Q54" s="114" t="n">
        <f aca="false">+Actuals!N67</f>
        <v>0</v>
      </c>
      <c r="R54" s="113" t="n">
        <f aca="false">+Actuals!O67</f>
        <v>0</v>
      </c>
      <c r="S54" s="114" t="n">
        <f aca="false">+Actuals!P67</f>
        <v>0</v>
      </c>
      <c r="T54" s="113" t="n">
        <f aca="false">+Actuals!Q67</f>
        <v>0</v>
      </c>
      <c r="U54" s="114" t="n">
        <f aca="false">+Actuals!R67</f>
        <v>0</v>
      </c>
      <c r="V54" s="113" t="n">
        <f aca="false">+Actuals!S67</f>
        <v>0</v>
      </c>
      <c r="W54" s="114" t="n">
        <f aca="false">+Actuals!T67</f>
        <v>0</v>
      </c>
      <c r="X54" s="113" t="n">
        <f aca="false">+Actuals!U67</f>
        <v>0</v>
      </c>
      <c r="Y54" s="114" t="n">
        <f aca="false">+Actuals!V67</f>
        <v>0</v>
      </c>
      <c r="Z54" s="113" t="n">
        <f aca="false">+Actuals!W67</f>
        <v>0</v>
      </c>
      <c r="AA54" s="114" t="n">
        <f aca="false">+Actuals!X67</f>
        <v>0</v>
      </c>
      <c r="AB54" s="113" t="n">
        <f aca="false">+Actuals!Y67</f>
        <v>0</v>
      </c>
      <c r="AC54" s="114" t="n">
        <f aca="false">+Actuals!Z67</f>
        <v>0</v>
      </c>
      <c r="AD54" s="113" t="n">
        <f aca="false">+Actuals!AA67</f>
        <v>0</v>
      </c>
      <c r="AE54" s="114" t="n">
        <f aca="false">+Actuals!AB67</f>
        <v>0</v>
      </c>
      <c r="AF54" s="113" t="n">
        <f aca="false">+Actuals!AC67</f>
        <v>0</v>
      </c>
      <c r="AG54" s="114" t="n">
        <f aca="false">+Actuals!AD67</f>
        <v>0</v>
      </c>
      <c r="AH54" s="113" t="n">
        <f aca="false">+Actuals!AE67</f>
        <v>0</v>
      </c>
      <c r="AI54" s="114" t="n">
        <f aca="false">+Actuals!AF67</f>
        <v>0</v>
      </c>
      <c r="AJ54" s="113" t="n">
        <f aca="false">+Actuals!AG67</f>
        <v>0</v>
      </c>
      <c r="AK54" s="114" t="n">
        <f aca="false">+Actuals!AH67</f>
        <v>0</v>
      </c>
      <c r="AL54" s="113" t="n">
        <f aca="false">+Actuals!AI67</f>
        <v>0</v>
      </c>
      <c r="AM54" s="114" t="n">
        <f aca="false">+Actuals!AJ67</f>
        <v>0</v>
      </c>
      <c r="AN54" s="113" t="n">
        <f aca="false">+Actuals!AK67</f>
        <v>0</v>
      </c>
      <c r="AO54" s="114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0</v>
      </c>
      <c r="F55" s="107" t="n">
        <f aca="false">'TIE-OUT'!L55+RECLASS!J55</f>
        <v>0</v>
      </c>
      <c r="G55" s="108" t="n">
        <f aca="false">'TIE-OUT'!M55+RECLASS!K55</f>
        <v>0</v>
      </c>
      <c r="H55" s="113" t="n">
        <f aca="false">+Actuals!E68</f>
        <v>0</v>
      </c>
      <c r="I55" s="114" t="n">
        <f aca="false">+Actuals!F68</f>
        <v>0</v>
      </c>
      <c r="J55" s="113" t="n">
        <f aca="false">+Actuals!G68</f>
        <v>0</v>
      </c>
      <c r="K55" s="114" t="n">
        <f aca="false">+Actuals!H68</f>
        <v>0</v>
      </c>
      <c r="L55" s="113" t="n">
        <f aca="false">+Actuals!I68</f>
        <v>0</v>
      </c>
      <c r="M55" s="114" t="n">
        <f aca="false">+Actuals!J68</f>
        <v>0</v>
      </c>
      <c r="N55" s="113" t="n">
        <f aca="false">+Actuals!K68</f>
        <v>0</v>
      </c>
      <c r="O55" s="114" t="n">
        <f aca="false">+Actuals!L68</f>
        <v>0</v>
      </c>
      <c r="P55" s="113" t="n">
        <f aca="false">+Actuals!M68</f>
        <v>0</v>
      </c>
      <c r="Q55" s="114" t="n">
        <f aca="false">+Actuals!N68</f>
        <v>0</v>
      </c>
      <c r="R55" s="113" t="n">
        <f aca="false">+Actuals!O68</f>
        <v>0</v>
      </c>
      <c r="S55" s="114" t="n">
        <f aca="false">+Actuals!P68</f>
        <v>0</v>
      </c>
      <c r="T55" s="113" t="n">
        <f aca="false">+Actuals!Q68</f>
        <v>0</v>
      </c>
      <c r="U55" s="114" t="n">
        <f aca="false">+Actuals!R68</f>
        <v>0</v>
      </c>
      <c r="V55" s="113" t="n">
        <f aca="false">+Actuals!S68</f>
        <v>0</v>
      </c>
      <c r="W55" s="114" t="n">
        <f aca="false">+Actuals!T68</f>
        <v>0</v>
      </c>
      <c r="X55" s="113" t="n">
        <f aca="false">+Actuals!U68</f>
        <v>0</v>
      </c>
      <c r="Y55" s="114" t="n">
        <f aca="false">+Actuals!V68</f>
        <v>0</v>
      </c>
      <c r="Z55" s="113" t="n">
        <f aca="false">+Actuals!W68</f>
        <v>0</v>
      </c>
      <c r="AA55" s="114" t="n">
        <f aca="false">+Actuals!X68</f>
        <v>0</v>
      </c>
      <c r="AB55" s="113" t="n">
        <f aca="false">+Actuals!Y68</f>
        <v>0</v>
      </c>
      <c r="AC55" s="114" t="n">
        <f aca="false">+Actuals!Z68</f>
        <v>0</v>
      </c>
      <c r="AD55" s="113" t="n">
        <f aca="false">+Actuals!AA68</f>
        <v>0</v>
      </c>
      <c r="AE55" s="114" t="n">
        <f aca="false">+Actuals!AB68</f>
        <v>0</v>
      </c>
      <c r="AF55" s="113" t="n">
        <f aca="false">+Actuals!AC68</f>
        <v>0</v>
      </c>
      <c r="AG55" s="114" t="n">
        <f aca="false">+Actuals!AD68</f>
        <v>0</v>
      </c>
      <c r="AH55" s="113" t="n">
        <f aca="false">+Actuals!AE68</f>
        <v>0</v>
      </c>
      <c r="AI55" s="114" t="n">
        <f aca="false">+Actuals!AF68</f>
        <v>0</v>
      </c>
      <c r="AJ55" s="113" t="n">
        <f aca="false">+Actuals!AG68</f>
        <v>0</v>
      </c>
      <c r="AK55" s="114" t="n">
        <f aca="false">+Actuals!AH68</f>
        <v>0</v>
      </c>
      <c r="AL55" s="113" t="n">
        <f aca="false">+Actuals!AI68</f>
        <v>0</v>
      </c>
      <c r="AM55" s="114" t="n">
        <f aca="false">+Actuals!AJ68</f>
        <v>0</v>
      </c>
      <c r="AN55" s="113" t="n">
        <f aca="false">+Actuals!AK68</f>
        <v>0</v>
      </c>
      <c r="AO55" s="114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0</v>
      </c>
      <c r="E59" s="29" t="n">
        <f aca="false">G59+I59+K59+M59+O59</f>
        <v>0</v>
      </c>
      <c r="F59" s="25" t="n">
        <f aca="false">'TIE-OUT'!L59+RECLASS!J59</f>
        <v>0</v>
      </c>
      <c r="G59" s="26" t="n">
        <f aca="false">'TIE-OUT'!M59+RECLASS!K59</f>
        <v>0</v>
      </c>
      <c r="H59" s="113" t="n">
        <f aca="false">+Actuals!E69</f>
        <v>-0</v>
      </c>
      <c r="I59" s="114" t="n">
        <f aca="false">+Actuals!F69</f>
        <v>-0</v>
      </c>
      <c r="J59" s="113" t="n">
        <f aca="false">+Actuals!G69</f>
        <v>-0</v>
      </c>
      <c r="K59" s="114" t="n">
        <f aca="false">+Actuals!H69</f>
        <v>-0</v>
      </c>
      <c r="L59" s="113" t="n">
        <f aca="false">+Actuals!I69</f>
        <v>0</v>
      </c>
      <c r="M59" s="114" t="n">
        <f aca="false">+Actuals!J69</f>
        <v>0</v>
      </c>
      <c r="N59" s="113" t="n">
        <f aca="false">+Actuals!K69</f>
        <v>0</v>
      </c>
      <c r="O59" s="114" t="n">
        <f aca="false">+Actuals!L69</f>
        <v>0</v>
      </c>
      <c r="P59" s="113" t="n">
        <f aca="false">+Actuals!M69</f>
        <v>0</v>
      </c>
      <c r="Q59" s="114" t="n">
        <f aca="false">+Actuals!N69</f>
        <v>0</v>
      </c>
      <c r="R59" s="113" t="n">
        <f aca="false">+Actuals!O69</f>
        <v>0</v>
      </c>
      <c r="S59" s="114" t="n">
        <f aca="false">+Actuals!P69</f>
        <v>0</v>
      </c>
      <c r="T59" s="113" t="n">
        <f aca="false">+Actuals!Q69</f>
        <v>0</v>
      </c>
      <c r="U59" s="114" t="n">
        <f aca="false">+Actuals!R69</f>
        <v>0</v>
      </c>
      <c r="V59" s="113" t="n">
        <f aca="false">+Actuals!S69</f>
        <v>0</v>
      </c>
      <c r="W59" s="114" t="n">
        <f aca="false">+Actuals!T69</f>
        <v>0</v>
      </c>
      <c r="X59" s="113" t="n">
        <f aca="false">+Actuals!U69</f>
        <v>0</v>
      </c>
      <c r="Y59" s="114" t="n">
        <f aca="false">+Actuals!V69</f>
        <v>0</v>
      </c>
      <c r="Z59" s="113" t="n">
        <f aca="false">+Actuals!W69</f>
        <v>0</v>
      </c>
      <c r="AA59" s="114" t="n">
        <f aca="false">+Actuals!X69</f>
        <v>0</v>
      </c>
      <c r="AB59" s="113" t="n">
        <f aca="false">+Actuals!Y69</f>
        <v>0</v>
      </c>
      <c r="AC59" s="114" t="n">
        <f aca="false">+Actuals!Z69</f>
        <v>0</v>
      </c>
      <c r="AD59" s="113" t="n">
        <f aca="false">+Actuals!AA69</f>
        <v>0</v>
      </c>
      <c r="AE59" s="114" t="n">
        <f aca="false">+Actuals!AB69</f>
        <v>0</v>
      </c>
      <c r="AF59" s="113" t="n">
        <f aca="false">+Actuals!AC69</f>
        <v>0</v>
      </c>
      <c r="AG59" s="114" t="n">
        <f aca="false">+Actuals!AD69</f>
        <v>0</v>
      </c>
      <c r="AH59" s="113" t="n">
        <f aca="false">+Actuals!AE69</f>
        <v>0</v>
      </c>
      <c r="AI59" s="114" t="n">
        <f aca="false">+Actuals!AF69</f>
        <v>0</v>
      </c>
      <c r="AJ59" s="113" t="n">
        <f aca="false">+Actuals!AG69</f>
        <v>0</v>
      </c>
      <c r="AK59" s="114" t="n">
        <f aca="false">+Actuals!AH69</f>
        <v>0</v>
      </c>
      <c r="AL59" s="113" t="n">
        <f aca="false">+Actuals!AI69</f>
        <v>0</v>
      </c>
      <c r="AM59" s="114" t="n">
        <f aca="false">+Actuals!AJ69</f>
        <v>0</v>
      </c>
      <c r="AN59" s="113" t="n">
        <f aca="false">+Actuals!AK69</f>
        <v>0</v>
      </c>
      <c r="AO59" s="114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107" t="n">
        <f aca="false">'TIE-OUT'!L60+RECLASS!J60</f>
        <v>0</v>
      </c>
      <c r="G60" s="108" t="n">
        <f aca="false">'TIE-OUT'!M60+RECLASS!K60</f>
        <v>0</v>
      </c>
      <c r="H60" s="113" t="n">
        <f aca="false">+Actuals!E70</f>
        <v>0</v>
      </c>
      <c r="I60" s="114" t="n">
        <f aca="false">+Actuals!F70</f>
        <v>0</v>
      </c>
      <c r="J60" s="113" t="n">
        <f aca="false">+Actuals!G70</f>
        <v>0</v>
      </c>
      <c r="K60" s="114" t="n">
        <f aca="false">+Actuals!H70</f>
        <v>0</v>
      </c>
      <c r="L60" s="113" t="n">
        <f aca="false">+Actuals!I70</f>
        <v>0</v>
      </c>
      <c r="M60" s="114" t="n">
        <f aca="false">+Actuals!J70</f>
        <v>0</v>
      </c>
      <c r="N60" s="113" t="n">
        <f aca="false">+Actuals!K70</f>
        <v>0</v>
      </c>
      <c r="O60" s="114" t="n">
        <f aca="false">+Actuals!L70</f>
        <v>0</v>
      </c>
      <c r="P60" s="113" t="n">
        <f aca="false">+Actuals!M70</f>
        <v>0</v>
      </c>
      <c r="Q60" s="114" t="n">
        <f aca="false">+Actuals!N70</f>
        <v>0</v>
      </c>
      <c r="R60" s="113" t="n">
        <f aca="false">+Actuals!O70</f>
        <v>0</v>
      </c>
      <c r="S60" s="114" t="n">
        <f aca="false">+Actuals!P70</f>
        <v>0</v>
      </c>
      <c r="T60" s="113" t="n">
        <f aca="false">+Actuals!Q70</f>
        <v>0</v>
      </c>
      <c r="U60" s="114" t="n">
        <f aca="false">+Actuals!R70</f>
        <v>0</v>
      </c>
      <c r="V60" s="113" t="n">
        <f aca="false">+Actuals!S70</f>
        <v>0</v>
      </c>
      <c r="W60" s="114" t="n">
        <f aca="false">+Actuals!T70</f>
        <v>0</v>
      </c>
      <c r="X60" s="113" t="n">
        <f aca="false">+Actuals!U70</f>
        <v>0</v>
      </c>
      <c r="Y60" s="114" t="n">
        <f aca="false">+Actuals!V70</f>
        <v>0</v>
      </c>
      <c r="Z60" s="113" t="n">
        <f aca="false">+Actuals!W70</f>
        <v>0</v>
      </c>
      <c r="AA60" s="114" t="n">
        <f aca="false">+Actuals!X70</f>
        <v>0</v>
      </c>
      <c r="AB60" s="113" t="n">
        <f aca="false">+Actuals!Y70</f>
        <v>0</v>
      </c>
      <c r="AC60" s="114" t="n">
        <f aca="false">+Actuals!Z70</f>
        <v>0</v>
      </c>
      <c r="AD60" s="113" t="n">
        <f aca="false">+Actuals!AA70</f>
        <v>0</v>
      </c>
      <c r="AE60" s="114" t="n">
        <f aca="false">+Actuals!AB70</f>
        <v>0</v>
      </c>
      <c r="AF60" s="113" t="n">
        <f aca="false">+Actuals!AC70</f>
        <v>0</v>
      </c>
      <c r="AG60" s="114" t="n">
        <f aca="false">+Actuals!AD70</f>
        <v>0</v>
      </c>
      <c r="AH60" s="113" t="n">
        <f aca="false">+Actuals!AE70</f>
        <v>0</v>
      </c>
      <c r="AI60" s="114" t="n">
        <f aca="false">+Actuals!AF70</f>
        <v>0</v>
      </c>
      <c r="AJ60" s="113" t="n">
        <f aca="false">+Actuals!AG70</f>
        <v>0</v>
      </c>
      <c r="AK60" s="114" t="n">
        <f aca="false">+Actuals!AH70</f>
        <v>0</v>
      </c>
      <c r="AL60" s="113" t="n">
        <f aca="false">+Actuals!AI70</f>
        <v>0</v>
      </c>
      <c r="AM60" s="114" t="n">
        <f aca="false">+Actuals!AJ70</f>
        <v>0</v>
      </c>
      <c r="AN60" s="113" t="n">
        <f aca="false">+Actuals!AK70</f>
        <v>0</v>
      </c>
      <c r="AO60" s="114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0</v>
      </c>
      <c r="E64" s="29" t="n">
        <f aca="false">G64+I64+K64+M64+O64</f>
        <v>0</v>
      </c>
      <c r="F64" s="25" t="n">
        <f aca="false">'TIE-OUT'!L64+RECLASS!J64</f>
        <v>0</v>
      </c>
      <c r="G64" s="26" t="n">
        <f aca="false">'TIE-OUT'!M64+RECLASS!K64</f>
        <v>0</v>
      </c>
      <c r="H64" s="113" t="n">
        <f aca="false">+Actuals!E71</f>
        <v>-0</v>
      </c>
      <c r="I64" s="114" t="n">
        <f aca="false">+Actuals!F71</f>
        <v>-0</v>
      </c>
      <c r="J64" s="113" t="n">
        <f aca="false">+Actuals!G71</f>
        <v>-0</v>
      </c>
      <c r="K64" s="114" t="n">
        <f aca="false">+Actuals!H71</f>
        <v>-0</v>
      </c>
      <c r="L64" s="113" t="n">
        <f aca="false">+Actuals!I71</f>
        <v>0</v>
      </c>
      <c r="M64" s="114" t="n">
        <f aca="false">+Actuals!J71</f>
        <v>0</v>
      </c>
      <c r="N64" s="113" t="n">
        <f aca="false">+Actuals!K71</f>
        <v>0</v>
      </c>
      <c r="O64" s="114" t="n">
        <f aca="false">+Actuals!L71</f>
        <v>0</v>
      </c>
      <c r="P64" s="113" t="n">
        <f aca="false">+Actuals!M71</f>
        <v>0</v>
      </c>
      <c r="Q64" s="114" t="n">
        <f aca="false">+Actuals!N71</f>
        <v>0</v>
      </c>
      <c r="R64" s="113" t="n">
        <f aca="false">+Actuals!O71</f>
        <v>0</v>
      </c>
      <c r="S64" s="114" t="n">
        <f aca="false">+Actuals!P71</f>
        <v>0</v>
      </c>
      <c r="T64" s="113" t="n">
        <f aca="false">+Actuals!Q71</f>
        <v>0</v>
      </c>
      <c r="U64" s="114" t="n">
        <f aca="false">+Actuals!R71</f>
        <v>0</v>
      </c>
      <c r="V64" s="113" t="n">
        <f aca="false">+Actuals!S71</f>
        <v>0</v>
      </c>
      <c r="W64" s="114" t="n">
        <f aca="false">+Actuals!T71</f>
        <v>0</v>
      </c>
      <c r="X64" s="113" t="n">
        <f aca="false">+Actuals!U71</f>
        <v>0</v>
      </c>
      <c r="Y64" s="114" t="n">
        <f aca="false">+Actuals!V71</f>
        <v>0</v>
      </c>
      <c r="Z64" s="113" t="n">
        <f aca="false">+Actuals!W71</f>
        <v>0</v>
      </c>
      <c r="AA64" s="114" t="n">
        <f aca="false">+Actuals!X71</f>
        <v>0</v>
      </c>
      <c r="AB64" s="113" t="n">
        <f aca="false">+Actuals!Y71</f>
        <v>0</v>
      </c>
      <c r="AC64" s="114" t="n">
        <f aca="false">+Actuals!Z71</f>
        <v>0</v>
      </c>
      <c r="AD64" s="113" t="n">
        <f aca="false">+Actuals!AA71</f>
        <v>0</v>
      </c>
      <c r="AE64" s="114" t="n">
        <f aca="false">+Actuals!AB71</f>
        <v>0</v>
      </c>
      <c r="AF64" s="113" t="n">
        <f aca="false">+Actuals!AC71</f>
        <v>0</v>
      </c>
      <c r="AG64" s="114" t="n">
        <f aca="false">+Actuals!AD71</f>
        <v>0</v>
      </c>
      <c r="AH64" s="113" t="n">
        <f aca="false">+Actuals!AE71</f>
        <v>0</v>
      </c>
      <c r="AI64" s="114" t="n">
        <f aca="false">+Actuals!AF71</f>
        <v>0</v>
      </c>
      <c r="AJ64" s="113" t="n">
        <f aca="false">+Actuals!AG71</f>
        <v>0</v>
      </c>
      <c r="AK64" s="114" t="n">
        <f aca="false">+Actuals!AH71</f>
        <v>0</v>
      </c>
      <c r="AL64" s="113" t="n">
        <f aca="false">+Actuals!AI71</f>
        <v>0</v>
      </c>
      <c r="AM64" s="114" t="n">
        <f aca="false">+Actuals!AJ71</f>
        <v>0</v>
      </c>
      <c r="AN64" s="113" t="n">
        <f aca="false">+Actuals!AK71</f>
        <v>0</v>
      </c>
      <c r="AO64" s="114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107" t="n">
        <f aca="false">'TIE-OUT'!L65+RECLASS!J65</f>
        <v>0</v>
      </c>
      <c r="G65" s="108" t="n">
        <f aca="false">'TIE-OUT'!M65+RECLASS!K65</f>
        <v>0</v>
      </c>
      <c r="H65" s="113" t="n">
        <f aca="false">+Actuals!E72</f>
        <v>0</v>
      </c>
      <c r="I65" s="114" t="n">
        <f aca="false">+Actuals!F72</f>
        <v>0</v>
      </c>
      <c r="J65" s="113" t="n">
        <f aca="false">+Actuals!G72</f>
        <v>-0</v>
      </c>
      <c r="K65" s="114" t="n">
        <f aca="false">+Actuals!H72</f>
        <v>-0</v>
      </c>
      <c r="L65" s="113" t="n">
        <f aca="false">+Actuals!I72</f>
        <v>0</v>
      </c>
      <c r="M65" s="114" t="n">
        <f aca="false">+Actuals!J72</f>
        <v>0</v>
      </c>
      <c r="N65" s="113" t="n">
        <f aca="false">+Actuals!K72</f>
        <v>0</v>
      </c>
      <c r="O65" s="114" t="n">
        <f aca="false">+Actuals!L72</f>
        <v>0</v>
      </c>
      <c r="P65" s="113" t="n">
        <f aca="false">+Actuals!M72</f>
        <v>0</v>
      </c>
      <c r="Q65" s="114" t="n">
        <f aca="false">+Actuals!N72</f>
        <v>0</v>
      </c>
      <c r="R65" s="113" t="n">
        <f aca="false">+Actuals!O72</f>
        <v>0</v>
      </c>
      <c r="S65" s="114" t="n">
        <f aca="false">+Actuals!P72</f>
        <v>0</v>
      </c>
      <c r="T65" s="113" t="n">
        <f aca="false">+Actuals!Q72</f>
        <v>0</v>
      </c>
      <c r="U65" s="114" t="n">
        <f aca="false">+Actuals!R72</f>
        <v>0</v>
      </c>
      <c r="V65" s="113" t="n">
        <f aca="false">+Actuals!S72</f>
        <v>0</v>
      </c>
      <c r="W65" s="114" t="n">
        <f aca="false">+Actuals!T72</f>
        <v>0</v>
      </c>
      <c r="X65" s="113" t="n">
        <f aca="false">+Actuals!U72</f>
        <v>0</v>
      </c>
      <c r="Y65" s="114" t="n">
        <f aca="false">+Actuals!V72</f>
        <v>0</v>
      </c>
      <c r="Z65" s="113" t="n">
        <f aca="false">+Actuals!W72</f>
        <v>0</v>
      </c>
      <c r="AA65" s="114" t="n">
        <f aca="false">+Actuals!X72</f>
        <v>0</v>
      </c>
      <c r="AB65" s="113" t="n">
        <f aca="false">+Actuals!Y72</f>
        <v>0</v>
      </c>
      <c r="AC65" s="114" t="n">
        <f aca="false">+Actuals!Z72</f>
        <v>0</v>
      </c>
      <c r="AD65" s="113" t="n">
        <f aca="false">+Actuals!AA72</f>
        <v>0</v>
      </c>
      <c r="AE65" s="114" t="n">
        <f aca="false">+Actuals!AB72</f>
        <v>0</v>
      </c>
      <c r="AF65" s="113" t="n">
        <f aca="false">+Actuals!AC72</f>
        <v>0</v>
      </c>
      <c r="AG65" s="114" t="n">
        <f aca="false">+Actuals!AD72</f>
        <v>0</v>
      </c>
      <c r="AH65" s="113" t="n">
        <f aca="false">+Actuals!AE72</f>
        <v>0</v>
      </c>
      <c r="AI65" s="114" t="n">
        <f aca="false">+Actuals!AF72</f>
        <v>0</v>
      </c>
      <c r="AJ65" s="113" t="n">
        <f aca="false">+Actuals!AG72</f>
        <v>0</v>
      </c>
      <c r="AK65" s="114" t="n">
        <f aca="false">+Actuals!AH72</f>
        <v>0</v>
      </c>
      <c r="AL65" s="113" t="n">
        <f aca="false">+Actuals!AI72</f>
        <v>0</v>
      </c>
      <c r="AM65" s="114" t="n">
        <f aca="false">+Actuals!AJ72</f>
        <v>0</v>
      </c>
      <c r="AN65" s="113" t="n">
        <f aca="false">+Actuals!AK72</f>
        <v>0</v>
      </c>
      <c r="AO65" s="114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3" t="n">
        <f aca="false">+Actuals!E73</f>
        <v>0</v>
      </c>
      <c r="I70" s="114" t="n">
        <f aca="false">+Actuals!F73</f>
        <v>0</v>
      </c>
      <c r="J70" s="113" t="n">
        <f aca="false">+Actuals!G73</f>
        <v>0</v>
      </c>
      <c r="K70" s="114" t="n">
        <f aca="false">+Actuals!H73</f>
        <v>0</v>
      </c>
      <c r="L70" s="113" t="n">
        <f aca="false">+Actuals!I73</f>
        <v>0</v>
      </c>
      <c r="M70" s="114" t="n">
        <f aca="false">+Actuals!J73</f>
        <v>0</v>
      </c>
      <c r="N70" s="113" t="n">
        <f aca="false">+Actuals!K73</f>
        <v>0</v>
      </c>
      <c r="O70" s="114" t="n">
        <f aca="false">+Actuals!L73</f>
        <v>0</v>
      </c>
      <c r="P70" s="113" t="n">
        <f aca="false">+Actuals!M73</f>
        <v>0</v>
      </c>
      <c r="Q70" s="114" t="n">
        <f aca="false">+Actuals!N73</f>
        <v>0</v>
      </c>
      <c r="R70" s="113" t="n">
        <f aca="false">+Actuals!O73</f>
        <v>0</v>
      </c>
      <c r="S70" s="114" t="n">
        <f aca="false">+Actuals!P73</f>
        <v>0</v>
      </c>
      <c r="T70" s="113" t="n">
        <f aca="false">+Actuals!Q73</f>
        <v>0</v>
      </c>
      <c r="U70" s="114" t="n">
        <f aca="false">+Actuals!R73</f>
        <v>0</v>
      </c>
      <c r="V70" s="113" t="n">
        <f aca="false">+Actuals!S73</f>
        <v>0</v>
      </c>
      <c r="W70" s="114" t="n">
        <f aca="false">+Actuals!T73</f>
        <v>0</v>
      </c>
      <c r="X70" s="113" t="n">
        <f aca="false">+Actuals!U73</f>
        <v>0</v>
      </c>
      <c r="Y70" s="114" t="n">
        <f aca="false">+Actuals!V73</f>
        <v>0</v>
      </c>
      <c r="Z70" s="113" t="n">
        <f aca="false">+Actuals!W73</f>
        <v>0</v>
      </c>
      <c r="AA70" s="114" t="n">
        <f aca="false">+Actuals!X73</f>
        <v>0</v>
      </c>
      <c r="AB70" s="113" t="n">
        <f aca="false">+Actuals!Y73</f>
        <v>0</v>
      </c>
      <c r="AC70" s="114" t="n">
        <f aca="false">+Actuals!Z73</f>
        <v>0</v>
      </c>
      <c r="AD70" s="113" t="n">
        <f aca="false">+Actuals!AA73</f>
        <v>0</v>
      </c>
      <c r="AE70" s="114" t="n">
        <f aca="false">+Actuals!AB73</f>
        <v>0</v>
      </c>
      <c r="AF70" s="113" t="n">
        <f aca="false">+Actuals!AC73</f>
        <v>0</v>
      </c>
      <c r="AG70" s="114" t="n">
        <f aca="false">+Actuals!AD73</f>
        <v>0</v>
      </c>
      <c r="AH70" s="113" t="n">
        <f aca="false">+Actuals!AE73</f>
        <v>0</v>
      </c>
      <c r="AI70" s="114" t="n">
        <f aca="false">+Actuals!AF73</f>
        <v>0</v>
      </c>
      <c r="AJ70" s="113" t="n">
        <f aca="false">+Actuals!AG73</f>
        <v>0</v>
      </c>
      <c r="AK70" s="114" t="n">
        <f aca="false">+Actuals!AH73</f>
        <v>0</v>
      </c>
      <c r="AL70" s="113" t="n">
        <f aca="false">+Actuals!AI73</f>
        <v>0</v>
      </c>
      <c r="AM70" s="114" t="n">
        <f aca="false">+Actuals!AJ73</f>
        <v>0</v>
      </c>
      <c r="AN70" s="113" t="n">
        <f aca="false">+Actuals!AK73</f>
        <v>0</v>
      </c>
      <c r="AO70" s="114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07" t="n">
        <f aca="false">'TIE-OUT'!L71+RECLASS!J71</f>
        <v>0</v>
      </c>
      <c r="G71" s="108" t="n">
        <f aca="false">'TIE-OUT'!M71+RECLASS!K71</f>
        <v>0</v>
      </c>
      <c r="H71" s="113" t="n">
        <f aca="false">+Actuals!E74</f>
        <v>0</v>
      </c>
      <c r="I71" s="114" t="n">
        <f aca="false">+Actuals!F74</f>
        <v>0</v>
      </c>
      <c r="J71" s="113" t="n">
        <f aca="false">+Actuals!G74</f>
        <v>0</v>
      </c>
      <c r="K71" s="114" t="n">
        <f aca="false">+Actuals!H74</f>
        <v>0</v>
      </c>
      <c r="L71" s="113" t="n">
        <f aca="false">+Actuals!I74</f>
        <v>0</v>
      </c>
      <c r="M71" s="114" t="n">
        <f aca="false">+Actuals!J74</f>
        <v>0</v>
      </c>
      <c r="N71" s="113" t="n">
        <f aca="false">+Actuals!K74</f>
        <v>0</v>
      </c>
      <c r="O71" s="114" t="n">
        <f aca="false">+Actuals!L74</f>
        <v>0</v>
      </c>
      <c r="P71" s="113" t="n">
        <f aca="false">+Actuals!M74</f>
        <v>0</v>
      </c>
      <c r="Q71" s="114" t="n">
        <f aca="false">+Actuals!N74</f>
        <v>0</v>
      </c>
      <c r="R71" s="113" t="n">
        <f aca="false">+Actuals!O74</f>
        <v>0</v>
      </c>
      <c r="S71" s="114" t="n">
        <f aca="false">+Actuals!P74</f>
        <v>0</v>
      </c>
      <c r="T71" s="113" t="n">
        <f aca="false">+Actuals!Q74</f>
        <v>0</v>
      </c>
      <c r="U71" s="114" t="n">
        <f aca="false">+Actuals!R74</f>
        <v>0</v>
      </c>
      <c r="V71" s="113" t="n">
        <f aca="false">+Actuals!S74</f>
        <v>0</v>
      </c>
      <c r="W71" s="114" t="n">
        <f aca="false">+Actuals!T74</f>
        <v>0</v>
      </c>
      <c r="X71" s="113" t="n">
        <f aca="false">+Actuals!U74</f>
        <v>0</v>
      </c>
      <c r="Y71" s="114" t="n">
        <f aca="false">+Actuals!V74</f>
        <v>0</v>
      </c>
      <c r="Z71" s="113" t="n">
        <f aca="false">+Actuals!W74</f>
        <v>0</v>
      </c>
      <c r="AA71" s="114" t="n">
        <f aca="false">+Actuals!X74</f>
        <v>0</v>
      </c>
      <c r="AB71" s="113" t="n">
        <f aca="false">+Actuals!Y74</f>
        <v>0</v>
      </c>
      <c r="AC71" s="114" t="n">
        <f aca="false">+Actuals!Z74</f>
        <v>0</v>
      </c>
      <c r="AD71" s="113" t="n">
        <f aca="false">+Actuals!AA74</f>
        <v>0</v>
      </c>
      <c r="AE71" s="114" t="n">
        <f aca="false">+Actuals!AB74</f>
        <v>0</v>
      </c>
      <c r="AF71" s="113" t="n">
        <f aca="false">+Actuals!AC74</f>
        <v>0</v>
      </c>
      <c r="AG71" s="114" t="n">
        <f aca="false">+Actuals!AD74</f>
        <v>0</v>
      </c>
      <c r="AH71" s="113" t="n">
        <f aca="false">+Actuals!AE74</f>
        <v>0</v>
      </c>
      <c r="AI71" s="114" t="n">
        <f aca="false">+Actuals!AF74</f>
        <v>0</v>
      </c>
      <c r="AJ71" s="113" t="n">
        <f aca="false">+Actuals!AG74</f>
        <v>0</v>
      </c>
      <c r="AK71" s="114" t="n">
        <f aca="false">+Actuals!AH74</f>
        <v>0</v>
      </c>
      <c r="AL71" s="113" t="n">
        <f aca="false">+Actuals!AI74</f>
        <v>0</v>
      </c>
      <c r="AM71" s="114" t="n">
        <f aca="false">+Actuals!AJ74</f>
        <v>0</v>
      </c>
      <c r="AN71" s="113" t="n">
        <f aca="false">+Actuals!AK74</f>
        <v>0</v>
      </c>
      <c r="AO71" s="114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3" t="n">
        <f aca="false">+Actuals!E75</f>
        <v>0</v>
      </c>
      <c r="I73" s="114" t="n">
        <f aca="false">+Actuals!F75</f>
        <v>0</v>
      </c>
      <c r="J73" s="113" t="n">
        <f aca="false">+Actuals!G75</f>
        <v>0</v>
      </c>
      <c r="K73" s="114" t="n">
        <f aca="false">+Actuals!H75</f>
        <v>0</v>
      </c>
      <c r="L73" s="113" t="n">
        <f aca="false">+Actuals!I75</f>
        <v>0</v>
      </c>
      <c r="M73" s="114" t="n">
        <f aca="false">+Actuals!J75</f>
        <v>0</v>
      </c>
      <c r="N73" s="113" t="n">
        <f aca="false">+Actuals!K75</f>
        <v>0</v>
      </c>
      <c r="O73" s="114" t="n">
        <f aca="false">+Actuals!L75</f>
        <v>0</v>
      </c>
      <c r="P73" s="113" t="n">
        <f aca="false">+Actuals!M75</f>
        <v>0</v>
      </c>
      <c r="Q73" s="114" t="n">
        <f aca="false">+Actuals!N75</f>
        <v>0</v>
      </c>
      <c r="R73" s="113" t="n">
        <f aca="false">+Actuals!O75</f>
        <v>0</v>
      </c>
      <c r="S73" s="114" t="n">
        <f aca="false">+Actuals!P75</f>
        <v>0</v>
      </c>
      <c r="T73" s="113" t="n">
        <f aca="false">+Actuals!Q75</f>
        <v>0</v>
      </c>
      <c r="U73" s="114" t="n">
        <f aca="false">+Actuals!R75</f>
        <v>0</v>
      </c>
      <c r="V73" s="113" t="n">
        <f aca="false">+Actuals!S75</f>
        <v>0</v>
      </c>
      <c r="W73" s="114" t="n">
        <f aca="false">+Actuals!T75</f>
        <v>0</v>
      </c>
      <c r="X73" s="113" t="n">
        <f aca="false">+Actuals!U75</f>
        <v>0</v>
      </c>
      <c r="Y73" s="114" t="n">
        <f aca="false">+Actuals!V75</f>
        <v>0</v>
      </c>
      <c r="Z73" s="113" t="n">
        <f aca="false">+Actuals!W75</f>
        <v>0</v>
      </c>
      <c r="AA73" s="114" t="n">
        <f aca="false">+Actuals!X75</f>
        <v>0</v>
      </c>
      <c r="AB73" s="113" t="n">
        <f aca="false">+Actuals!Y75</f>
        <v>0</v>
      </c>
      <c r="AC73" s="114" t="n">
        <f aca="false">+Actuals!Z75</f>
        <v>0</v>
      </c>
      <c r="AD73" s="113" t="n">
        <f aca="false">+Actuals!AA75</f>
        <v>0</v>
      </c>
      <c r="AE73" s="114" t="n">
        <f aca="false">+Actuals!AB75</f>
        <v>0</v>
      </c>
      <c r="AF73" s="113" t="n">
        <f aca="false">+Actuals!AC75</f>
        <v>0</v>
      </c>
      <c r="AG73" s="114" t="n">
        <f aca="false">+Actuals!AD75</f>
        <v>0</v>
      </c>
      <c r="AH73" s="113" t="n">
        <f aca="false">+Actuals!AE75</f>
        <v>0</v>
      </c>
      <c r="AI73" s="114" t="n">
        <f aca="false">+Actuals!AF75</f>
        <v>0</v>
      </c>
      <c r="AJ73" s="113" t="n">
        <f aca="false">+Actuals!AG75</f>
        <v>0</v>
      </c>
      <c r="AK73" s="114" t="n">
        <f aca="false">+Actuals!AH75</f>
        <v>0</v>
      </c>
      <c r="AL73" s="113" t="n">
        <f aca="false">+Actuals!AI75</f>
        <v>0</v>
      </c>
      <c r="AM73" s="114" t="n">
        <f aca="false">+Actuals!AJ75</f>
        <v>0</v>
      </c>
      <c r="AN73" s="113" t="n">
        <f aca="false">+Actuals!AK75</f>
        <v>0</v>
      </c>
      <c r="AO73" s="114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3" t="n">
        <f aca="false">+Actuals!E76</f>
        <v>0</v>
      </c>
      <c r="I74" s="114" t="n">
        <f aca="false">+Actuals!F76</f>
        <v>0</v>
      </c>
      <c r="J74" s="113" t="n">
        <f aca="false">+Actuals!G76</f>
        <v>0</v>
      </c>
      <c r="K74" s="114" t="n">
        <f aca="false">+Actuals!H76</f>
        <v>0</v>
      </c>
      <c r="L74" s="113" t="n">
        <f aca="false">+Actuals!I76</f>
        <v>0</v>
      </c>
      <c r="M74" s="114" t="n">
        <f aca="false">+Actuals!J76</f>
        <v>0</v>
      </c>
      <c r="N74" s="113" t="n">
        <f aca="false">+Actuals!K76</f>
        <v>0</v>
      </c>
      <c r="O74" s="114" t="n">
        <f aca="false">+Actuals!L76</f>
        <v>0</v>
      </c>
      <c r="P74" s="113" t="n">
        <f aca="false">+Actuals!M76</f>
        <v>0</v>
      </c>
      <c r="Q74" s="114" t="n">
        <f aca="false">+Actuals!N76</f>
        <v>0</v>
      </c>
      <c r="R74" s="113" t="n">
        <f aca="false">+Actuals!O76</f>
        <v>0</v>
      </c>
      <c r="S74" s="114" t="n">
        <f aca="false">+Actuals!P76</f>
        <v>0</v>
      </c>
      <c r="T74" s="113" t="n">
        <f aca="false">+Actuals!Q76</f>
        <v>0</v>
      </c>
      <c r="U74" s="114" t="n">
        <f aca="false">+Actuals!R76</f>
        <v>0</v>
      </c>
      <c r="V74" s="113" t="n">
        <f aca="false">+Actuals!S76</f>
        <v>0</v>
      </c>
      <c r="W74" s="114" t="n">
        <f aca="false">+Actuals!T76</f>
        <v>0</v>
      </c>
      <c r="X74" s="113" t="n">
        <f aca="false">+Actuals!U76</f>
        <v>0</v>
      </c>
      <c r="Y74" s="114" t="n">
        <f aca="false">+Actuals!V76</f>
        <v>0</v>
      </c>
      <c r="Z74" s="113" t="n">
        <f aca="false">+Actuals!W76</f>
        <v>0</v>
      </c>
      <c r="AA74" s="114" t="n">
        <f aca="false">+Actuals!X76</f>
        <v>0</v>
      </c>
      <c r="AB74" s="113" t="n">
        <f aca="false">+Actuals!Y76</f>
        <v>0</v>
      </c>
      <c r="AC74" s="114" t="n">
        <f aca="false">+Actuals!Z76</f>
        <v>0</v>
      </c>
      <c r="AD74" s="113" t="n">
        <f aca="false">+Actuals!AA76</f>
        <v>0</v>
      </c>
      <c r="AE74" s="114" t="n">
        <f aca="false">+Actuals!AB76</f>
        <v>0</v>
      </c>
      <c r="AF74" s="113" t="n">
        <f aca="false">+Actuals!AC76</f>
        <v>0</v>
      </c>
      <c r="AG74" s="114" t="n">
        <f aca="false">+Actuals!AD76</f>
        <v>0</v>
      </c>
      <c r="AH74" s="113" t="n">
        <f aca="false">+Actuals!AE76</f>
        <v>0</v>
      </c>
      <c r="AI74" s="114" t="n">
        <f aca="false">+Actuals!AF76</f>
        <v>0</v>
      </c>
      <c r="AJ74" s="113" t="n">
        <f aca="false">+Actuals!AG76</f>
        <v>0</v>
      </c>
      <c r="AK74" s="114" t="n">
        <f aca="false">+Actuals!AH76</f>
        <v>0</v>
      </c>
      <c r="AL74" s="113" t="n">
        <f aca="false">+Actuals!AI76</f>
        <v>0</v>
      </c>
      <c r="AM74" s="114" t="n">
        <f aca="false">+Actuals!AJ76</f>
        <v>0</v>
      </c>
      <c r="AN74" s="113" t="n">
        <f aca="false">+Actuals!AK76</f>
        <v>0</v>
      </c>
      <c r="AO74" s="114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3" t="n">
        <f aca="false">+Actuals!E77</f>
        <v>0</v>
      </c>
      <c r="I75" s="114" t="n">
        <f aca="false">+Actuals!F77</f>
        <v>0</v>
      </c>
      <c r="J75" s="113" t="n">
        <f aca="false">+Actuals!G77</f>
        <v>0</v>
      </c>
      <c r="K75" s="114" t="n">
        <f aca="false">+Actuals!H77</f>
        <v>0</v>
      </c>
      <c r="L75" s="113" t="n">
        <f aca="false">+Actuals!I77</f>
        <v>0</v>
      </c>
      <c r="M75" s="114" t="n">
        <f aca="false">+Actuals!J77</f>
        <v>0</v>
      </c>
      <c r="N75" s="113" t="n">
        <f aca="false">+Actuals!K77</f>
        <v>0</v>
      </c>
      <c r="O75" s="114" t="n">
        <f aca="false">+Actuals!L77</f>
        <v>0</v>
      </c>
      <c r="P75" s="113" t="n">
        <f aca="false">+Actuals!M77</f>
        <v>0</v>
      </c>
      <c r="Q75" s="114" t="n">
        <f aca="false">+Actuals!N77</f>
        <v>0</v>
      </c>
      <c r="R75" s="113" t="n">
        <f aca="false">+Actuals!O77</f>
        <v>0</v>
      </c>
      <c r="S75" s="114" t="n">
        <f aca="false">+Actuals!P77</f>
        <v>0</v>
      </c>
      <c r="T75" s="113" t="n">
        <f aca="false">+Actuals!Q77</f>
        <v>0</v>
      </c>
      <c r="U75" s="114" t="n">
        <f aca="false">+Actuals!R77</f>
        <v>0</v>
      </c>
      <c r="V75" s="113" t="n">
        <f aca="false">+Actuals!S77</f>
        <v>0</v>
      </c>
      <c r="W75" s="114" t="n">
        <f aca="false">+Actuals!T77</f>
        <v>0</v>
      </c>
      <c r="X75" s="113" t="n">
        <f aca="false">+Actuals!U77</f>
        <v>0</v>
      </c>
      <c r="Y75" s="114" t="n">
        <f aca="false">+Actuals!V77</f>
        <v>0</v>
      </c>
      <c r="Z75" s="113" t="n">
        <f aca="false">+Actuals!W77</f>
        <v>0</v>
      </c>
      <c r="AA75" s="114" t="n">
        <f aca="false">+Actuals!X77</f>
        <v>0</v>
      </c>
      <c r="AB75" s="113" t="n">
        <f aca="false">+Actuals!Y77</f>
        <v>0</v>
      </c>
      <c r="AC75" s="114" t="n">
        <f aca="false">+Actuals!Z77</f>
        <v>0</v>
      </c>
      <c r="AD75" s="113" t="n">
        <f aca="false">+Actuals!AA77</f>
        <v>0</v>
      </c>
      <c r="AE75" s="114" t="n">
        <f aca="false">+Actuals!AB77</f>
        <v>0</v>
      </c>
      <c r="AF75" s="113" t="n">
        <f aca="false">+Actuals!AC77</f>
        <v>0</v>
      </c>
      <c r="AG75" s="114" t="n">
        <f aca="false">+Actuals!AD77</f>
        <v>0</v>
      </c>
      <c r="AH75" s="113" t="n">
        <f aca="false">+Actuals!AE77</f>
        <v>0</v>
      </c>
      <c r="AI75" s="114" t="n">
        <f aca="false">+Actuals!AF77</f>
        <v>0</v>
      </c>
      <c r="AJ75" s="113" t="n">
        <f aca="false">+Actuals!AG77</f>
        <v>0</v>
      </c>
      <c r="AK75" s="114" t="n">
        <f aca="false">+Actuals!AH77</f>
        <v>0</v>
      </c>
      <c r="AL75" s="113" t="n">
        <f aca="false">+Actuals!AI77</f>
        <v>0</v>
      </c>
      <c r="AM75" s="114" t="n">
        <f aca="false">+Actuals!AJ77</f>
        <v>0</v>
      </c>
      <c r="AN75" s="113" t="n">
        <f aca="false">+Actuals!AK77</f>
        <v>0</v>
      </c>
      <c r="AO75" s="114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3" t="n">
        <f aca="false">+Actuals!E78</f>
        <v>0</v>
      </c>
      <c r="I76" s="114" t="n">
        <f aca="false">+Actuals!F78</f>
        <v>0</v>
      </c>
      <c r="J76" s="113" t="n">
        <f aca="false">+Actuals!G78</f>
        <v>0</v>
      </c>
      <c r="K76" s="114" t="n">
        <f aca="false">+Actuals!H78</f>
        <v>0</v>
      </c>
      <c r="L76" s="113" t="n">
        <f aca="false">+Actuals!I78</f>
        <v>0</v>
      </c>
      <c r="M76" s="114" t="n">
        <f aca="false">+Actuals!J78</f>
        <v>0</v>
      </c>
      <c r="N76" s="113" t="n">
        <f aca="false">+Actuals!K78</f>
        <v>0</v>
      </c>
      <c r="O76" s="114" t="n">
        <f aca="false">+Actuals!L78</f>
        <v>0</v>
      </c>
      <c r="P76" s="113" t="n">
        <f aca="false">+Actuals!M78</f>
        <v>0</v>
      </c>
      <c r="Q76" s="114" t="n">
        <f aca="false">+Actuals!N78</f>
        <v>0</v>
      </c>
      <c r="R76" s="113" t="n">
        <f aca="false">+Actuals!O78</f>
        <v>0</v>
      </c>
      <c r="S76" s="114" t="n">
        <f aca="false">+Actuals!P78</f>
        <v>0</v>
      </c>
      <c r="T76" s="113" t="n">
        <f aca="false">+Actuals!Q78</f>
        <v>0</v>
      </c>
      <c r="U76" s="114" t="n">
        <f aca="false">+Actuals!R78</f>
        <v>0</v>
      </c>
      <c r="V76" s="113" t="n">
        <f aca="false">+Actuals!S78</f>
        <v>0</v>
      </c>
      <c r="W76" s="114" t="n">
        <f aca="false">+Actuals!T78</f>
        <v>0</v>
      </c>
      <c r="X76" s="113" t="n">
        <f aca="false">+Actuals!U78</f>
        <v>0</v>
      </c>
      <c r="Y76" s="114" t="n">
        <f aca="false">+Actuals!V78</f>
        <v>0</v>
      </c>
      <c r="Z76" s="113" t="n">
        <f aca="false">+Actuals!W78</f>
        <v>0</v>
      </c>
      <c r="AA76" s="114" t="n">
        <f aca="false">+Actuals!X78</f>
        <v>0</v>
      </c>
      <c r="AB76" s="113" t="n">
        <f aca="false">+Actuals!Y78</f>
        <v>0</v>
      </c>
      <c r="AC76" s="114" t="n">
        <f aca="false">+Actuals!Z78</f>
        <v>0</v>
      </c>
      <c r="AD76" s="113" t="n">
        <f aca="false">+Actuals!AA78</f>
        <v>0</v>
      </c>
      <c r="AE76" s="114" t="n">
        <f aca="false">+Actuals!AB78</f>
        <v>0</v>
      </c>
      <c r="AF76" s="113" t="n">
        <f aca="false">+Actuals!AC78</f>
        <v>0</v>
      </c>
      <c r="AG76" s="114" t="n">
        <f aca="false">+Actuals!AD78</f>
        <v>0</v>
      </c>
      <c r="AH76" s="113" t="n">
        <f aca="false">+Actuals!AE78</f>
        <v>0</v>
      </c>
      <c r="AI76" s="114" t="n">
        <f aca="false">+Actuals!AF78</f>
        <v>0</v>
      </c>
      <c r="AJ76" s="113" t="n">
        <f aca="false">+Actuals!AG78</f>
        <v>0</v>
      </c>
      <c r="AK76" s="114" t="n">
        <f aca="false">+Actuals!AH78</f>
        <v>0</v>
      </c>
      <c r="AL76" s="113" t="n">
        <f aca="false">+Actuals!AI78</f>
        <v>0</v>
      </c>
      <c r="AM76" s="114" t="n">
        <f aca="false">+Actuals!AJ78</f>
        <v>0</v>
      </c>
      <c r="AN76" s="113" t="n">
        <f aca="false">+Actuals!AK78</f>
        <v>0</v>
      </c>
      <c r="AO76" s="114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3" t="n">
        <f aca="false">+Actuals!E79</f>
        <v>0</v>
      </c>
      <c r="I77" s="114" t="n">
        <f aca="false">+Actuals!F79</f>
        <v>0</v>
      </c>
      <c r="J77" s="113" t="n">
        <f aca="false">+Actuals!G79</f>
        <v>0</v>
      </c>
      <c r="K77" s="114" t="n">
        <f aca="false">+Actuals!H79</f>
        <v>0</v>
      </c>
      <c r="L77" s="113" t="n">
        <f aca="false">+Actuals!I79</f>
        <v>0</v>
      </c>
      <c r="M77" s="114" t="n">
        <f aca="false">+Actuals!J79</f>
        <v>0</v>
      </c>
      <c r="N77" s="113" t="n">
        <f aca="false">+Actuals!K79</f>
        <v>0</v>
      </c>
      <c r="O77" s="114" t="n">
        <f aca="false">+Actuals!L79</f>
        <v>0</v>
      </c>
      <c r="P77" s="113" t="n">
        <f aca="false">+Actuals!M79</f>
        <v>0</v>
      </c>
      <c r="Q77" s="114" t="n">
        <f aca="false">+Actuals!N79</f>
        <v>0</v>
      </c>
      <c r="R77" s="113" t="n">
        <f aca="false">+Actuals!O79</f>
        <v>0</v>
      </c>
      <c r="S77" s="114" t="n">
        <f aca="false">+Actuals!P79</f>
        <v>0</v>
      </c>
      <c r="T77" s="113" t="n">
        <f aca="false">+Actuals!Q79</f>
        <v>0</v>
      </c>
      <c r="U77" s="114" t="n">
        <f aca="false">+Actuals!R79</f>
        <v>0</v>
      </c>
      <c r="V77" s="113" t="n">
        <f aca="false">+Actuals!S79</f>
        <v>0</v>
      </c>
      <c r="W77" s="114" t="n">
        <f aca="false">+Actuals!T79</f>
        <v>0</v>
      </c>
      <c r="X77" s="113" t="n">
        <f aca="false">+Actuals!U79</f>
        <v>0</v>
      </c>
      <c r="Y77" s="114" t="n">
        <f aca="false">+Actuals!V79</f>
        <v>0</v>
      </c>
      <c r="Z77" s="113" t="n">
        <f aca="false">+Actuals!W79</f>
        <v>0</v>
      </c>
      <c r="AA77" s="114" t="n">
        <f aca="false">+Actuals!X79</f>
        <v>0</v>
      </c>
      <c r="AB77" s="113" t="n">
        <f aca="false">+Actuals!Y79</f>
        <v>0</v>
      </c>
      <c r="AC77" s="114" t="n">
        <f aca="false">+Actuals!Z79</f>
        <v>0</v>
      </c>
      <c r="AD77" s="113" t="n">
        <f aca="false">+Actuals!AA79</f>
        <v>0</v>
      </c>
      <c r="AE77" s="114" t="n">
        <f aca="false">+Actuals!AB79</f>
        <v>0</v>
      </c>
      <c r="AF77" s="113" t="n">
        <f aca="false">+Actuals!AC79</f>
        <v>0</v>
      </c>
      <c r="AG77" s="114" t="n">
        <f aca="false">+Actuals!AD79</f>
        <v>0</v>
      </c>
      <c r="AH77" s="113" t="n">
        <f aca="false">+Actuals!AE79</f>
        <v>0</v>
      </c>
      <c r="AI77" s="114" t="n">
        <f aca="false">+Actuals!AF79</f>
        <v>0</v>
      </c>
      <c r="AJ77" s="113" t="n">
        <f aca="false">+Actuals!AG79</f>
        <v>0</v>
      </c>
      <c r="AK77" s="114" t="n">
        <f aca="false">+Actuals!AH79</f>
        <v>0</v>
      </c>
      <c r="AL77" s="113" t="n">
        <f aca="false">+Actuals!AI79</f>
        <v>0</v>
      </c>
      <c r="AM77" s="114" t="n">
        <f aca="false">+Actuals!AJ79</f>
        <v>0</v>
      </c>
      <c r="AN77" s="113" t="n">
        <f aca="false">+Actuals!AK79</f>
        <v>0</v>
      </c>
      <c r="AO77" s="114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3" t="n">
        <f aca="false">+Actuals!E80</f>
        <v>0</v>
      </c>
      <c r="I78" s="114" t="n">
        <f aca="false">+Actuals!F80</f>
        <v>0</v>
      </c>
      <c r="J78" s="113" t="n">
        <f aca="false">+Actuals!G80</f>
        <v>0</v>
      </c>
      <c r="K78" s="114" t="n">
        <f aca="false">+Actuals!H80</f>
        <v>0</v>
      </c>
      <c r="L78" s="113" t="n">
        <f aca="false">+Actuals!I80</f>
        <v>0</v>
      </c>
      <c r="M78" s="114" t="n">
        <f aca="false">+Actuals!J80</f>
        <v>0</v>
      </c>
      <c r="N78" s="113" t="n">
        <f aca="false">+Actuals!K80</f>
        <v>0</v>
      </c>
      <c r="O78" s="114" t="n">
        <f aca="false">+Actuals!L80</f>
        <v>0</v>
      </c>
      <c r="P78" s="113" t="n">
        <f aca="false">+Actuals!M80</f>
        <v>0</v>
      </c>
      <c r="Q78" s="114" t="n">
        <f aca="false">+Actuals!N80</f>
        <v>0</v>
      </c>
      <c r="R78" s="113" t="n">
        <f aca="false">+Actuals!O80</f>
        <v>0</v>
      </c>
      <c r="S78" s="114" t="n">
        <f aca="false">+Actuals!P80</f>
        <v>0</v>
      </c>
      <c r="T78" s="113" t="n">
        <f aca="false">+Actuals!Q80</f>
        <v>0</v>
      </c>
      <c r="U78" s="114" t="n">
        <f aca="false">+Actuals!R80</f>
        <v>0</v>
      </c>
      <c r="V78" s="113" t="n">
        <f aca="false">+Actuals!S80</f>
        <v>0</v>
      </c>
      <c r="W78" s="114" t="n">
        <f aca="false">+Actuals!T80</f>
        <v>0</v>
      </c>
      <c r="X78" s="113" t="n">
        <f aca="false">+Actuals!U80</f>
        <v>0</v>
      </c>
      <c r="Y78" s="114" t="n">
        <f aca="false">+Actuals!V80</f>
        <v>0</v>
      </c>
      <c r="Z78" s="113" t="n">
        <f aca="false">+Actuals!W80</f>
        <v>0</v>
      </c>
      <c r="AA78" s="114" t="n">
        <f aca="false">+Actuals!X80</f>
        <v>0</v>
      </c>
      <c r="AB78" s="113" t="n">
        <f aca="false">+Actuals!Y80</f>
        <v>0</v>
      </c>
      <c r="AC78" s="114" t="n">
        <f aca="false">+Actuals!Z80</f>
        <v>0</v>
      </c>
      <c r="AD78" s="113" t="n">
        <f aca="false">+Actuals!AA80</f>
        <v>0</v>
      </c>
      <c r="AE78" s="114" t="n">
        <f aca="false">+Actuals!AB80</f>
        <v>0</v>
      </c>
      <c r="AF78" s="113" t="n">
        <f aca="false">+Actuals!AC80</f>
        <v>0</v>
      </c>
      <c r="AG78" s="114" t="n">
        <f aca="false">+Actuals!AD80</f>
        <v>0</v>
      </c>
      <c r="AH78" s="113" t="n">
        <f aca="false">+Actuals!AE80</f>
        <v>0</v>
      </c>
      <c r="AI78" s="114" t="n">
        <f aca="false">+Actuals!AF80</f>
        <v>0</v>
      </c>
      <c r="AJ78" s="113" t="n">
        <f aca="false">+Actuals!AG80</f>
        <v>0</v>
      </c>
      <c r="AK78" s="114" t="n">
        <f aca="false">+Actuals!AH80</f>
        <v>0</v>
      </c>
      <c r="AL78" s="113" t="n">
        <f aca="false">+Actuals!AI80</f>
        <v>0</v>
      </c>
      <c r="AM78" s="114" t="n">
        <f aca="false">+Actuals!AJ80</f>
        <v>0</v>
      </c>
      <c r="AN78" s="113" t="n">
        <f aca="false">+Actuals!AK80</f>
        <v>0</v>
      </c>
      <c r="AO78" s="114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3" t="n">
        <f aca="false">+Actuals!E81</f>
        <v>0</v>
      </c>
      <c r="I79" s="114" t="n">
        <f aca="false">+Actuals!F81</f>
        <v>0</v>
      </c>
      <c r="J79" s="113" t="n">
        <f aca="false">+Actuals!G81</f>
        <v>0</v>
      </c>
      <c r="K79" s="114" t="n">
        <f aca="false">+Actuals!H81</f>
        <v>0</v>
      </c>
      <c r="L79" s="113" t="n">
        <f aca="false">+Actuals!I81</f>
        <v>0</v>
      </c>
      <c r="M79" s="114" t="n">
        <f aca="false">+Actuals!J81</f>
        <v>0</v>
      </c>
      <c r="N79" s="113" t="n">
        <f aca="false">+Actuals!K81</f>
        <v>0</v>
      </c>
      <c r="O79" s="114" t="n">
        <f aca="false">+Actuals!L81</f>
        <v>0</v>
      </c>
      <c r="P79" s="113" t="n">
        <f aca="false">+Actuals!M81</f>
        <v>0</v>
      </c>
      <c r="Q79" s="114" t="n">
        <f aca="false">+Actuals!N81</f>
        <v>0</v>
      </c>
      <c r="R79" s="113" t="n">
        <f aca="false">+Actuals!O81</f>
        <v>0</v>
      </c>
      <c r="S79" s="114" t="n">
        <f aca="false">+Actuals!P81</f>
        <v>0</v>
      </c>
      <c r="T79" s="113" t="n">
        <f aca="false">+Actuals!Q81</f>
        <v>0</v>
      </c>
      <c r="U79" s="114" t="n">
        <f aca="false">+Actuals!R81</f>
        <v>0</v>
      </c>
      <c r="V79" s="113" t="n">
        <f aca="false">+Actuals!S81</f>
        <v>0</v>
      </c>
      <c r="W79" s="114" t="n">
        <f aca="false">+Actuals!T81</f>
        <v>0</v>
      </c>
      <c r="X79" s="113" t="n">
        <f aca="false">+Actuals!U81</f>
        <v>0</v>
      </c>
      <c r="Y79" s="114" t="n">
        <f aca="false">+Actuals!V81</f>
        <v>0</v>
      </c>
      <c r="Z79" s="113" t="n">
        <f aca="false">+Actuals!W81</f>
        <v>0</v>
      </c>
      <c r="AA79" s="114" t="n">
        <f aca="false">+Actuals!X81</f>
        <v>0</v>
      </c>
      <c r="AB79" s="113" t="n">
        <f aca="false">+Actuals!Y81</f>
        <v>0</v>
      </c>
      <c r="AC79" s="114" t="n">
        <f aca="false">+Actuals!Z81</f>
        <v>0</v>
      </c>
      <c r="AD79" s="113" t="n">
        <f aca="false">+Actuals!AA81</f>
        <v>0</v>
      </c>
      <c r="AE79" s="114" t="n">
        <f aca="false">+Actuals!AB81</f>
        <v>0</v>
      </c>
      <c r="AF79" s="113" t="n">
        <f aca="false">+Actuals!AC81</f>
        <v>0</v>
      </c>
      <c r="AG79" s="114" t="n">
        <f aca="false">+Actuals!AD81</f>
        <v>0</v>
      </c>
      <c r="AH79" s="113" t="n">
        <f aca="false">+Actuals!AE81</f>
        <v>0</v>
      </c>
      <c r="AI79" s="114" t="n">
        <f aca="false">+Actuals!AF81</f>
        <v>0</v>
      </c>
      <c r="AJ79" s="113" t="n">
        <f aca="false">+Actuals!AG81</f>
        <v>0</v>
      </c>
      <c r="AK79" s="114" t="n">
        <f aca="false">+Actuals!AH81</f>
        <v>0</v>
      </c>
      <c r="AL79" s="113" t="n">
        <f aca="false">+Actuals!AI81</f>
        <v>0</v>
      </c>
      <c r="AM79" s="114" t="n">
        <f aca="false">+Actuals!AJ81</f>
        <v>0</v>
      </c>
      <c r="AN79" s="113" t="n">
        <f aca="false">+Actuals!AK81</f>
        <v>0</v>
      </c>
      <c r="AO79" s="114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3" t="n">
        <f aca="false">+Actuals!E82</f>
        <v>0</v>
      </c>
      <c r="I80" s="114" t="n">
        <f aca="false">+Actuals!F82</f>
        <v>0</v>
      </c>
      <c r="J80" s="113" t="n">
        <f aca="false">+Actuals!G82</f>
        <v>0</v>
      </c>
      <c r="K80" s="114" t="n">
        <f aca="false">+Actuals!H82</f>
        <v>0</v>
      </c>
      <c r="L80" s="113" t="n">
        <f aca="false">+Actuals!I82</f>
        <v>0</v>
      </c>
      <c r="M80" s="114" t="n">
        <f aca="false">+Actuals!J82</f>
        <v>0</v>
      </c>
      <c r="N80" s="113" t="n">
        <f aca="false">+Actuals!K82</f>
        <v>0</v>
      </c>
      <c r="O80" s="114" t="n">
        <f aca="false">+Actuals!L82</f>
        <v>0</v>
      </c>
      <c r="P80" s="113" t="n">
        <f aca="false">+Actuals!M82</f>
        <v>0</v>
      </c>
      <c r="Q80" s="114" t="n">
        <f aca="false">+Actuals!N82</f>
        <v>0</v>
      </c>
      <c r="R80" s="113" t="n">
        <f aca="false">+Actuals!O82</f>
        <v>0</v>
      </c>
      <c r="S80" s="114" t="n">
        <f aca="false">+Actuals!P82</f>
        <v>0</v>
      </c>
      <c r="T80" s="113" t="n">
        <f aca="false">+Actuals!Q82</f>
        <v>0</v>
      </c>
      <c r="U80" s="114" t="n">
        <f aca="false">+Actuals!R82</f>
        <v>0</v>
      </c>
      <c r="V80" s="113" t="n">
        <f aca="false">+Actuals!S82</f>
        <v>0</v>
      </c>
      <c r="W80" s="114" t="n">
        <f aca="false">+Actuals!T82</f>
        <v>0</v>
      </c>
      <c r="X80" s="113" t="n">
        <f aca="false">+Actuals!U82</f>
        <v>0</v>
      </c>
      <c r="Y80" s="114" t="n">
        <f aca="false">+Actuals!V82</f>
        <v>0</v>
      </c>
      <c r="Z80" s="113" t="n">
        <f aca="false">+Actuals!W82</f>
        <v>0</v>
      </c>
      <c r="AA80" s="114" t="n">
        <f aca="false">+Actuals!X82</f>
        <v>0</v>
      </c>
      <c r="AB80" s="113" t="n">
        <f aca="false">+Actuals!Y82</f>
        <v>0</v>
      </c>
      <c r="AC80" s="114" t="n">
        <f aca="false">+Actuals!Z82</f>
        <v>0</v>
      </c>
      <c r="AD80" s="113" t="n">
        <f aca="false">+Actuals!AA82</f>
        <v>0</v>
      </c>
      <c r="AE80" s="114" t="n">
        <f aca="false">+Actuals!AB82</f>
        <v>0</v>
      </c>
      <c r="AF80" s="113" t="n">
        <f aca="false">+Actuals!AC82</f>
        <v>0</v>
      </c>
      <c r="AG80" s="114" t="n">
        <f aca="false">+Actuals!AD82</f>
        <v>0</v>
      </c>
      <c r="AH80" s="113" t="n">
        <f aca="false">+Actuals!AE82</f>
        <v>0</v>
      </c>
      <c r="AI80" s="114" t="n">
        <f aca="false">+Actuals!AF82</f>
        <v>0</v>
      </c>
      <c r="AJ80" s="113" t="n">
        <f aca="false">+Actuals!AG82</f>
        <v>0</v>
      </c>
      <c r="AK80" s="114" t="n">
        <f aca="false">+Actuals!AH82</f>
        <v>0</v>
      </c>
      <c r="AL80" s="113" t="n">
        <f aca="false">+Actuals!AI82</f>
        <v>0</v>
      </c>
      <c r="AM80" s="114" t="n">
        <f aca="false">+Actuals!AJ82</f>
        <v>0</v>
      </c>
      <c r="AN80" s="113" t="n">
        <f aca="false">+Actuals!AK82</f>
        <v>0</v>
      </c>
      <c r="AO80" s="114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3" t="n">
        <f aca="false">+Actuals!E83</f>
        <v>0</v>
      </c>
      <c r="I81" s="114" t="n">
        <f aca="false">+Actuals!F83</f>
        <v>0</v>
      </c>
      <c r="J81" s="113" t="n">
        <f aca="false">+Actuals!G83</f>
        <v>0</v>
      </c>
      <c r="K81" s="114" t="n">
        <f aca="false">+Actuals!H83</f>
        <v>0</v>
      </c>
      <c r="L81" s="113" t="n">
        <f aca="false">+Actuals!I83</f>
        <v>0</v>
      </c>
      <c r="M81" s="114" t="n">
        <f aca="false">+Actuals!J83</f>
        <v>0</v>
      </c>
      <c r="N81" s="113" t="n">
        <f aca="false">+Actuals!K83</f>
        <v>0</v>
      </c>
      <c r="O81" s="114" t="n">
        <f aca="false">+Actuals!L83</f>
        <v>0</v>
      </c>
      <c r="P81" s="113" t="n">
        <f aca="false">+Actuals!M83</f>
        <v>0</v>
      </c>
      <c r="Q81" s="114" t="n">
        <f aca="false">+Actuals!N83</f>
        <v>0</v>
      </c>
      <c r="R81" s="113" t="n">
        <f aca="false">+Actuals!O83</f>
        <v>0</v>
      </c>
      <c r="S81" s="114" t="n">
        <f aca="false">+Actuals!P83</f>
        <v>0</v>
      </c>
      <c r="T81" s="113" t="n">
        <f aca="false">+Actuals!Q83</f>
        <v>0</v>
      </c>
      <c r="U81" s="114" t="n">
        <f aca="false">+Actuals!R83</f>
        <v>0</v>
      </c>
      <c r="V81" s="113" t="n">
        <f aca="false">+Actuals!S83</f>
        <v>0</v>
      </c>
      <c r="W81" s="114" t="n">
        <f aca="false">+Actuals!T83</f>
        <v>0</v>
      </c>
      <c r="X81" s="113" t="n">
        <f aca="false">+Actuals!U83</f>
        <v>0</v>
      </c>
      <c r="Y81" s="114" t="n">
        <f aca="false">+Actuals!V83</f>
        <v>0</v>
      </c>
      <c r="Z81" s="113" t="n">
        <f aca="false">+Actuals!W83</f>
        <v>0</v>
      </c>
      <c r="AA81" s="114" t="n">
        <f aca="false">+Actuals!X83</f>
        <v>0</v>
      </c>
      <c r="AB81" s="113" t="n">
        <f aca="false">+Actuals!Y83</f>
        <v>0</v>
      </c>
      <c r="AC81" s="114" t="n">
        <f aca="false">+Actuals!Z83</f>
        <v>0</v>
      </c>
      <c r="AD81" s="113" t="n">
        <f aca="false">+Actuals!AA83</f>
        <v>0</v>
      </c>
      <c r="AE81" s="114" t="n">
        <f aca="false">+Actuals!AB83</f>
        <v>0</v>
      </c>
      <c r="AF81" s="113" t="n">
        <f aca="false">+Actuals!AC83</f>
        <v>0</v>
      </c>
      <c r="AG81" s="114" t="n">
        <f aca="false">+Actuals!AD83</f>
        <v>0</v>
      </c>
      <c r="AH81" s="113" t="n">
        <f aca="false">+Actuals!AE83</f>
        <v>0</v>
      </c>
      <c r="AI81" s="114" t="n">
        <f aca="false">+Actuals!AF83</f>
        <v>0</v>
      </c>
      <c r="AJ81" s="113" t="n">
        <f aca="false">+Actuals!AG83</f>
        <v>0</v>
      </c>
      <c r="AK81" s="114" t="n">
        <f aca="false">+Actuals!AH83</f>
        <v>0</v>
      </c>
      <c r="AL81" s="113" t="n">
        <f aca="false">+Actuals!AI83</f>
        <v>0</v>
      </c>
      <c r="AM81" s="114" t="n">
        <f aca="false">+Actuals!AJ83</f>
        <v>0</v>
      </c>
      <c r="AN81" s="113" t="n">
        <f aca="false">+Actuals!AK83</f>
        <v>0</v>
      </c>
      <c r="AO81" s="114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-40945.88</v>
      </c>
      <c r="F82" s="42" t="n">
        <f aca="false">F16+F24+F29+F36+F43+F45+F47+F49</f>
        <v>0</v>
      </c>
      <c r="G82" s="43" t="n">
        <f aca="false">SUM(G72:G81)+G16+G24+G29+G36+G43+G45+G47+G49+G51+G56+G61+G66</f>
        <v>-40945.88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2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2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9" activePane="bottomRight" state="frozen"/>
      <selection pane="topLeft" activeCell="A1" activeCellId="0" sqref="A1"/>
      <selection pane="topRight" activeCell="I1" activeCellId="0" sqref="I1"/>
      <selection pane="bottomLeft" activeCell="A79" activeCellId="0" sqref="A79"/>
      <selection pane="bottomRight" activeCell="AQ79" activeCellId="0" sqref="AQ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7" min="6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144374265</v>
      </c>
      <c r="E11" s="29" t="n">
        <f aca="false">SUM(G11,I11,K11,M11,O11,Q11,S11,U11,W11,Y11,AA11,AC11,AE11)</f>
        <v>479317345.27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0</v>
      </c>
      <c r="H11" s="28" t="n">
        <f aca="false">'EAST-EGM-GL'!H11+'EAST-LRC-GL'!H11</f>
        <v>139989147</v>
      </c>
      <c r="I11" s="29" t="n">
        <f aca="false">'EAST-EGM-GL'!I11+'EAST-LRC-GL'!I11</f>
        <v>429682133.95</v>
      </c>
      <c r="J11" s="28" t="n">
        <f aca="false">'EAST-EGM-GL'!J11+'EAST-LRC-GL'!J11</f>
        <v>4244386</v>
      </c>
      <c r="K11" s="29" t="n">
        <f aca="false">'EAST-EGM-GL'!K11+'EAST-LRC-GL'!K11</f>
        <v>49527701.25</v>
      </c>
      <c r="L11" s="28" t="n">
        <f aca="false">'EAST-EGM-GL'!L11+'EAST-LRC-GL'!L11</f>
        <v>99687</v>
      </c>
      <c r="M11" s="29" t="n">
        <f aca="false">'EAST-EGM-GL'!M11+'EAST-LRC-GL'!M11</f>
        <v>457490.22</v>
      </c>
      <c r="N11" s="28" t="n">
        <f aca="false">'EAST-EGM-GL'!N11+'EAST-LRC-GL'!N11</f>
        <v>34795</v>
      </c>
      <c r="O11" s="29" t="n">
        <f aca="false">'EAST-EGM-GL'!O11+'EAST-LRC-GL'!O11</f>
        <v>-378006.65</v>
      </c>
      <c r="P11" s="28" t="n">
        <f aca="false">'EAST-EGM-GL'!P11+'EAST-LRC-GL'!P11</f>
        <v>6250</v>
      </c>
      <c r="Q11" s="29" t="n">
        <f aca="false">'EAST-EGM-GL'!Q11+'EAST-LRC-GL'!Q11</f>
        <v>28026.5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5305885.56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5234753.95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-117617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180457.4</v>
      </c>
      <c r="P12" s="28" t="n">
        <f aca="false">'EAST-EGM-GL'!P12+'EAST-LRC-GL'!P12</f>
        <v>0</v>
      </c>
      <c r="Q12" s="29" t="n">
        <f aca="false">'EAST-EGM-GL'!Q12+'EAST-LRC-GL'!Q12</f>
        <v>8291.21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109215273</v>
      </c>
      <c r="E13" s="29" t="n">
        <f aca="false">SUM(G13,I13,K13,M13,O13,Q13,S13,U13,W13,Y13,AA13,AC13,AE13)</f>
        <v>391776024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109215273</v>
      </c>
      <c r="I13" s="29" t="n">
        <f aca="false">'EAST-EGM-GL'!I13+'EAST-LRC-GL'!I13</f>
        <v>391776024</v>
      </c>
      <c r="J13" s="28" t="n">
        <f aca="false">'EAST-EGM-GL'!J13+'EAST-LRC-GL'!J13</f>
        <v>0</v>
      </c>
      <c r="K13" s="29" t="n">
        <f aca="false">'EAST-EGM-GL'!K13+'EAST-LRC-GL'!K13</f>
        <v>0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4762431.47</v>
      </c>
      <c r="F15" s="107" t="n">
        <f aca="false">('TIE-OUT'!L15+'TIE-OUT'!J15)+(RECLASS!J15+RECLASS!H15)</f>
        <v>0</v>
      </c>
      <c r="G15" s="108" t="n">
        <f aca="false">('TIE-OUT'!M15+'TIE-OUT'!K15)+(RECLASS!K15+RECLASS!I15)</f>
        <v>0</v>
      </c>
      <c r="H15" s="28" t="n">
        <f aca="false">'EAST-EGM-GL'!H15+'EAST-LRC-GL'!H15</f>
        <v>0</v>
      </c>
      <c r="I15" s="29" t="n">
        <f aca="false">'EAST-EGM-GL'!I15+'EAST-LRC-GL'!I15</f>
        <v>2295219.79</v>
      </c>
      <c r="J15" s="28" t="n">
        <f aca="false">'EAST-EGM-GL'!J15+'EAST-LRC-GL'!J15</f>
        <v>0</v>
      </c>
      <c r="K15" s="29" t="n">
        <f aca="false">'EAST-EGM-GL'!K15+'EAST-LRC-GL'!K15</f>
        <v>62513.12</v>
      </c>
      <c r="L15" s="28" t="n">
        <f aca="false">'EAST-EGM-GL'!L15+'EAST-LRC-GL'!L15</f>
        <v>0</v>
      </c>
      <c r="M15" s="29" t="n">
        <f aca="false">'EAST-EGM-GL'!M15+'EAST-LRC-GL'!M15</f>
        <v>2578395.6</v>
      </c>
      <c r="N15" s="28" t="n">
        <f aca="false">'EAST-EGM-GL'!N15+'EAST-LRC-GL'!N15</f>
        <v>0</v>
      </c>
      <c r="O15" s="29" t="n">
        <f aca="false">'EAST-EGM-GL'!O15+'EAST-LRC-GL'!O15</f>
        <v>-269223.04</v>
      </c>
      <c r="P15" s="28" t="n">
        <f aca="false">'EAST-EGM-GL'!P15+'EAST-LRC-GL'!P15</f>
        <v>0</v>
      </c>
      <c r="Q15" s="29" t="n">
        <f aca="false">'EAST-EGM-GL'!Q15+'EAST-LRC-GL'!Q15</f>
        <v>95526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253589538</v>
      </c>
      <c r="E16" s="31" t="n">
        <f aca="false">SUM(E11:E15)</f>
        <v>881161686.3</v>
      </c>
      <c r="F16" s="30" t="n">
        <f aca="false">SUM(F11:F15)</f>
        <v>0</v>
      </c>
      <c r="G16" s="31" t="n">
        <f aca="false">SUM(G11:G15)</f>
        <v>5234753.95</v>
      </c>
      <c r="H16" s="30" t="n">
        <f aca="false">SUM(H11:H15)</f>
        <v>249204420</v>
      </c>
      <c r="I16" s="31" t="n">
        <f aca="false">SUM(I11:I15)</f>
        <v>823753377.74</v>
      </c>
      <c r="J16" s="30" t="n">
        <f aca="false">SUM(J11:J15)</f>
        <v>4244386</v>
      </c>
      <c r="K16" s="31" t="n">
        <f aca="false">SUM(K11:K15)</f>
        <v>49472597.37</v>
      </c>
      <c r="L16" s="30" t="n">
        <f aca="false">SUM(L11:L15)</f>
        <v>99687</v>
      </c>
      <c r="M16" s="31" t="n">
        <f aca="false">SUM(M11:M15)</f>
        <v>3035885.82</v>
      </c>
      <c r="N16" s="30" t="n">
        <f aca="false">SUM(N11:N15)</f>
        <v>34795</v>
      </c>
      <c r="O16" s="31" t="n">
        <f aca="false">SUM(O11:O15)</f>
        <v>-466772.29</v>
      </c>
      <c r="P16" s="30" t="n">
        <f aca="false">SUM(P11:P15)</f>
        <v>6250</v>
      </c>
      <c r="Q16" s="31" t="n">
        <f aca="false">SUM(Q11:Q15)</f>
        <v>131843.71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-149513287</v>
      </c>
      <c r="E19" s="29" t="n">
        <f aca="false">SUM(G19,I19,K19,M19,O19,Q19,S19,U19,W19,Y19,AA19,AC19,AE19)</f>
        <v>-483206702.53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0</v>
      </c>
      <c r="H19" s="28" t="n">
        <f aca="false">'EAST-EGM-GL'!H19+'EAST-LRC-GL'!H19</f>
        <v>-148877163</v>
      </c>
      <c r="I19" s="29" t="n">
        <f aca="false">'EAST-EGM-GL'!I19+'EAST-LRC-GL'!I19</f>
        <v>-473689256.97</v>
      </c>
      <c r="J19" s="28" t="n">
        <f aca="false">'EAST-EGM-GL'!J19+'EAST-LRC-GL'!J19</f>
        <v>-895668</v>
      </c>
      <c r="K19" s="29" t="n">
        <f aca="false">'EAST-EGM-GL'!K19+'EAST-LRC-GL'!K19</f>
        <v>-9299976.89</v>
      </c>
      <c r="L19" s="28" t="n">
        <f aca="false">'EAST-EGM-GL'!L19+'EAST-LRC-GL'!L19</f>
        <v>-633219</v>
      </c>
      <c r="M19" s="29" t="n">
        <f aca="false">'EAST-EGM-GL'!M19+'EAST-LRC-GL'!M19</f>
        <v>-1691104.37</v>
      </c>
      <c r="N19" s="28" t="n">
        <f aca="false">'EAST-EGM-GL'!N19+'EAST-LRC-GL'!N19</f>
        <v>352241</v>
      </c>
      <c r="O19" s="29" t="n">
        <f aca="false">'EAST-EGM-GL'!O19+'EAST-LRC-GL'!O19</f>
        <v>907907.24</v>
      </c>
      <c r="P19" s="28" t="n">
        <f aca="false">'EAST-EGM-GL'!P19+'EAST-LRC-GL'!P19</f>
        <v>540522</v>
      </c>
      <c r="Q19" s="29" t="n">
        <f aca="false">'EAST-EGM-GL'!Q19+'EAST-LRC-GL'!Q19</f>
        <v>565728.46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-7792913.25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-7797144.75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4231.5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-103672390</v>
      </c>
      <c r="E21" s="29" t="n">
        <f aca="false">SUM(G21,I21,K21,M21,O21,Q21,S21,U21,W21,Y21,AA21,AC21,AE21)</f>
        <v>-371486755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-105100453</v>
      </c>
      <c r="I21" s="29" t="n">
        <f aca="false">'EAST-EGM-GL'!I21+'EAST-LRC-GL'!I21</f>
        <v>-376014631</v>
      </c>
      <c r="J21" s="28" t="n">
        <f aca="false">'EAST-EGM-GL'!J21+'EAST-LRC-GL'!J21</f>
        <v>0</v>
      </c>
      <c r="K21" s="29" t="n">
        <f aca="false">'EAST-EGM-GL'!K21+'EAST-LRC-GL'!K21</f>
        <v>0</v>
      </c>
      <c r="L21" s="28" t="n">
        <f aca="false">'EAST-EGM-GL'!L21+'EAST-LRC-GL'!L21</f>
        <v>1428063</v>
      </c>
      <c r="M21" s="29" t="n">
        <f aca="false">'EAST-EGM-GL'!M21+'EAST-LRC-GL'!M21</f>
        <v>4527876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532058</v>
      </c>
      <c r="E23" s="29" t="n">
        <f aca="false">SUM(G23,I23,K23,M23,O23,Q23,S23,U23,W23,Y23,AA23,AC23,AE23)</f>
        <v>1842830.478</v>
      </c>
      <c r="F23" s="107" t="n">
        <f aca="false">('TIE-OUT'!L23+'TIE-OUT'!J23)+(RECLASS!J23+RECLASS!H23)</f>
        <v>0</v>
      </c>
      <c r="G23" s="108" t="n">
        <f aca="false">('TIE-OUT'!M23+'TIE-OUT'!K23)+(RECLASS!K23+RECLASS!I23)</f>
        <v>0</v>
      </c>
      <c r="H23" s="28" t="n">
        <f aca="false">'EAST-EGM-GL'!H23+'EAST-LRC-GL'!H23</f>
        <v>-124545</v>
      </c>
      <c r="I23" s="29" t="n">
        <f aca="false">'EAST-EGM-GL'!I23+'EAST-LRC-GL'!I23</f>
        <v>-378367.71</v>
      </c>
      <c r="J23" s="28" t="n">
        <f aca="false">'EAST-EGM-GL'!J23+'EAST-LRC-GL'!J23</f>
        <v>799471</v>
      </c>
      <c r="K23" s="29" t="n">
        <f aca="false">'EAST-EGM-GL'!K23+'EAST-LRC-GL'!K23</f>
        <v>2428792.898</v>
      </c>
      <c r="L23" s="28" t="n">
        <f aca="false">'EAST-EGM-GL'!L23+'EAST-LRC-GL'!L23</f>
        <v>-150665</v>
      </c>
      <c r="M23" s="29" t="n">
        <f aca="false">'EAST-EGM-GL'!M23+'EAST-LRC-GL'!M23</f>
        <v>-231282</v>
      </c>
      <c r="N23" s="28" t="n">
        <f aca="false">'EAST-EGM-GL'!N23+'EAST-LRC-GL'!N23</f>
        <v>7692</v>
      </c>
      <c r="O23" s="29" t="n">
        <f aca="false">'EAST-EGM-GL'!O23+'EAST-LRC-GL'!O23</f>
        <v>23368.3</v>
      </c>
      <c r="P23" s="28" t="n">
        <f aca="false">'EAST-EGM-GL'!P23+'EAST-LRC-GL'!P23</f>
        <v>105</v>
      </c>
      <c r="Q23" s="29" t="n">
        <f aca="false">'EAST-EGM-GL'!Q23+'EAST-LRC-GL'!Q23</f>
        <v>318.99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-252653619</v>
      </c>
      <c r="E24" s="31" t="n">
        <f aca="false">SUM(E19:E23)</f>
        <v>-860643540.302</v>
      </c>
      <c r="F24" s="30" t="n">
        <f aca="false">SUM(F19:F23)</f>
        <v>0</v>
      </c>
      <c r="G24" s="31" t="n">
        <f aca="false">SUM(G19:G23)</f>
        <v>-7797144.75</v>
      </c>
      <c r="H24" s="30" t="n">
        <f aca="false">SUM(H19:H23)</f>
        <v>-254102161</v>
      </c>
      <c r="I24" s="31" t="n">
        <f aca="false">SUM(I19:I23)</f>
        <v>-850082255.68</v>
      </c>
      <c r="J24" s="30" t="n">
        <f aca="false">SUM(J19:J23)</f>
        <v>-96197</v>
      </c>
      <c r="K24" s="31" t="n">
        <f aca="false">SUM(K19:K23)</f>
        <v>-6866952.492</v>
      </c>
      <c r="L24" s="30" t="n">
        <f aca="false">SUM(L19:L23)</f>
        <v>644179</v>
      </c>
      <c r="M24" s="31" t="n">
        <f aca="false">SUM(M19:M23)</f>
        <v>2605489.63</v>
      </c>
      <c r="N24" s="30" t="n">
        <f aca="false">SUM(N19:N23)</f>
        <v>359933</v>
      </c>
      <c r="O24" s="31" t="n">
        <f aca="false">SUM(O19:O23)</f>
        <v>931275.54</v>
      </c>
      <c r="P24" s="30" t="n">
        <f aca="false">SUM(P19:P23)</f>
        <v>540627</v>
      </c>
      <c r="Q24" s="31" t="n">
        <f aca="false">SUM(Q19:Q23)</f>
        <v>566047.45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20013</v>
      </c>
      <c r="E27" s="29" t="n">
        <f aca="false">SUM(G27,I27,K27,M27,O27,Q27,S27,U27,W27,Y27,AA27,AC27,AE27)</f>
        <v>79601.74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19824</v>
      </c>
      <c r="I27" s="29" t="n">
        <f aca="false">'EAST-EGM-GL'!I27+'EAST-LRC-GL'!I27</f>
        <v>78849.52</v>
      </c>
      <c r="J27" s="28" t="n">
        <f aca="false">'EAST-EGM-GL'!J27+'EAST-LRC-GL'!J27</f>
        <v>189</v>
      </c>
      <c r="K27" s="29" t="n">
        <f aca="false">'EAST-EGM-GL'!K27+'EAST-LRC-GL'!K27</f>
        <v>752.22</v>
      </c>
      <c r="L27" s="28" t="n">
        <f aca="false">'EAST-EGM-GL'!L27+'EAST-LRC-GL'!L27</f>
        <v>0</v>
      </c>
      <c r="M27" s="29" t="n">
        <f aca="false">'EAST-EGM-GL'!M27+'EAST-LRC-GL'!M27</f>
        <v>0</v>
      </c>
      <c r="N27" s="28" t="n">
        <f aca="false">'EAST-EGM-GL'!N27+'EAST-LRC-GL'!N27</f>
        <v>0</v>
      </c>
      <c r="O27" s="29" t="n">
        <f aca="false">'EAST-EGM-GL'!O27+'EAST-LRC-GL'!O27</f>
        <v>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-1041991</v>
      </c>
      <c r="E28" s="29" t="n">
        <f aca="false">SUM(G28,I28,K28,M28,O28,Q28,S28,U28,W28,Y28,AA28,AC28,AE28)</f>
        <v>-3189260.81</v>
      </c>
      <c r="F28" s="107" t="n">
        <f aca="false">('TIE-OUT'!L28+'TIE-OUT'!J28)+(RECLASS!J28+RECLASS!H28)</f>
        <v>0</v>
      </c>
      <c r="G28" s="108" t="n">
        <f aca="false">('TIE-OUT'!M28+'TIE-OUT'!K28)+(RECLASS!K28+RECLASS!I28)</f>
        <v>0</v>
      </c>
      <c r="H28" s="28" t="n">
        <f aca="false">'EAST-EGM-GL'!H28+'EAST-LRC-GL'!H28</f>
        <v>-1021570</v>
      </c>
      <c r="I28" s="29" t="n">
        <f aca="false">'EAST-EGM-GL'!I28+'EAST-LRC-GL'!I28</f>
        <v>-3097939.99</v>
      </c>
      <c r="J28" s="28" t="n">
        <f aca="false">'EAST-EGM-GL'!J28+'EAST-LRC-GL'!J28</f>
        <v>-20421</v>
      </c>
      <c r="K28" s="29" t="n">
        <f aca="false">'EAST-EGM-GL'!K28+'EAST-LRC-GL'!K28</f>
        <v>-91320.82</v>
      </c>
      <c r="L28" s="28" t="n">
        <f aca="false">'EAST-EGM-GL'!L28+'EAST-LRC-GL'!L28</f>
        <v>0</v>
      </c>
      <c r="M28" s="29" t="n">
        <f aca="false">'EAST-EGM-GL'!M28+'EAST-LRC-GL'!M28</f>
        <v>0</v>
      </c>
      <c r="N28" s="28" t="n">
        <f aca="false">'EAST-EGM-GL'!N28+'EAST-LRC-GL'!N28</f>
        <v>0</v>
      </c>
      <c r="O28" s="29" t="n">
        <f aca="false">'EAST-EGM-GL'!O28+'EAST-LRC-GL'!O28</f>
        <v>0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-1021978</v>
      </c>
      <c r="E29" s="31" t="n">
        <f aca="false">SUM(E27:E28)</f>
        <v>-3109659.07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-1001746</v>
      </c>
      <c r="I29" s="31" t="n">
        <f aca="false">SUM(I27:I28)</f>
        <v>-3019090.47</v>
      </c>
      <c r="J29" s="30" t="n">
        <f aca="false">SUM(J27:J28)</f>
        <v>-20232</v>
      </c>
      <c r="K29" s="31" t="n">
        <f aca="false">SUM(K27:K28)</f>
        <v>-90568.6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-2814914</v>
      </c>
      <c r="E32" s="29" t="n">
        <f aca="false">SUM(G32,I32,K32,M32,O32,Q32,S32,U32,W32,Y32,AA32,AC32,AE32)</f>
        <v>-8586725.246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2715793</v>
      </c>
      <c r="I32" s="29" t="n">
        <f aca="false">'EAST-EGM-GL'!I32+'EAST-LRC-GL'!I32</f>
        <v>8250579.134</v>
      </c>
      <c r="J32" s="28" t="n">
        <f aca="false">'EAST-EGM-GL'!J32+'EAST-LRC-GL'!J32</f>
        <v>-5204845</v>
      </c>
      <c r="K32" s="29" t="n">
        <f aca="false">'EAST-EGM-GL'!K32+'EAST-LRC-GL'!K32</f>
        <v>-15812319.11</v>
      </c>
      <c r="L32" s="28" t="n">
        <f aca="false">'EAST-EGM-GL'!L32+'EAST-LRC-GL'!L32</f>
        <v>910167</v>
      </c>
      <c r="M32" s="29" t="n">
        <f aca="false">'EAST-EGM-GL'!M32+'EAST-LRC-GL'!M32</f>
        <v>2730119.44</v>
      </c>
      <c r="N32" s="28" t="n">
        <f aca="false">'EAST-EGM-GL'!N32+'EAST-LRC-GL'!N32</f>
        <v>-148991</v>
      </c>
      <c r="O32" s="29" t="n">
        <f aca="false">'EAST-EGM-GL'!O32+'EAST-LRC-GL'!O32</f>
        <v>-452634.66</v>
      </c>
      <c r="P32" s="28" t="n">
        <f aca="false">'EAST-EGM-GL'!P32+'EAST-LRC-GL'!P32</f>
        <v>-1087038</v>
      </c>
      <c r="Q32" s="29" t="n">
        <f aca="false">'EAST-EGM-GL'!Q32+'EAST-LRC-GL'!Q32</f>
        <v>-3302470.05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-1470329</v>
      </c>
      <c r="E33" s="29" t="n">
        <f aca="false">SUM(G33,I33,K33,M33,O33,Q33,S33,U33,W33,Y33,AA33,AC33,AE33)</f>
        <v>-2834339.58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-588824</v>
      </c>
      <c r="K33" s="29" t="n">
        <f aca="false">'EAST-EGM-GL'!K33+'EAST-LRC-GL'!K33</f>
        <v>-2107105.61</v>
      </c>
      <c r="L33" s="28" t="n">
        <f aca="false">'EAST-EGM-GL'!L33+'EAST-LRC-GL'!L33</f>
        <v>-757653</v>
      </c>
      <c r="M33" s="29" t="n">
        <f aca="false">'EAST-EGM-GL'!M33+'EAST-LRC-GL'!M33</f>
        <v>-326556.55</v>
      </c>
      <c r="N33" s="28" t="n">
        <f aca="false">'EAST-EGM-GL'!N33+'EAST-LRC-GL'!N33</f>
        <v>-123045</v>
      </c>
      <c r="O33" s="29" t="n">
        <f aca="false">'EAST-EGM-GL'!O33+'EAST-LRC-GL'!O33</f>
        <v>-397889.49</v>
      </c>
      <c r="P33" s="28" t="n">
        <f aca="false">'EAST-EGM-GL'!P33+'EAST-LRC-GL'!P33</f>
        <v>-807</v>
      </c>
      <c r="Q33" s="29" t="n">
        <f aca="false">'EAST-EGM-GL'!Q33+'EAST-LRC-GL'!Q33</f>
        <v>-2787.93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840099</v>
      </c>
      <c r="E34" s="29" t="n">
        <f aca="false">SUM(G34,I34,K34,M34,O34,Q34,S34,U34,W34,Y34,AA34,AC34,AE34)</f>
        <v>460624.65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81881</v>
      </c>
      <c r="K34" s="29" t="n">
        <f aca="false">'EAST-EGM-GL'!K34+'EAST-LRC-GL'!K34</f>
        <v>250280.96</v>
      </c>
      <c r="L34" s="28" t="n">
        <f aca="false">'EAST-EGM-GL'!L34+'EAST-LRC-GL'!L34</f>
        <v>715370</v>
      </c>
      <c r="M34" s="29" t="n">
        <f aca="false">'EAST-EGM-GL'!M34+'EAST-LRC-GL'!M34</f>
        <v>92641.68</v>
      </c>
      <c r="N34" s="28" t="n">
        <f aca="false">'EAST-EGM-GL'!N34+'EAST-LRC-GL'!N34</f>
        <v>17757</v>
      </c>
      <c r="O34" s="29" t="n">
        <f aca="false">'EAST-EGM-GL'!O34+'EAST-LRC-GL'!O34</f>
        <v>33158.59</v>
      </c>
      <c r="P34" s="28" t="n">
        <f aca="false">'EAST-EGM-GL'!P34+'EAST-LRC-GL'!P34</f>
        <v>25091</v>
      </c>
      <c r="Q34" s="29" t="n">
        <f aca="false">'EAST-EGM-GL'!Q34+'EAST-LRC-GL'!Q34</f>
        <v>84543.42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-61411</v>
      </c>
      <c r="E35" s="29" t="n">
        <f aca="false">SUM(G35,I35,K35,M35,O35,Q35,S35,U35,W35,Y35,AA35,AC35,AE35)</f>
        <v>0</v>
      </c>
      <c r="F35" s="107" t="n">
        <f aca="false">('TIE-OUT'!L35+'TIE-OUT'!J35)+(RECLASS!J35+RECLASS!H35)</f>
        <v>0</v>
      </c>
      <c r="G35" s="108" t="n">
        <f aca="false">('TIE-OUT'!M35+'TIE-OUT'!K35)+(RECLASS!K35+RECLASS!I35)</f>
        <v>0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-61411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-3506555</v>
      </c>
      <c r="E36" s="31" t="n">
        <f aca="false">SUM(E32:E35)</f>
        <v>-10960440.176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2715793</v>
      </c>
      <c r="I36" s="31" t="n">
        <f aca="false">SUM(I32:I35)</f>
        <v>8250579.134</v>
      </c>
      <c r="J36" s="30" t="n">
        <f aca="false">SUM(J32:J35)</f>
        <v>-5711788</v>
      </c>
      <c r="K36" s="31" t="n">
        <f aca="false">SUM(K32:K35)</f>
        <v>-17669143.76</v>
      </c>
      <c r="L36" s="30" t="n">
        <f aca="false">SUM(L32:L35)</f>
        <v>806473</v>
      </c>
      <c r="M36" s="31" t="n">
        <f aca="false">SUM(M32:M35)</f>
        <v>2496204.57</v>
      </c>
      <c r="N36" s="30" t="n">
        <f aca="false">SUM(N32:N35)</f>
        <v>-254279</v>
      </c>
      <c r="O36" s="31" t="n">
        <f aca="false">SUM(O32:O35)</f>
        <v>-817365.56</v>
      </c>
      <c r="P36" s="30" t="n">
        <f aca="false">SUM(P32:P35)</f>
        <v>-1062754</v>
      </c>
      <c r="Q36" s="31" t="n">
        <f aca="false">SUM(Q32:Q35)</f>
        <v>-3220714.56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4782187</v>
      </c>
      <c r="E39" s="29" t="n">
        <f aca="false">SUM(G39,I39,K39,M39,O39,Q39,S39,U39,W39,Y39,AA39,AC39,AE39)</f>
        <v>13174387.64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1200052</v>
      </c>
      <c r="I39" s="29" t="n">
        <f aca="false">'EAST-EGM-GL'!I39+'EAST-LRC-GL'!I39</f>
        <v>2192363.6</v>
      </c>
      <c r="J39" s="28" t="n">
        <f aca="false">'EAST-EGM-GL'!J39+'EAST-LRC-GL'!J39</f>
        <v>358786</v>
      </c>
      <c r="K39" s="29" t="n">
        <f aca="false">'EAST-EGM-GL'!K39+'EAST-LRC-GL'!K39</f>
        <v>1190141.34</v>
      </c>
      <c r="L39" s="28" t="n">
        <f aca="false">'EAST-EGM-GL'!L39+'EAST-LRC-GL'!L39</f>
        <v>2017396</v>
      </c>
      <c r="M39" s="29" t="n">
        <f aca="false">'EAST-EGM-GL'!M39+'EAST-LRC-GL'!M39</f>
        <v>6128198.22</v>
      </c>
      <c r="N39" s="28" t="n">
        <f aca="false">'EAST-EGM-GL'!N39+'EAST-LRC-GL'!N39</f>
        <v>-532</v>
      </c>
      <c r="O39" s="29" t="n">
        <f aca="false">'EAST-EGM-GL'!O39+'EAST-LRC-GL'!O39</f>
        <v>-1616.95</v>
      </c>
      <c r="P39" s="28" t="n">
        <f aca="false">'EAST-EGM-GL'!P39+'EAST-LRC-GL'!P39</f>
        <v>1206485</v>
      </c>
      <c r="Q39" s="29" t="n">
        <f aca="false">'EAST-EGM-GL'!Q39+'EAST-LRC-GL'!Q39</f>
        <v>3665301.43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-1130431</v>
      </c>
      <c r="E40" s="29" t="n">
        <f aca="false">SUM(G40,I40,K40,M40,O40,Q40,S40,U40,W40,Y40,AA40,AC40,AE40)</f>
        <v>-3434200.77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-49660</v>
      </c>
      <c r="I40" s="29" t="n">
        <f aca="false">'EAST-EGM-GL'!I40+'EAST-LRC-GL'!I40</f>
        <v>-97269.49</v>
      </c>
      <c r="J40" s="28" t="n">
        <f aca="false">'EAST-EGM-GL'!J40+'EAST-LRC-GL'!J40</f>
        <v>49660</v>
      </c>
      <c r="K40" s="29" t="n">
        <f aca="false">'EAST-EGM-GL'!K40+'EAST-LRC-GL'!K40</f>
        <v>97269.49</v>
      </c>
      <c r="L40" s="28" t="n">
        <f aca="false">'EAST-EGM-GL'!L40+'EAST-LRC-GL'!L40</f>
        <v>0</v>
      </c>
      <c r="M40" s="29" t="n">
        <f aca="false">'EAST-EGM-GL'!M40+'EAST-LRC-GL'!M40</f>
        <v>0</v>
      </c>
      <c r="N40" s="28" t="n">
        <f aca="false">'EAST-EGM-GL'!N40+'EAST-LRC-GL'!N40</f>
        <v>0</v>
      </c>
      <c r="O40" s="29" t="n">
        <f aca="false">'EAST-EGM-GL'!O40+'EAST-LRC-GL'!O40</f>
        <v>0</v>
      </c>
      <c r="P40" s="28" t="n">
        <f aca="false">'EAST-EGM-GL'!P40+'EAST-LRC-GL'!P40</f>
        <v>-1130431</v>
      </c>
      <c r="Q40" s="29" t="n">
        <f aca="false">'EAST-EGM-GL'!Q40+'EAST-LRC-GL'!Q40</f>
        <v>-3434200.77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('TIE-OUT'!L41+'TIE-OUT'!J41)+(RECLASS!J41+RECLASS!H41)</f>
        <v>0</v>
      </c>
      <c r="G41" s="108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-1130431</v>
      </c>
      <c r="E42" s="31" t="n">
        <f aca="false">SUM(E40:E41)</f>
        <v>-3434200.77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-49660</v>
      </c>
      <c r="I42" s="31" t="n">
        <f aca="false">SUM(I40:I41)</f>
        <v>-97269.49</v>
      </c>
      <c r="J42" s="30" t="n">
        <f aca="false">SUM(J40:J41)</f>
        <v>49660</v>
      </c>
      <c r="K42" s="31" t="n">
        <f aca="false">SUM(K40:K41)</f>
        <v>97269.49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-1130431</v>
      </c>
      <c r="Q42" s="31" t="n">
        <f aca="false">SUM(Q40:Q41)</f>
        <v>-3434200.77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3651756</v>
      </c>
      <c r="E43" s="31" t="n">
        <f aca="false">E42+E39</f>
        <v>9740186.87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1150392</v>
      </c>
      <c r="I43" s="31" t="n">
        <f aca="false">I42+I39</f>
        <v>2095094.11</v>
      </c>
      <c r="J43" s="30" t="n">
        <f aca="false">J42+J39</f>
        <v>408446</v>
      </c>
      <c r="K43" s="31" t="n">
        <f aca="false">K42+K39</f>
        <v>1287410.83</v>
      </c>
      <c r="L43" s="30" t="n">
        <f aca="false">L42+L39</f>
        <v>2017396</v>
      </c>
      <c r="M43" s="31" t="n">
        <f aca="false">M42+M39</f>
        <v>6128198.22</v>
      </c>
      <c r="N43" s="30" t="n">
        <f aca="false">N42+N39</f>
        <v>-532</v>
      </c>
      <c r="O43" s="31" t="n">
        <f aca="false">O42+O39</f>
        <v>-1616.95</v>
      </c>
      <c r="P43" s="30" t="n">
        <f aca="false">P42+P39</f>
        <v>76054</v>
      </c>
      <c r="Q43" s="31" t="n">
        <f aca="false">Q42+Q39</f>
        <v>231100.66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0</v>
      </c>
      <c r="K45" s="29" t="n">
        <f aca="false">'EAST-EGM-GL'!K45+'EAST-LRC-GL'!K45</f>
        <v>0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-59142</v>
      </c>
      <c r="E49" s="29" t="n">
        <f aca="false">SUM(G49,I49,K49,M49,O49,Q49,S49,U49,W49,Y49,AA49,AC49,AE49)</f>
        <v>-179673.404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2033302</v>
      </c>
      <c r="I49" s="29" t="n">
        <f aca="false">'EAST-EGM-GL'!I49+'EAST-LRC-GL'!I49</f>
        <v>6177171.476</v>
      </c>
      <c r="J49" s="28" t="n">
        <f aca="false">'EAST-EGM-GL'!J49+'EAST-LRC-GL'!J49</f>
        <v>1175385</v>
      </c>
      <c r="K49" s="29" t="n">
        <f aca="false">'EAST-EGM-GL'!K49+'EAST-LRC-GL'!K49</f>
        <v>3570819.63</v>
      </c>
      <c r="L49" s="28" t="n">
        <f aca="false">'EAST-EGM-GL'!L49+'EAST-LRC-GL'!L49</f>
        <v>-3567735</v>
      </c>
      <c r="M49" s="29" t="n">
        <f aca="false">'EAST-EGM-GL'!M49+'EAST-LRC-GL'!M49</f>
        <v>-10838778.93</v>
      </c>
      <c r="N49" s="28" t="n">
        <f aca="false">'EAST-EGM-GL'!N49+'EAST-LRC-GL'!N49</f>
        <v>-139917</v>
      </c>
      <c r="O49" s="29" t="n">
        <f aca="false">'EAST-EGM-GL'!O49+'EAST-LRC-GL'!O49</f>
        <v>-425067.85</v>
      </c>
      <c r="P49" s="28" t="n">
        <f aca="false">'EAST-EGM-GL'!P49+'EAST-LRC-GL'!P49</f>
        <v>439823</v>
      </c>
      <c r="Q49" s="29" t="n">
        <f aca="false">'EAST-EGM-GL'!Q49+'EAST-LRC-GL'!Q49</f>
        <v>1336182.27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-533589</v>
      </c>
      <c r="E51" s="29" t="n">
        <f aca="false">SUM(G51,I51,K51,M51,O51,Q51,S51,U51,W51,Y51,AA51,AC51,AE51)</f>
        <v>-1847481.658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124545</v>
      </c>
      <c r="I51" s="29" t="n">
        <f aca="false">'EAST-EGM-GL'!I51+'EAST-LRC-GL'!I51</f>
        <v>378367.71</v>
      </c>
      <c r="J51" s="28" t="n">
        <f aca="false">'EAST-EGM-GL'!J51+'EAST-LRC-GL'!J51</f>
        <v>-799471</v>
      </c>
      <c r="K51" s="29" t="n">
        <f aca="false">'EAST-EGM-GL'!K51+'EAST-LRC-GL'!K51</f>
        <v>-2428792.898</v>
      </c>
      <c r="L51" s="28" t="n">
        <f aca="false">'EAST-EGM-GL'!L51+'EAST-LRC-GL'!L51</f>
        <v>149134</v>
      </c>
      <c r="M51" s="29" t="n">
        <f aca="false">'EAST-EGM-GL'!M51+'EAST-LRC-GL'!M51</f>
        <v>457912.82</v>
      </c>
      <c r="N51" s="28" t="n">
        <f aca="false">'EAST-EGM-GL'!N51+'EAST-LRC-GL'!N51</f>
        <v>-7692</v>
      </c>
      <c r="O51" s="29" t="n">
        <f aca="false">'EAST-EGM-GL'!O51+'EAST-LRC-GL'!O51</f>
        <v>-254650.3</v>
      </c>
      <c r="P51" s="28" t="n">
        <f aca="false">'EAST-EGM-GL'!P51+'EAST-LRC-GL'!P51</f>
        <v>-105</v>
      </c>
      <c r="Q51" s="29" t="n">
        <f aca="false">'EAST-EGM-GL'!Q51+'EAST-LRC-GL'!Q51</f>
        <v>-318.99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-143713983</v>
      </c>
      <c r="E54" s="29" t="n">
        <f aca="false">SUM(G54,I54,K54,M54,O54,Q54,S54,U54,W54,Y54,AA54,AC54,AE54)</f>
        <v>-1499365.96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0</v>
      </c>
      <c r="H54" s="28" t="n">
        <f aca="false">'EAST-EGM-GL'!H54+'EAST-LRC-GL'!H54</f>
        <v>-153091124</v>
      </c>
      <c r="I54" s="29" t="n">
        <f aca="false">'EAST-EGM-GL'!I54+'EAST-LRC-GL'!I54</f>
        <v>-2469265.76</v>
      </c>
      <c r="J54" s="28" t="n">
        <f aca="false">'EAST-EGM-GL'!J54+'EAST-LRC-GL'!J54</f>
        <v>19532129</v>
      </c>
      <c r="K54" s="29" t="n">
        <f aca="false">'EAST-EGM-GL'!K54+'EAST-LRC-GL'!K54</f>
        <v>1149806.44</v>
      </c>
      <c r="L54" s="28" t="n">
        <f aca="false">'EAST-EGM-GL'!L54+'EAST-LRC-GL'!L54</f>
        <v>-5768471</v>
      </c>
      <c r="M54" s="29" t="n">
        <f aca="false">'EAST-EGM-GL'!M54+'EAST-LRC-GL'!M54</f>
        <v>-186783.13</v>
      </c>
      <c r="N54" s="28" t="n">
        <f aca="false">'EAST-EGM-GL'!N54+'EAST-LRC-GL'!N54</f>
        <v>69028</v>
      </c>
      <c r="O54" s="29" t="n">
        <f aca="false">'EAST-EGM-GL'!O54+'EAST-LRC-GL'!O54</f>
        <v>-9921.23</v>
      </c>
      <c r="P54" s="28" t="n">
        <f aca="false">'EAST-EGM-GL'!P54+'EAST-LRC-GL'!P54</f>
        <v>-4455545</v>
      </c>
      <c r="Q54" s="29" t="n">
        <f aca="false">'EAST-EGM-GL'!Q54+'EAST-LRC-GL'!Q54</f>
        <v>16797.72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-6711581.19</v>
      </c>
      <c r="F55" s="107" t="n">
        <f aca="false">('TIE-OUT'!L55+'TIE-OUT'!J55)+(RECLASS!J55+RECLASS!H55)</f>
        <v>0</v>
      </c>
      <c r="G55" s="108" t="n">
        <f aca="false">('TIE-OUT'!M55+'TIE-OUT'!K55)+(RECLASS!K55+RECLASS!I55)</f>
        <v>0</v>
      </c>
      <c r="H55" s="28" t="n">
        <f aca="false">'EAST-EGM-GL'!H55+'EAST-LRC-GL'!H55</f>
        <v>0</v>
      </c>
      <c r="I55" s="29" t="n">
        <f aca="false">'EAST-EGM-GL'!I55+'EAST-LRC-GL'!I55</f>
        <v>-5085643.33</v>
      </c>
      <c r="J55" s="28" t="n">
        <f aca="false">'EAST-EGM-GL'!J55+'EAST-LRC-GL'!J55</f>
        <v>0</v>
      </c>
      <c r="K55" s="29" t="n">
        <f aca="false">'EAST-EGM-GL'!K55+'EAST-LRC-GL'!K55</f>
        <v>-14997.25</v>
      </c>
      <c r="L55" s="28" t="n">
        <f aca="false">'EAST-EGM-GL'!L55+'EAST-LRC-GL'!L55</f>
        <v>0</v>
      </c>
      <c r="M55" s="29" t="n">
        <f aca="false">'EAST-EGM-GL'!M55+'EAST-LRC-GL'!M55</f>
        <v>-1544734.88</v>
      </c>
      <c r="N55" s="28" t="n">
        <f aca="false">'EAST-EGM-GL'!N55+'EAST-LRC-GL'!N55</f>
        <v>0</v>
      </c>
      <c r="O55" s="29" t="n">
        <f aca="false">'EAST-EGM-GL'!O55+'EAST-LRC-GL'!O55</f>
        <v>340588.1</v>
      </c>
      <c r="P55" s="28" t="n">
        <f aca="false">'EAST-EGM-GL'!P55+'EAST-LRC-GL'!P55</f>
        <v>0</v>
      </c>
      <c r="Q55" s="29" t="n">
        <f aca="false">'EAST-EGM-GL'!Q55+'EAST-LRC-GL'!Q55</f>
        <v>-406793.83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-143713983</v>
      </c>
      <c r="E56" s="31" t="n">
        <f aca="false">SUM(E54:E55)</f>
        <v>-8210947.15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-153091124</v>
      </c>
      <c r="I56" s="31" t="n">
        <f aca="false">SUM(I54:I55)</f>
        <v>-7554909.09</v>
      </c>
      <c r="J56" s="30" t="n">
        <f aca="false">SUM(J54:J55)</f>
        <v>19532129</v>
      </c>
      <c r="K56" s="31" t="n">
        <f aca="false">SUM(K54:K55)</f>
        <v>1134809.19</v>
      </c>
      <c r="L56" s="30" t="n">
        <f aca="false">SUM(L54:L55)</f>
        <v>-5768471</v>
      </c>
      <c r="M56" s="31" t="n">
        <f aca="false">SUM(M54:M55)</f>
        <v>-1731518.01</v>
      </c>
      <c r="N56" s="30" t="n">
        <f aca="false">SUM(N54:N55)</f>
        <v>69028</v>
      </c>
      <c r="O56" s="31" t="n">
        <f aca="false">SUM(O54:O55)</f>
        <v>330666.87</v>
      </c>
      <c r="P56" s="30" t="n">
        <f aca="false">SUM(P54:P55)</f>
        <v>-4455545</v>
      </c>
      <c r="Q56" s="31" t="n">
        <f aca="false">SUM(Q54:Q55)</f>
        <v>-389996.11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-0</v>
      </c>
      <c r="I59" s="29" t="n">
        <f aca="false">'EAST-EGM-GL'!I59+'EAST-LRC-GL'!I59</f>
        <v>92125.13</v>
      </c>
      <c r="J59" s="28" t="n">
        <f aca="false">'EAST-EGM-GL'!J59+'EAST-LRC-GL'!J59</f>
        <v>-0</v>
      </c>
      <c r="K59" s="29" t="n">
        <f aca="false">'EAST-EGM-GL'!K59+'EAST-LRC-GL'!K59</f>
        <v>-25138.13</v>
      </c>
      <c r="L59" s="28" t="n">
        <f aca="false">'EAST-EGM-GL'!L59+'EAST-LRC-GL'!L59</f>
        <v>0</v>
      </c>
      <c r="M59" s="29" t="n">
        <f aca="false">'EAST-EGM-GL'!M59+'EAST-LRC-GL'!M59</f>
        <v>-66987</v>
      </c>
      <c r="N59" s="28" t="n">
        <f aca="false">'EAST-EGM-GL'!N59+'EAST-LRC-GL'!N59</f>
        <v>0</v>
      </c>
      <c r="O59" s="29" t="n">
        <f aca="false">'EAST-EGM-GL'!O59+'EAST-LRC-GL'!O59</f>
        <v>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('TIE-OUT'!L60+'TIE-OUT'!J60)+(RECLASS!J60+RECLASS!H60)</f>
        <v>0</v>
      </c>
      <c r="G60" s="108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92125.13</v>
      </c>
      <c r="J61" s="30" t="n">
        <f aca="false">SUM(J59:J60)</f>
        <v>0</v>
      </c>
      <c r="K61" s="31" t="n">
        <f aca="false">SUM(K59:K60)</f>
        <v>-25138.13</v>
      </c>
      <c r="L61" s="30" t="n">
        <f aca="false">SUM(L59:L60)</f>
        <v>0</v>
      </c>
      <c r="M61" s="31" t="n">
        <f aca="false">SUM(M59:M60)</f>
        <v>-66987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0</v>
      </c>
      <c r="I64" s="29" t="n">
        <f aca="false">'EAST-EGM-GL'!I64+'EAST-LRC-GL'!I64</f>
        <v>0</v>
      </c>
      <c r="J64" s="28" t="n">
        <f aca="false">'EAST-EGM-GL'!J64+'EAST-LRC-GL'!J64</f>
        <v>0</v>
      </c>
      <c r="K64" s="29" t="n">
        <f aca="false">'EAST-EGM-GL'!K64+'EAST-LRC-GL'!K64</f>
        <v>0</v>
      </c>
      <c r="L64" s="28" t="n">
        <f aca="false">'EAST-EGM-GL'!L64+'EAST-LRC-GL'!L64</f>
        <v>0</v>
      </c>
      <c r="M64" s="29" t="n">
        <f aca="false">'EAST-EGM-GL'!M64+'EAST-LRC-GL'!M64</f>
        <v>0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('TIE-OUT'!L65+'TIE-OUT'!J65)+(RECLASS!J65+RECLASS!H65)</f>
        <v>0</v>
      </c>
      <c r="G65" s="108" t="n">
        <f aca="false">('TIE-OUT'!M65+'TIE-OUT'!K65)+(RECLASS!K65+RECLASS!I65)</f>
        <v>0</v>
      </c>
      <c r="H65" s="28" t="n">
        <f aca="false">'EAST-EGM-GL'!H65+'EAST-LRC-GL'!H65</f>
        <v>0</v>
      </c>
      <c r="I65" s="29" t="n">
        <f aca="false">'EAST-EGM-GL'!I65+'EAST-LRC-GL'!I65</f>
        <v>0</v>
      </c>
      <c r="J65" s="28" t="n">
        <f aca="false">'EAST-EGM-GL'!J65+'EAST-LRC-GL'!J65</f>
        <v>0</v>
      </c>
      <c r="K65" s="29" t="n">
        <f aca="false">'EAST-EGM-GL'!K65+'EAST-LRC-GL'!K65</f>
        <v>0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14964909.39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14964909.39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-6531251.87</v>
      </c>
      <c r="F71" s="107" t="n">
        <f aca="false">('TIE-OUT'!L71+'TIE-OUT'!J71)+(RECLASS!J71+RECLASS!H71)</f>
        <v>0</v>
      </c>
      <c r="G71" s="108" t="n">
        <f aca="false">('TIE-OUT'!M71+'TIE-OUT'!K71)+(RECLASS!K71+RECLASS!I71)</f>
        <v>-6531251.87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8433657.52</v>
      </c>
      <c r="F72" s="30" t="n">
        <f aca="false">SUM(F70:F71)</f>
        <v>0</v>
      </c>
      <c r="G72" s="31" t="n">
        <f aca="false">SUM(G70:G71)</f>
        <v>8433657.52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1208671.49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1619250.49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-235519</v>
      </c>
      <c r="L74" s="28" t="n">
        <f aca="false">'EAST-EGM-GL'!L74+'EAST-LRC-GL'!L74</f>
        <v>0</v>
      </c>
      <c r="M74" s="29" t="n">
        <f aca="false">'EAST-EGM-GL'!M74+'EAST-LRC-GL'!M74</f>
        <v>-175060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116955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116955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-12539.56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-12095.81</v>
      </c>
      <c r="J76" s="28" t="n">
        <f aca="false">'EAST-EGM-GL'!J76+'EAST-LRC-GL'!J76</f>
        <v>0</v>
      </c>
      <c r="K76" s="29" t="n">
        <f aca="false">'EAST-EGM-GL'!K76+'EAST-LRC-GL'!K76</f>
        <v>-443.75</v>
      </c>
      <c r="L76" s="28" t="n">
        <f aca="false">'EAST-EGM-GL'!L76+'EAST-LRC-GL'!L76</f>
        <v>0</v>
      </c>
      <c r="M76" s="29" t="n">
        <f aca="false">'EAST-EGM-GL'!M76+'EAST-LRC-GL'!M76</f>
        <v>0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0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0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396494.08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-67500</v>
      </c>
      <c r="H81" s="28" t="n">
        <f aca="false">'EAST-EGM-GL'!H81+'EAST-LRC-GL'!H81</f>
        <v>0</v>
      </c>
      <c r="I81" s="29" t="n">
        <f aca="false">'EAST-EGM-GL'!I81+'EAST-LRC-GL'!I81</f>
        <v>453756.39</v>
      </c>
      <c r="J81" s="28" t="n">
        <f aca="false">'EAST-EGM-GL'!J81+'EAST-LRC-GL'!J81</f>
        <v>0</v>
      </c>
      <c r="K81" s="29" t="n">
        <f aca="false">'EAST-EGM-GL'!K81+'EAST-LRC-GL'!K81</f>
        <v>10237.69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16093369.9400001</v>
      </c>
      <c r="F82" s="42" t="n">
        <f aca="false">F16+F24+F29+F36+F43+F45+F47+F49</f>
        <v>0</v>
      </c>
      <c r="G82" s="43" t="n">
        <f aca="false">SUM(G72:G81)+G16+G24+G29+G36+G43+G45+G47+G49+G51+G56+G61+G66</f>
        <v>7539972.21</v>
      </c>
      <c r="H82" s="42" t="n">
        <f aca="false">H16+H24+H29+H36+H43+H45+H47+H49</f>
        <v>0</v>
      </c>
      <c r="I82" s="43" t="n">
        <f aca="false">SUM(I72:I81)+I16+I24+I29+I36+I43+I45+I47+I49+I51+I56+I61+I66</f>
        <v>-19467879.36</v>
      </c>
      <c r="J82" s="42" t="n">
        <f aca="false">J16+J24+J29+J36+J43+J45+J47+J49</f>
        <v>0</v>
      </c>
      <c r="K82" s="43" t="n">
        <f aca="false">SUM(K72:K81)+K16+K24+K29+K36+K43+K45+K47+K49+K51+K56+K61+K66</f>
        <v>28159316.08</v>
      </c>
      <c r="L82" s="42" t="n">
        <f aca="false">L16+L24+L29+L36+L43+L45+L47+L49</f>
        <v>0</v>
      </c>
      <c r="M82" s="43" t="n">
        <f aca="false">SUM(M72:M81)+M16+M24+M29+M36+M43+M45+M47+M49+M51+M56+M61+M66</f>
        <v>1911347.12</v>
      </c>
      <c r="N82" s="42" t="n">
        <f aca="false">N16+N24+N29+N36+N43+N45+N47+N49</f>
        <v>0</v>
      </c>
      <c r="O82" s="43" t="n">
        <f aca="false">SUM(O72:O81)+O16+O24+O29+O36+O43+O45+O47+O49+O51+O56+O61+O66</f>
        <v>-703530.54</v>
      </c>
      <c r="P82" s="42" t="n">
        <f aca="false">P16+P24+P29+P36+P43+P45+P47+P49</f>
        <v>0</v>
      </c>
      <c r="Q82" s="43" t="n">
        <f aca="false">SUM(Q72:Q81)+Q16+Q24+Q29+Q36+Q43+Q45+Q47+Q49+Q51+Q56+Q61+Q66</f>
        <v>-1345855.57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16093369.9400001</v>
      </c>
      <c r="G84" s="3" t="n">
        <f aca="false">+'EAST-LRC-GL'!G82+'EAST-EGM-GL'!G82</f>
        <v>7539972.21</v>
      </c>
      <c r="I84" s="3" t="n">
        <f aca="false">+'EAST-LRC-GL'!I82+'EAST-EGM-GL'!I82</f>
        <v>-19467879.36</v>
      </c>
      <c r="K84" s="3" t="n">
        <f aca="false">+'EAST-LRC-GL'!K82+'EAST-EGM-GL'!K82</f>
        <v>28159316.08</v>
      </c>
    </row>
    <row r="85" customFormat="false" ht="12.75" hidden="false" customHeight="false" outlineLevel="0" collapsed="false">
      <c r="A85" s="45" t="s">
        <v>155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-19000.45</v>
      </c>
      <c r="F86" s="48" t="n">
        <f aca="false">'EAST-EGM-GL'!F86+'EAST-LRC-GL'!F86</f>
        <v>0</v>
      </c>
      <c r="G86" s="48" t="n">
        <f aca="false">'EAST-EGM-GL'!G86+'EAST-LRC-GL'!G86</f>
        <v>-18621.45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0</v>
      </c>
      <c r="L86" s="48" t="n">
        <f aca="false">'EAST-EGM-GL'!L86+'EAST-LRC-GL'!L86</f>
        <v>0</v>
      </c>
      <c r="M86" s="48" t="n">
        <f aca="false">'EAST-EGM-GL'!M86+'EAST-LRC-GL'!M86</f>
        <v>-379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-19000.45</v>
      </c>
      <c r="F89" s="105" t="n">
        <f aca="false">SUM(F86:F88)</f>
        <v>0</v>
      </c>
      <c r="G89" s="105" t="n">
        <f aca="false">SUM(G86:G88)</f>
        <v>-18621.45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-379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16074369.4900001</v>
      </c>
      <c r="F91" s="54" t="n">
        <f aca="false">+F82+F89</f>
        <v>0</v>
      </c>
      <c r="G91" s="54" t="n">
        <f aca="false">+G82+G89</f>
        <v>7521350.76</v>
      </c>
      <c r="H91" s="54" t="n">
        <f aca="false">+H82+H89</f>
        <v>0</v>
      </c>
      <c r="I91" s="54" t="n">
        <f aca="false">+I82+I89</f>
        <v>-19467879.36</v>
      </c>
      <c r="J91" s="54" t="n">
        <f aca="false">+J82+J89</f>
        <v>0</v>
      </c>
      <c r="K91" s="54" t="n">
        <f aca="false">+K82+K89</f>
        <v>28159316.08</v>
      </c>
      <c r="L91" s="54" t="n">
        <f aca="false">+L82+L89</f>
        <v>0</v>
      </c>
      <c r="M91" s="54" t="n">
        <f aca="false">+M82+M89</f>
        <v>1910968.12</v>
      </c>
      <c r="N91" s="54" t="n">
        <f aca="false">+N82+N89</f>
        <v>0</v>
      </c>
      <c r="O91" s="54" t="n">
        <f aca="false">+O82+O89</f>
        <v>-703530.54</v>
      </c>
      <c r="P91" s="54" t="n">
        <f aca="false">+P82+P89</f>
        <v>0</v>
      </c>
      <c r="Q91" s="54" t="n">
        <f aca="false">+Q82+Q89</f>
        <v>-1345855.57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P9" activeCellId="0" sqref="P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7" min="6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v>0</v>
      </c>
      <c r="G11" s="28" t="n">
        <v>0</v>
      </c>
      <c r="H11" s="113" t="n">
        <v>0</v>
      </c>
      <c r="I11" s="113" t="n">
        <v>0</v>
      </c>
      <c r="J11" s="113" t="n">
        <v>0</v>
      </c>
      <c r="K11" s="113" t="n">
        <v>0</v>
      </c>
      <c r="L11" s="113" t="n">
        <v>0</v>
      </c>
      <c r="M11" s="113" t="n">
        <v>0</v>
      </c>
      <c r="N11" s="113" t="n">
        <v>0</v>
      </c>
      <c r="O11" s="113" t="n">
        <v>0</v>
      </c>
      <c r="P11" s="113" t="n">
        <v>0</v>
      </c>
      <c r="Q11" s="113" t="n">
        <v>0</v>
      </c>
      <c r="R11" s="113" t="n">
        <v>0</v>
      </c>
      <c r="S11" s="113" t="n">
        <v>0</v>
      </c>
      <c r="T11" s="113" t="n">
        <v>0</v>
      </c>
      <c r="U11" s="113" t="n">
        <v>0</v>
      </c>
      <c r="V11" s="113" t="n">
        <v>0</v>
      </c>
      <c r="W11" s="113" t="n">
        <v>0</v>
      </c>
      <c r="X11" s="113" t="n">
        <v>0</v>
      </c>
      <c r="Y11" s="113" t="n">
        <v>0</v>
      </c>
      <c r="Z11" s="113" t="n">
        <v>0</v>
      </c>
      <c r="AA11" s="113" t="n">
        <v>0</v>
      </c>
      <c r="AB11" s="113" t="n">
        <v>0</v>
      </c>
      <c r="AC11" s="113" t="n">
        <v>0</v>
      </c>
      <c r="AD11" s="113" t="n">
        <v>0</v>
      </c>
      <c r="AE11" s="113" t="n">
        <v>0</v>
      </c>
      <c r="AF11" s="113" t="n">
        <v>0</v>
      </c>
      <c r="AG11" s="113" t="n">
        <v>0</v>
      </c>
      <c r="AH11" s="113" t="n">
        <v>0</v>
      </c>
      <c r="AI11" s="113" t="n">
        <v>0</v>
      </c>
      <c r="AJ11" s="113" t="n">
        <v>0</v>
      </c>
      <c r="AK11" s="113" t="n">
        <v>0</v>
      </c>
      <c r="AL11" s="113" t="n">
        <v>0</v>
      </c>
      <c r="AM11" s="113" t="n">
        <v>0</v>
      </c>
      <c r="AN11" s="113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v>0</v>
      </c>
      <c r="G12" s="28" t="n">
        <v>0</v>
      </c>
      <c r="H12" s="113" t="n">
        <v>0</v>
      </c>
      <c r="I12" s="113" t="n">
        <v>0</v>
      </c>
      <c r="J12" s="113" t="n">
        <v>0</v>
      </c>
      <c r="K12" s="113" t="n">
        <v>0</v>
      </c>
      <c r="L12" s="113" t="n">
        <v>0</v>
      </c>
      <c r="M12" s="113" t="n">
        <v>0</v>
      </c>
      <c r="N12" s="113" t="n">
        <v>0</v>
      </c>
      <c r="O12" s="113" t="n">
        <v>0</v>
      </c>
      <c r="P12" s="113" t="n">
        <v>0</v>
      </c>
      <c r="Q12" s="113" t="n">
        <v>0</v>
      </c>
      <c r="R12" s="113" t="n">
        <v>0</v>
      </c>
      <c r="S12" s="113" t="n">
        <v>0</v>
      </c>
      <c r="T12" s="113" t="n">
        <v>0</v>
      </c>
      <c r="U12" s="113" t="n">
        <v>0</v>
      </c>
      <c r="V12" s="113" t="n">
        <v>0</v>
      </c>
      <c r="W12" s="113" t="n">
        <v>0</v>
      </c>
      <c r="X12" s="113" t="n">
        <v>0</v>
      </c>
      <c r="Y12" s="113" t="n">
        <v>0</v>
      </c>
      <c r="Z12" s="113" t="n">
        <v>0</v>
      </c>
      <c r="AA12" s="113" t="n">
        <v>0</v>
      </c>
      <c r="AB12" s="113" t="n">
        <v>0</v>
      </c>
      <c r="AC12" s="113" t="n">
        <v>0</v>
      </c>
      <c r="AD12" s="113" t="n">
        <v>0</v>
      </c>
      <c r="AE12" s="113" t="n">
        <v>0</v>
      </c>
      <c r="AF12" s="113" t="n">
        <v>0</v>
      </c>
      <c r="AG12" s="113" t="n">
        <v>0</v>
      </c>
      <c r="AH12" s="113" t="n">
        <v>0</v>
      </c>
      <c r="AI12" s="113" t="n">
        <v>0</v>
      </c>
      <c r="AJ12" s="113" t="n">
        <v>0</v>
      </c>
      <c r="AK12" s="113" t="n">
        <v>0</v>
      </c>
      <c r="AL12" s="113" t="n">
        <v>0</v>
      </c>
      <c r="AM12" s="113" t="n">
        <v>0</v>
      </c>
      <c r="AN12" s="113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v>0</v>
      </c>
      <c r="G13" s="28" t="n">
        <v>0</v>
      </c>
      <c r="H13" s="113" t="n">
        <v>0</v>
      </c>
      <c r="I13" s="113" t="n">
        <v>0</v>
      </c>
      <c r="J13" s="113" t="n">
        <v>0</v>
      </c>
      <c r="K13" s="113" t="n">
        <v>0</v>
      </c>
      <c r="L13" s="113" t="n">
        <v>0</v>
      </c>
      <c r="M13" s="113" t="n">
        <v>0</v>
      </c>
      <c r="N13" s="113" t="n">
        <v>0</v>
      </c>
      <c r="O13" s="113" t="n">
        <v>0</v>
      </c>
      <c r="P13" s="113" t="n">
        <v>0</v>
      </c>
      <c r="Q13" s="113" t="n">
        <v>0</v>
      </c>
      <c r="R13" s="113" t="n">
        <v>0</v>
      </c>
      <c r="S13" s="113" t="n">
        <v>0</v>
      </c>
      <c r="T13" s="113" t="n">
        <v>0</v>
      </c>
      <c r="U13" s="113" t="n">
        <v>0</v>
      </c>
      <c r="V13" s="113" t="n">
        <v>0</v>
      </c>
      <c r="W13" s="113" t="n">
        <v>0</v>
      </c>
      <c r="X13" s="113" t="n">
        <v>0</v>
      </c>
      <c r="Y13" s="113" t="n">
        <v>0</v>
      </c>
      <c r="Z13" s="113" t="n">
        <v>0</v>
      </c>
      <c r="AA13" s="113" t="n">
        <v>0</v>
      </c>
      <c r="AB13" s="113" t="n">
        <v>0</v>
      </c>
      <c r="AC13" s="113" t="n">
        <v>0</v>
      </c>
      <c r="AD13" s="113" t="n">
        <v>0</v>
      </c>
      <c r="AE13" s="113" t="n">
        <v>0</v>
      </c>
      <c r="AF13" s="113" t="n">
        <v>0</v>
      </c>
      <c r="AG13" s="113" t="n">
        <v>0</v>
      </c>
      <c r="AH13" s="113" t="n">
        <v>0</v>
      </c>
      <c r="AI13" s="113" t="n">
        <v>0</v>
      </c>
      <c r="AJ13" s="113" t="n">
        <v>0</v>
      </c>
      <c r="AK13" s="113" t="n">
        <v>0</v>
      </c>
      <c r="AL13" s="113" t="n">
        <v>0</v>
      </c>
      <c r="AM13" s="113" t="n">
        <v>0</v>
      </c>
      <c r="AN13" s="113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v>0</v>
      </c>
      <c r="G14" s="28" t="n">
        <v>0</v>
      </c>
      <c r="H14" s="113" t="n">
        <v>0</v>
      </c>
      <c r="I14" s="113" t="n">
        <v>0</v>
      </c>
      <c r="J14" s="113" t="n">
        <v>0</v>
      </c>
      <c r="K14" s="113" t="n">
        <v>0</v>
      </c>
      <c r="L14" s="113" t="n">
        <v>0</v>
      </c>
      <c r="M14" s="113" t="n">
        <v>0</v>
      </c>
      <c r="N14" s="113" t="n">
        <v>0</v>
      </c>
      <c r="O14" s="113" t="n">
        <v>0</v>
      </c>
      <c r="P14" s="113" t="n">
        <v>0</v>
      </c>
      <c r="Q14" s="113" t="n">
        <v>0</v>
      </c>
      <c r="R14" s="113" t="n">
        <v>0</v>
      </c>
      <c r="S14" s="113" t="n">
        <v>0</v>
      </c>
      <c r="T14" s="113" t="n">
        <v>0</v>
      </c>
      <c r="U14" s="113" t="n">
        <v>0</v>
      </c>
      <c r="V14" s="113" t="n">
        <v>0</v>
      </c>
      <c r="W14" s="113" t="n">
        <v>0</v>
      </c>
      <c r="X14" s="113" t="n">
        <v>0</v>
      </c>
      <c r="Y14" s="113" t="n">
        <v>0</v>
      </c>
      <c r="Z14" s="113" t="n">
        <v>0</v>
      </c>
      <c r="AA14" s="113" t="n">
        <v>0</v>
      </c>
      <c r="AB14" s="113" t="n">
        <v>0</v>
      </c>
      <c r="AC14" s="113" t="n">
        <v>0</v>
      </c>
      <c r="AD14" s="113" t="n">
        <v>0</v>
      </c>
      <c r="AE14" s="113" t="n">
        <v>0</v>
      </c>
      <c r="AF14" s="113" t="n">
        <v>0</v>
      </c>
      <c r="AG14" s="113" t="n">
        <v>0</v>
      </c>
      <c r="AH14" s="113" t="n">
        <v>0</v>
      </c>
      <c r="AI14" s="113" t="n">
        <v>0</v>
      </c>
      <c r="AJ14" s="113" t="n">
        <v>0</v>
      </c>
      <c r="AK14" s="113" t="n">
        <v>0</v>
      </c>
      <c r="AL14" s="113" t="n">
        <v>0</v>
      </c>
      <c r="AM14" s="113" t="n">
        <v>0</v>
      </c>
      <c r="AN14" s="113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28" t="n">
        <v>0</v>
      </c>
      <c r="G15" s="28" t="n">
        <v>0</v>
      </c>
      <c r="H15" s="113" t="n">
        <v>0</v>
      </c>
      <c r="I15" s="113" t="n">
        <v>0</v>
      </c>
      <c r="J15" s="113" t="n">
        <v>0</v>
      </c>
      <c r="K15" s="113" t="n">
        <v>0</v>
      </c>
      <c r="L15" s="113" t="n">
        <v>0</v>
      </c>
      <c r="M15" s="113" t="n">
        <v>0</v>
      </c>
      <c r="N15" s="113" t="n">
        <v>0</v>
      </c>
      <c r="O15" s="113" t="n">
        <v>0</v>
      </c>
      <c r="P15" s="113" t="n">
        <v>0</v>
      </c>
      <c r="Q15" s="113" t="n">
        <v>0</v>
      </c>
      <c r="R15" s="113" t="n">
        <v>0</v>
      </c>
      <c r="S15" s="113" t="n">
        <v>0</v>
      </c>
      <c r="T15" s="113" t="n">
        <v>0</v>
      </c>
      <c r="U15" s="113" t="n">
        <v>0</v>
      </c>
      <c r="V15" s="113" t="n">
        <v>0</v>
      </c>
      <c r="W15" s="113" t="n">
        <v>0</v>
      </c>
      <c r="X15" s="113" t="n">
        <v>0</v>
      </c>
      <c r="Y15" s="113" t="n">
        <v>0</v>
      </c>
      <c r="Z15" s="113" t="n">
        <v>0</v>
      </c>
      <c r="AA15" s="113" t="n">
        <v>0</v>
      </c>
      <c r="AB15" s="113" t="n">
        <v>0</v>
      </c>
      <c r="AC15" s="113" t="n">
        <v>0</v>
      </c>
      <c r="AD15" s="113" t="n">
        <v>0</v>
      </c>
      <c r="AE15" s="113" t="n">
        <v>0</v>
      </c>
      <c r="AF15" s="113" t="n">
        <v>0</v>
      </c>
      <c r="AG15" s="113" t="n">
        <v>0</v>
      </c>
      <c r="AH15" s="113" t="n">
        <v>0</v>
      </c>
      <c r="AI15" s="113" t="n">
        <v>0</v>
      </c>
      <c r="AJ15" s="113" t="n">
        <v>0</v>
      </c>
      <c r="AK15" s="113" t="n">
        <v>0</v>
      </c>
      <c r="AL15" s="113" t="n">
        <v>0</v>
      </c>
      <c r="AM15" s="113" t="n">
        <v>0</v>
      </c>
      <c r="AN15" s="113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8" t="n">
        <v>0</v>
      </c>
      <c r="G19" s="28" t="n">
        <v>0</v>
      </c>
      <c r="H19" s="113" t="n">
        <v>0</v>
      </c>
      <c r="I19" s="113" t="n">
        <v>0</v>
      </c>
      <c r="J19" s="113" t="n">
        <v>0</v>
      </c>
      <c r="K19" s="113" t="n">
        <v>0</v>
      </c>
      <c r="L19" s="113" t="n">
        <v>0</v>
      </c>
      <c r="M19" s="113" t="n">
        <v>0</v>
      </c>
      <c r="N19" s="113" t="n">
        <v>0</v>
      </c>
      <c r="O19" s="113" t="n">
        <v>0</v>
      </c>
      <c r="P19" s="113" t="n">
        <v>0</v>
      </c>
      <c r="Q19" s="113" t="n">
        <v>0</v>
      </c>
      <c r="R19" s="113" t="n">
        <v>0</v>
      </c>
      <c r="S19" s="113" t="n">
        <v>0</v>
      </c>
      <c r="T19" s="113" t="n">
        <v>0</v>
      </c>
      <c r="U19" s="113" t="n">
        <v>0</v>
      </c>
      <c r="V19" s="113" t="n">
        <v>0</v>
      </c>
      <c r="W19" s="113" t="n">
        <v>0</v>
      </c>
      <c r="X19" s="113" t="n">
        <v>0</v>
      </c>
      <c r="Y19" s="113" t="n">
        <v>0</v>
      </c>
      <c r="Z19" s="113" t="n">
        <v>0</v>
      </c>
      <c r="AA19" s="113" t="n">
        <v>0</v>
      </c>
      <c r="AB19" s="113" t="n">
        <v>0</v>
      </c>
      <c r="AC19" s="113" t="n">
        <v>0</v>
      </c>
      <c r="AD19" s="113" t="n">
        <v>0</v>
      </c>
      <c r="AE19" s="113" t="n">
        <v>0</v>
      </c>
      <c r="AF19" s="113" t="n">
        <v>0</v>
      </c>
      <c r="AG19" s="113" t="n">
        <v>0</v>
      </c>
      <c r="AH19" s="113" t="n">
        <v>0</v>
      </c>
      <c r="AI19" s="113" t="n">
        <v>0</v>
      </c>
      <c r="AJ19" s="113" t="n">
        <v>0</v>
      </c>
      <c r="AK19" s="113" t="n">
        <v>0</v>
      </c>
      <c r="AL19" s="113" t="n">
        <v>0</v>
      </c>
      <c r="AM19" s="113" t="n">
        <v>0</v>
      </c>
      <c r="AN19" s="113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v>0</v>
      </c>
      <c r="G20" s="28" t="n">
        <v>0</v>
      </c>
      <c r="H20" s="113" t="n">
        <v>0</v>
      </c>
      <c r="I20" s="113" t="n">
        <v>0</v>
      </c>
      <c r="J20" s="113" t="n">
        <v>0</v>
      </c>
      <c r="K20" s="113" t="n">
        <v>0</v>
      </c>
      <c r="L20" s="113" t="n">
        <v>0</v>
      </c>
      <c r="M20" s="113" t="n">
        <v>0</v>
      </c>
      <c r="N20" s="113" t="n">
        <v>0</v>
      </c>
      <c r="O20" s="113" t="n">
        <v>0</v>
      </c>
      <c r="P20" s="113" t="n">
        <v>0</v>
      </c>
      <c r="Q20" s="113" t="n">
        <v>0</v>
      </c>
      <c r="R20" s="113" t="n">
        <v>0</v>
      </c>
      <c r="S20" s="113" t="n">
        <v>0</v>
      </c>
      <c r="T20" s="113" t="n">
        <v>0</v>
      </c>
      <c r="U20" s="113" t="n">
        <v>0</v>
      </c>
      <c r="V20" s="113" t="n">
        <v>0</v>
      </c>
      <c r="W20" s="113" t="n">
        <v>0</v>
      </c>
      <c r="X20" s="113" t="n">
        <v>0</v>
      </c>
      <c r="Y20" s="113" t="n">
        <v>0</v>
      </c>
      <c r="Z20" s="113" t="n">
        <v>0</v>
      </c>
      <c r="AA20" s="113" t="n">
        <v>0</v>
      </c>
      <c r="AB20" s="113" t="n">
        <v>0</v>
      </c>
      <c r="AC20" s="113" t="n">
        <v>0</v>
      </c>
      <c r="AD20" s="113" t="n">
        <v>0</v>
      </c>
      <c r="AE20" s="113" t="n">
        <v>0</v>
      </c>
      <c r="AF20" s="113" t="n">
        <v>0</v>
      </c>
      <c r="AG20" s="113" t="n">
        <v>0</v>
      </c>
      <c r="AH20" s="113" t="n">
        <v>0</v>
      </c>
      <c r="AI20" s="113" t="n">
        <v>0</v>
      </c>
      <c r="AJ20" s="113" t="n">
        <v>0</v>
      </c>
      <c r="AK20" s="113" t="n">
        <v>0</v>
      </c>
      <c r="AL20" s="113" t="n">
        <v>0</v>
      </c>
      <c r="AM20" s="113" t="n">
        <v>0</v>
      </c>
      <c r="AN20" s="113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v>0</v>
      </c>
      <c r="G21" s="28" t="n">
        <v>0</v>
      </c>
      <c r="H21" s="113" t="n">
        <v>0</v>
      </c>
      <c r="I21" s="113" t="n">
        <v>0</v>
      </c>
      <c r="J21" s="113" t="n">
        <v>0</v>
      </c>
      <c r="K21" s="113" t="n">
        <v>0</v>
      </c>
      <c r="L21" s="113" t="n">
        <v>0</v>
      </c>
      <c r="M21" s="113" t="n">
        <v>0</v>
      </c>
      <c r="N21" s="113" t="n">
        <v>0</v>
      </c>
      <c r="O21" s="113" t="n">
        <v>0</v>
      </c>
      <c r="P21" s="113" t="n">
        <v>0</v>
      </c>
      <c r="Q21" s="113" t="n">
        <v>0</v>
      </c>
      <c r="R21" s="113" t="n">
        <v>0</v>
      </c>
      <c r="S21" s="113" t="n">
        <v>0</v>
      </c>
      <c r="T21" s="113" t="n">
        <v>0</v>
      </c>
      <c r="U21" s="113" t="n">
        <v>0</v>
      </c>
      <c r="V21" s="113" t="n">
        <v>0</v>
      </c>
      <c r="W21" s="113" t="n">
        <v>0</v>
      </c>
      <c r="X21" s="113" t="n">
        <v>0</v>
      </c>
      <c r="Y21" s="113" t="n">
        <v>0</v>
      </c>
      <c r="Z21" s="113" t="n">
        <v>0</v>
      </c>
      <c r="AA21" s="113" t="n">
        <v>0</v>
      </c>
      <c r="AB21" s="113" t="n">
        <v>0</v>
      </c>
      <c r="AC21" s="113" t="n">
        <v>0</v>
      </c>
      <c r="AD21" s="113" t="n">
        <v>0</v>
      </c>
      <c r="AE21" s="113" t="n">
        <v>0</v>
      </c>
      <c r="AF21" s="113" t="n">
        <v>0</v>
      </c>
      <c r="AG21" s="113" t="n">
        <v>0</v>
      </c>
      <c r="AH21" s="113" t="n">
        <v>0</v>
      </c>
      <c r="AI21" s="113" t="n">
        <v>0</v>
      </c>
      <c r="AJ21" s="113" t="n">
        <v>0</v>
      </c>
      <c r="AK21" s="113" t="n">
        <v>0</v>
      </c>
      <c r="AL21" s="113" t="n">
        <v>0</v>
      </c>
      <c r="AM21" s="113" t="n">
        <v>0</v>
      </c>
      <c r="AN21" s="113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v>0</v>
      </c>
      <c r="G22" s="28" t="n">
        <v>0</v>
      </c>
      <c r="H22" s="113" t="n">
        <v>0</v>
      </c>
      <c r="I22" s="113" t="n">
        <v>0</v>
      </c>
      <c r="J22" s="113" t="n">
        <v>0</v>
      </c>
      <c r="K22" s="113" t="n">
        <v>0</v>
      </c>
      <c r="L22" s="113" t="n">
        <v>0</v>
      </c>
      <c r="M22" s="113" t="n">
        <v>0</v>
      </c>
      <c r="N22" s="113" t="n">
        <v>0</v>
      </c>
      <c r="O22" s="113" t="n">
        <v>0</v>
      </c>
      <c r="P22" s="113" t="n">
        <v>0</v>
      </c>
      <c r="Q22" s="113" t="n">
        <v>0</v>
      </c>
      <c r="R22" s="113" t="n">
        <v>0</v>
      </c>
      <c r="S22" s="113" t="n">
        <v>0</v>
      </c>
      <c r="T22" s="113" t="n">
        <v>0</v>
      </c>
      <c r="U22" s="113" t="n">
        <v>0</v>
      </c>
      <c r="V22" s="113" t="n">
        <v>0</v>
      </c>
      <c r="W22" s="113" t="n">
        <v>0</v>
      </c>
      <c r="X22" s="113" t="n">
        <v>0</v>
      </c>
      <c r="Y22" s="113" t="n">
        <v>0</v>
      </c>
      <c r="Z22" s="113" t="n">
        <v>0</v>
      </c>
      <c r="AA22" s="113" t="n">
        <v>0</v>
      </c>
      <c r="AB22" s="113" t="n">
        <v>0</v>
      </c>
      <c r="AC22" s="113" t="n">
        <v>0</v>
      </c>
      <c r="AD22" s="113" t="n">
        <v>0</v>
      </c>
      <c r="AE22" s="113" t="n">
        <v>0</v>
      </c>
      <c r="AF22" s="113" t="n">
        <v>0</v>
      </c>
      <c r="AG22" s="113" t="n">
        <v>0</v>
      </c>
      <c r="AH22" s="113" t="n">
        <v>0</v>
      </c>
      <c r="AI22" s="113" t="n">
        <v>0</v>
      </c>
      <c r="AJ22" s="113" t="n">
        <v>0</v>
      </c>
      <c r="AK22" s="113" t="n">
        <v>0</v>
      </c>
      <c r="AL22" s="113" t="n">
        <v>0</v>
      </c>
      <c r="AM22" s="113" t="n">
        <v>0</v>
      </c>
      <c r="AN22" s="113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28" t="n">
        <v>0</v>
      </c>
      <c r="G23" s="28" t="n">
        <v>0</v>
      </c>
      <c r="H23" s="113" t="n">
        <v>0</v>
      </c>
      <c r="I23" s="113" t="n">
        <v>0</v>
      </c>
      <c r="J23" s="113" t="n">
        <v>0</v>
      </c>
      <c r="K23" s="113" t="n">
        <v>0</v>
      </c>
      <c r="L23" s="113" t="n">
        <v>0</v>
      </c>
      <c r="M23" s="113" t="n">
        <v>0</v>
      </c>
      <c r="N23" s="113" t="n">
        <v>0</v>
      </c>
      <c r="O23" s="113" t="n">
        <v>0</v>
      </c>
      <c r="P23" s="113" t="n">
        <v>0</v>
      </c>
      <c r="Q23" s="113" t="n">
        <v>0</v>
      </c>
      <c r="R23" s="113" t="n">
        <v>0</v>
      </c>
      <c r="S23" s="113" t="n">
        <v>0</v>
      </c>
      <c r="T23" s="113" t="n">
        <v>0</v>
      </c>
      <c r="U23" s="113" t="n">
        <v>0</v>
      </c>
      <c r="V23" s="113" t="n">
        <v>0</v>
      </c>
      <c r="W23" s="113" t="n">
        <v>0</v>
      </c>
      <c r="X23" s="113" t="n">
        <v>0</v>
      </c>
      <c r="Y23" s="113" t="n">
        <v>0</v>
      </c>
      <c r="Z23" s="113" t="n">
        <v>0</v>
      </c>
      <c r="AA23" s="113" t="n">
        <v>0</v>
      </c>
      <c r="AB23" s="113" t="n">
        <v>0</v>
      </c>
      <c r="AC23" s="113" t="n">
        <v>0</v>
      </c>
      <c r="AD23" s="113" t="n">
        <v>0</v>
      </c>
      <c r="AE23" s="113" t="n">
        <v>0</v>
      </c>
      <c r="AF23" s="113" t="n">
        <v>0</v>
      </c>
      <c r="AG23" s="113" t="n">
        <v>0</v>
      </c>
      <c r="AH23" s="113" t="n">
        <v>0</v>
      </c>
      <c r="AI23" s="113" t="n">
        <v>0</v>
      </c>
      <c r="AJ23" s="113" t="n">
        <v>0</v>
      </c>
      <c r="AK23" s="113" t="n">
        <v>0</v>
      </c>
      <c r="AL23" s="113" t="n">
        <v>0</v>
      </c>
      <c r="AM23" s="113" t="n">
        <v>0</v>
      </c>
      <c r="AN23" s="113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v>0</v>
      </c>
      <c r="G27" s="28" t="n">
        <v>0</v>
      </c>
      <c r="H27" s="113" t="n">
        <v>0</v>
      </c>
      <c r="I27" s="113" t="n">
        <v>0</v>
      </c>
      <c r="J27" s="113" t="n">
        <v>0</v>
      </c>
      <c r="K27" s="113" t="n">
        <v>0</v>
      </c>
      <c r="L27" s="113" t="n">
        <v>0</v>
      </c>
      <c r="M27" s="113" t="n">
        <v>0</v>
      </c>
      <c r="N27" s="113" t="n">
        <v>0</v>
      </c>
      <c r="O27" s="113" t="n">
        <v>0</v>
      </c>
      <c r="P27" s="113" t="n">
        <v>0</v>
      </c>
      <c r="Q27" s="113" t="n">
        <v>0</v>
      </c>
      <c r="R27" s="113" t="n">
        <v>0</v>
      </c>
      <c r="S27" s="113" t="n">
        <v>0</v>
      </c>
      <c r="T27" s="113" t="n">
        <v>0</v>
      </c>
      <c r="U27" s="113" t="n">
        <v>0</v>
      </c>
      <c r="V27" s="113" t="n">
        <v>0</v>
      </c>
      <c r="W27" s="113" t="n">
        <v>0</v>
      </c>
      <c r="X27" s="113" t="n">
        <v>0</v>
      </c>
      <c r="Y27" s="113" t="n">
        <v>0</v>
      </c>
      <c r="Z27" s="113" t="n">
        <v>0</v>
      </c>
      <c r="AA27" s="113" t="n">
        <v>0</v>
      </c>
      <c r="AB27" s="113" t="n">
        <v>0</v>
      </c>
      <c r="AC27" s="113" t="n">
        <v>0</v>
      </c>
      <c r="AD27" s="113" t="n">
        <v>0</v>
      </c>
      <c r="AE27" s="113" t="n">
        <v>0</v>
      </c>
      <c r="AF27" s="113" t="n">
        <v>0</v>
      </c>
      <c r="AG27" s="113" t="n">
        <v>0</v>
      </c>
      <c r="AH27" s="113" t="n">
        <v>0</v>
      </c>
      <c r="AI27" s="113" t="n">
        <v>0</v>
      </c>
      <c r="AJ27" s="113" t="n">
        <v>0</v>
      </c>
      <c r="AK27" s="113" t="n">
        <v>0</v>
      </c>
      <c r="AL27" s="113" t="n">
        <v>0</v>
      </c>
      <c r="AM27" s="113" t="n">
        <v>0</v>
      </c>
      <c r="AN27" s="113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v>0</v>
      </c>
      <c r="G28" s="28" t="n">
        <v>0</v>
      </c>
      <c r="H28" s="113" t="n">
        <v>0</v>
      </c>
      <c r="I28" s="113" t="n">
        <v>0</v>
      </c>
      <c r="J28" s="113" t="n">
        <v>0</v>
      </c>
      <c r="K28" s="113" t="n">
        <v>0</v>
      </c>
      <c r="L28" s="113" t="n">
        <v>0</v>
      </c>
      <c r="M28" s="113" t="n">
        <v>0</v>
      </c>
      <c r="N28" s="113" t="n">
        <v>0</v>
      </c>
      <c r="O28" s="113" t="n">
        <v>0</v>
      </c>
      <c r="P28" s="113" t="n">
        <v>0</v>
      </c>
      <c r="Q28" s="113" t="n">
        <v>0</v>
      </c>
      <c r="R28" s="113" t="n">
        <v>0</v>
      </c>
      <c r="S28" s="113" t="n">
        <v>0</v>
      </c>
      <c r="T28" s="113" t="n">
        <v>0</v>
      </c>
      <c r="U28" s="113" t="n">
        <v>0</v>
      </c>
      <c r="V28" s="113" t="n">
        <v>0</v>
      </c>
      <c r="W28" s="113" t="n">
        <v>0</v>
      </c>
      <c r="X28" s="113" t="n">
        <v>0</v>
      </c>
      <c r="Y28" s="113" t="n">
        <v>0</v>
      </c>
      <c r="Z28" s="113" t="n">
        <v>0</v>
      </c>
      <c r="AA28" s="113" t="n">
        <v>0</v>
      </c>
      <c r="AB28" s="113" t="n">
        <v>0</v>
      </c>
      <c r="AC28" s="113" t="n">
        <v>0</v>
      </c>
      <c r="AD28" s="113" t="n">
        <v>0</v>
      </c>
      <c r="AE28" s="113" t="n">
        <v>0</v>
      </c>
      <c r="AF28" s="113" t="n">
        <v>0</v>
      </c>
      <c r="AG28" s="113" t="n">
        <v>0</v>
      </c>
      <c r="AH28" s="113" t="n">
        <v>0</v>
      </c>
      <c r="AI28" s="113" t="n">
        <v>0</v>
      </c>
      <c r="AJ28" s="113" t="n">
        <v>0</v>
      </c>
      <c r="AK28" s="113" t="n">
        <v>0</v>
      </c>
      <c r="AL28" s="113" t="n">
        <v>0</v>
      </c>
      <c r="AM28" s="113" t="n">
        <v>0</v>
      </c>
      <c r="AN28" s="113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8" t="n">
        <v>0</v>
      </c>
      <c r="G32" s="28" t="n">
        <v>0</v>
      </c>
      <c r="H32" s="113" t="n">
        <v>0</v>
      </c>
      <c r="I32" s="113" t="n">
        <v>0</v>
      </c>
      <c r="J32" s="113" t="n">
        <v>0</v>
      </c>
      <c r="K32" s="113" t="n">
        <v>0</v>
      </c>
      <c r="L32" s="113" t="n">
        <v>0</v>
      </c>
      <c r="M32" s="113" t="n">
        <v>0</v>
      </c>
      <c r="N32" s="113" t="n">
        <v>0</v>
      </c>
      <c r="O32" s="113" t="n">
        <v>0</v>
      </c>
      <c r="P32" s="113" t="n">
        <v>0</v>
      </c>
      <c r="Q32" s="113" t="n">
        <v>0</v>
      </c>
      <c r="R32" s="113" t="n">
        <v>0</v>
      </c>
      <c r="S32" s="113" t="n">
        <v>0</v>
      </c>
      <c r="T32" s="113" t="n">
        <v>0</v>
      </c>
      <c r="U32" s="113" t="n">
        <v>0</v>
      </c>
      <c r="V32" s="113" t="n">
        <v>0</v>
      </c>
      <c r="W32" s="113" t="n">
        <v>0</v>
      </c>
      <c r="X32" s="113" t="n">
        <v>0</v>
      </c>
      <c r="Y32" s="113" t="n">
        <v>0</v>
      </c>
      <c r="Z32" s="113" t="n">
        <v>0</v>
      </c>
      <c r="AA32" s="113" t="n">
        <v>0</v>
      </c>
      <c r="AB32" s="113" t="n">
        <v>0</v>
      </c>
      <c r="AC32" s="113" t="n">
        <v>0</v>
      </c>
      <c r="AD32" s="113" t="n">
        <v>0</v>
      </c>
      <c r="AE32" s="113" t="n">
        <v>0</v>
      </c>
      <c r="AF32" s="113" t="n">
        <v>0</v>
      </c>
      <c r="AG32" s="113" t="n">
        <v>0</v>
      </c>
      <c r="AH32" s="113" t="n">
        <v>0</v>
      </c>
      <c r="AI32" s="113" t="n">
        <v>0</v>
      </c>
      <c r="AJ32" s="113" t="n">
        <v>0</v>
      </c>
      <c r="AK32" s="113" t="n">
        <v>0</v>
      </c>
      <c r="AL32" s="113" t="n">
        <v>0</v>
      </c>
      <c r="AM32" s="113" t="n">
        <v>0</v>
      </c>
      <c r="AN32" s="113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v>0</v>
      </c>
      <c r="G33" s="28" t="n">
        <v>0</v>
      </c>
      <c r="H33" s="113" t="n">
        <v>0</v>
      </c>
      <c r="I33" s="113" t="n">
        <v>0</v>
      </c>
      <c r="J33" s="113" t="n">
        <v>0</v>
      </c>
      <c r="K33" s="113" t="n">
        <v>0</v>
      </c>
      <c r="L33" s="113" t="n">
        <v>0</v>
      </c>
      <c r="M33" s="113" t="n">
        <v>0</v>
      </c>
      <c r="N33" s="113" t="n">
        <v>0</v>
      </c>
      <c r="O33" s="113" t="n">
        <v>0</v>
      </c>
      <c r="P33" s="113" t="n">
        <v>0</v>
      </c>
      <c r="Q33" s="113" t="n">
        <v>0</v>
      </c>
      <c r="R33" s="113" t="n">
        <v>0</v>
      </c>
      <c r="S33" s="113" t="n">
        <v>0</v>
      </c>
      <c r="T33" s="113" t="n">
        <v>0</v>
      </c>
      <c r="U33" s="113" t="n">
        <v>0</v>
      </c>
      <c r="V33" s="113" t="n">
        <v>0</v>
      </c>
      <c r="W33" s="113" t="n">
        <v>0</v>
      </c>
      <c r="X33" s="113" t="n">
        <v>0</v>
      </c>
      <c r="Y33" s="113" t="n">
        <v>0</v>
      </c>
      <c r="Z33" s="113" t="n">
        <v>0</v>
      </c>
      <c r="AA33" s="113" t="n">
        <v>0</v>
      </c>
      <c r="AB33" s="113" t="n">
        <v>0</v>
      </c>
      <c r="AC33" s="113" t="n">
        <v>0</v>
      </c>
      <c r="AD33" s="113" t="n">
        <v>0</v>
      </c>
      <c r="AE33" s="113" t="n">
        <v>0</v>
      </c>
      <c r="AF33" s="113" t="n">
        <v>0</v>
      </c>
      <c r="AG33" s="113" t="n">
        <v>0</v>
      </c>
      <c r="AH33" s="113" t="n">
        <v>0</v>
      </c>
      <c r="AI33" s="113" t="n">
        <v>0</v>
      </c>
      <c r="AJ33" s="113" t="n">
        <v>0</v>
      </c>
      <c r="AK33" s="113" t="n">
        <v>0</v>
      </c>
      <c r="AL33" s="113" t="n">
        <v>0</v>
      </c>
      <c r="AM33" s="113" t="n">
        <v>0</v>
      </c>
      <c r="AN33" s="113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v>0</v>
      </c>
      <c r="G34" s="28" t="n">
        <v>0</v>
      </c>
      <c r="H34" s="113" t="n">
        <v>0</v>
      </c>
      <c r="I34" s="113" t="n">
        <v>0</v>
      </c>
      <c r="J34" s="113" t="n">
        <v>0</v>
      </c>
      <c r="K34" s="113" t="n">
        <v>0</v>
      </c>
      <c r="L34" s="113" t="n">
        <v>0</v>
      </c>
      <c r="M34" s="113" t="n">
        <v>0</v>
      </c>
      <c r="N34" s="113" t="n">
        <v>0</v>
      </c>
      <c r="O34" s="113" t="n">
        <v>0</v>
      </c>
      <c r="P34" s="113" t="n">
        <v>0</v>
      </c>
      <c r="Q34" s="113" t="n">
        <v>0</v>
      </c>
      <c r="R34" s="113" t="n">
        <v>0</v>
      </c>
      <c r="S34" s="113" t="n">
        <v>0</v>
      </c>
      <c r="T34" s="113" t="n">
        <v>0</v>
      </c>
      <c r="U34" s="113" t="n">
        <v>0</v>
      </c>
      <c r="V34" s="113" t="n">
        <v>0</v>
      </c>
      <c r="W34" s="113" t="n">
        <v>0</v>
      </c>
      <c r="X34" s="113" t="n">
        <v>0</v>
      </c>
      <c r="Y34" s="113" t="n">
        <v>0</v>
      </c>
      <c r="Z34" s="113" t="n">
        <v>0</v>
      </c>
      <c r="AA34" s="113" t="n">
        <v>0</v>
      </c>
      <c r="AB34" s="113" t="n">
        <v>0</v>
      </c>
      <c r="AC34" s="113" t="n">
        <v>0</v>
      </c>
      <c r="AD34" s="113" t="n">
        <v>0</v>
      </c>
      <c r="AE34" s="113" t="n">
        <v>0</v>
      </c>
      <c r="AF34" s="113" t="n">
        <v>0</v>
      </c>
      <c r="AG34" s="113" t="n">
        <v>0</v>
      </c>
      <c r="AH34" s="113" t="n">
        <v>0</v>
      </c>
      <c r="AI34" s="113" t="n">
        <v>0</v>
      </c>
      <c r="AJ34" s="113" t="n">
        <v>0</v>
      </c>
      <c r="AK34" s="113" t="n">
        <v>0</v>
      </c>
      <c r="AL34" s="113" t="n">
        <v>0</v>
      </c>
      <c r="AM34" s="113" t="n">
        <v>0</v>
      </c>
      <c r="AN34" s="113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28" t="n">
        <v>0</v>
      </c>
      <c r="G35" s="28" t="n">
        <v>0</v>
      </c>
      <c r="H35" s="113" t="n">
        <v>0</v>
      </c>
      <c r="I35" s="113" t="n">
        <v>0</v>
      </c>
      <c r="J35" s="113" t="n">
        <v>0</v>
      </c>
      <c r="K35" s="113" t="n">
        <v>0</v>
      </c>
      <c r="L35" s="113" t="n">
        <v>0</v>
      </c>
      <c r="M35" s="113" t="n">
        <v>0</v>
      </c>
      <c r="N35" s="113" t="n">
        <v>0</v>
      </c>
      <c r="O35" s="113" t="n">
        <v>0</v>
      </c>
      <c r="P35" s="113" t="n">
        <v>0</v>
      </c>
      <c r="Q35" s="113" t="n">
        <v>0</v>
      </c>
      <c r="R35" s="113" t="n">
        <v>0</v>
      </c>
      <c r="S35" s="113" t="n">
        <v>0</v>
      </c>
      <c r="T35" s="113" t="n">
        <v>0</v>
      </c>
      <c r="U35" s="113" t="n">
        <v>0</v>
      </c>
      <c r="V35" s="113" t="n">
        <v>0</v>
      </c>
      <c r="W35" s="113" t="n">
        <v>0</v>
      </c>
      <c r="X35" s="113" t="n">
        <v>0</v>
      </c>
      <c r="Y35" s="113" t="n">
        <v>0</v>
      </c>
      <c r="Z35" s="113" t="n">
        <v>0</v>
      </c>
      <c r="AA35" s="113" t="n">
        <v>0</v>
      </c>
      <c r="AB35" s="113" t="n">
        <v>0</v>
      </c>
      <c r="AC35" s="113" t="n">
        <v>0</v>
      </c>
      <c r="AD35" s="113" t="n">
        <v>0</v>
      </c>
      <c r="AE35" s="113" t="n">
        <v>0</v>
      </c>
      <c r="AF35" s="113" t="n">
        <v>0</v>
      </c>
      <c r="AG35" s="113" t="n">
        <v>0</v>
      </c>
      <c r="AH35" s="113" t="n">
        <v>0</v>
      </c>
      <c r="AI35" s="113" t="n">
        <v>0</v>
      </c>
      <c r="AJ35" s="113" t="n">
        <v>0</v>
      </c>
      <c r="AK35" s="113" t="n">
        <v>0</v>
      </c>
      <c r="AL35" s="113" t="n">
        <v>0</v>
      </c>
      <c r="AM35" s="113" t="n">
        <v>0</v>
      </c>
      <c r="AN35" s="113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v>0</v>
      </c>
      <c r="G39" s="28" t="n">
        <v>0</v>
      </c>
      <c r="H39" s="113" t="n">
        <v>0</v>
      </c>
      <c r="I39" s="113" t="n">
        <v>0</v>
      </c>
      <c r="J39" s="113" t="n">
        <v>0</v>
      </c>
      <c r="K39" s="113" t="n">
        <v>0</v>
      </c>
      <c r="L39" s="113" t="n">
        <v>0</v>
      </c>
      <c r="M39" s="113" t="n">
        <v>0</v>
      </c>
      <c r="N39" s="113" t="n">
        <v>0</v>
      </c>
      <c r="O39" s="113" t="n">
        <v>0</v>
      </c>
      <c r="P39" s="113" t="n">
        <v>0</v>
      </c>
      <c r="Q39" s="113" t="n">
        <v>0</v>
      </c>
      <c r="R39" s="113" t="n">
        <v>0</v>
      </c>
      <c r="S39" s="113" t="n">
        <v>0</v>
      </c>
      <c r="T39" s="113" t="n">
        <v>0</v>
      </c>
      <c r="U39" s="113" t="n">
        <v>0</v>
      </c>
      <c r="V39" s="113" t="n">
        <v>0</v>
      </c>
      <c r="W39" s="113" t="n">
        <v>0</v>
      </c>
      <c r="X39" s="113" t="n">
        <v>0</v>
      </c>
      <c r="Y39" s="113" t="n">
        <v>0</v>
      </c>
      <c r="Z39" s="113" t="n">
        <v>0</v>
      </c>
      <c r="AA39" s="113" t="n">
        <v>0</v>
      </c>
      <c r="AB39" s="113" t="n">
        <v>0</v>
      </c>
      <c r="AC39" s="113" t="n">
        <v>0</v>
      </c>
      <c r="AD39" s="113" t="n">
        <v>0</v>
      </c>
      <c r="AE39" s="113" t="n">
        <v>0</v>
      </c>
      <c r="AF39" s="113" t="n">
        <v>0</v>
      </c>
      <c r="AG39" s="113" t="n">
        <v>0</v>
      </c>
      <c r="AH39" s="113" t="n">
        <v>0</v>
      </c>
      <c r="AI39" s="113" t="n">
        <v>0</v>
      </c>
      <c r="AJ39" s="113" t="n">
        <v>0</v>
      </c>
      <c r="AK39" s="113" t="n">
        <v>0</v>
      </c>
      <c r="AL39" s="113" t="n">
        <v>0</v>
      </c>
      <c r="AM39" s="113" t="n">
        <v>0</v>
      </c>
      <c r="AN39" s="113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v>0</v>
      </c>
      <c r="G40" s="28" t="n">
        <v>0</v>
      </c>
      <c r="H40" s="113" t="n">
        <v>0</v>
      </c>
      <c r="I40" s="113" t="n">
        <v>0</v>
      </c>
      <c r="J40" s="113" t="n">
        <v>0</v>
      </c>
      <c r="K40" s="113" t="n">
        <v>0</v>
      </c>
      <c r="L40" s="113" t="n">
        <v>0</v>
      </c>
      <c r="M40" s="113" t="n">
        <v>0</v>
      </c>
      <c r="N40" s="113" t="n">
        <v>0</v>
      </c>
      <c r="O40" s="113" t="n">
        <v>0</v>
      </c>
      <c r="P40" s="113" t="n">
        <v>0</v>
      </c>
      <c r="Q40" s="113" t="n">
        <v>0</v>
      </c>
      <c r="R40" s="113" t="n">
        <v>0</v>
      </c>
      <c r="S40" s="113" t="n">
        <v>0</v>
      </c>
      <c r="T40" s="113" t="n">
        <v>0</v>
      </c>
      <c r="U40" s="113" t="n">
        <v>0</v>
      </c>
      <c r="V40" s="113" t="n">
        <v>0</v>
      </c>
      <c r="W40" s="113" t="n">
        <v>0</v>
      </c>
      <c r="X40" s="113" t="n">
        <v>0</v>
      </c>
      <c r="Y40" s="113" t="n">
        <v>0</v>
      </c>
      <c r="Z40" s="113" t="n">
        <v>0</v>
      </c>
      <c r="AA40" s="113" t="n">
        <v>0</v>
      </c>
      <c r="AB40" s="113" t="n">
        <v>0</v>
      </c>
      <c r="AC40" s="113" t="n">
        <v>0</v>
      </c>
      <c r="AD40" s="113" t="n">
        <v>0</v>
      </c>
      <c r="AE40" s="113" t="n">
        <v>0</v>
      </c>
      <c r="AF40" s="113" t="n">
        <v>0</v>
      </c>
      <c r="AG40" s="113" t="n">
        <v>0</v>
      </c>
      <c r="AH40" s="113" t="n">
        <v>0</v>
      </c>
      <c r="AI40" s="113" t="n">
        <v>0</v>
      </c>
      <c r="AJ40" s="113" t="n">
        <v>0</v>
      </c>
      <c r="AK40" s="113" t="n">
        <v>0</v>
      </c>
      <c r="AL40" s="113" t="n">
        <v>0</v>
      </c>
      <c r="AM40" s="113" t="n">
        <v>0</v>
      </c>
      <c r="AN40" s="113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v>0</v>
      </c>
      <c r="G41" s="28" t="n">
        <v>0</v>
      </c>
      <c r="H41" s="113" t="n">
        <v>0</v>
      </c>
      <c r="I41" s="113" t="n">
        <v>0</v>
      </c>
      <c r="J41" s="113" t="n">
        <v>0</v>
      </c>
      <c r="K41" s="113" t="n">
        <v>0</v>
      </c>
      <c r="L41" s="113" t="n">
        <v>0</v>
      </c>
      <c r="M41" s="113" t="n">
        <v>0</v>
      </c>
      <c r="N41" s="113" t="n">
        <v>0</v>
      </c>
      <c r="O41" s="113" t="n">
        <v>0</v>
      </c>
      <c r="P41" s="113" t="n">
        <v>0</v>
      </c>
      <c r="Q41" s="113" t="n">
        <v>0</v>
      </c>
      <c r="R41" s="113" t="n">
        <v>0</v>
      </c>
      <c r="S41" s="113" t="n">
        <v>0</v>
      </c>
      <c r="T41" s="113" t="n">
        <v>0</v>
      </c>
      <c r="U41" s="113" t="n">
        <v>0</v>
      </c>
      <c r="V41" s="113" t="n">
        <v>0</v>
      </c>
      <c r="W41" s="113" t="n">
        <v>0</v>
      </c>
      <c r="X41" s="113" t="n">
        <v>0</v>
      </c>
      <c r="Y41" s="113" t="n">
        <v>0</v>
      </c>
      <c r="Z41" s="113" t="n">
        <v>0</v>
      </c>
      <c r="AA41" s="113" t="n">
        <v>0</v>
      </c>
      <c r="AB41" s="113" t="n">
        <v>0</v>
      </c>
      <c r="AC41" s="113" t="n">
        <v>0</v>
      </c>
      <c r="AD41" s="113" t="n">
        <v>0</v>
      </c>
      <c r="AE41" s="113" t="n">
        <v>0</v>
      </c>
      <c r="AF41" s="113" t="n">
        <v>0</v>
      </c>
      <c r="AG41" s="113" t="n">
        <v>0</v>
      </c>
      <c r="AH41" s="113" t="n">
        <v>0</v>
      </c>
      <c r="AI41" s="113" t="n">
        <v>0</v>
      </c>
      <c r="AJ41" s="113" t="n">
        <v>0</v>
      </c>
      <c r="AK41" s="113" t="n">
        <v>0</v>
      </c>
      <c r="AL41" s="113" t="n">
        <v>0</v>
      </c>
      <c r="AM41" s="113" t="n">
        <v>0</v>
      </c>
      <c r="AN41" s="113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v>0</v>
      </c>
      <c r="G45" s="28" t="n">
        <v>0</v>
      </c>
      <c r="H45" s="113" t="n">
        <v>0</v>
      </c>
      <c r="I45" s="113" t="n">
        <v>0</v>
      </c>
      <c r="J45" s="113" t="n">
        <v>0</v>
      </c>
      <c r="K45" s="113" t="n">
        <v>0</v>
      </c>
      <c r="L45" s="113" t="n">
        <v>0</v>
      </c>
      <c r="M45" s="113" t="n">
        <v>0</v>
      </c>
      <c r="N45" s="113" t="n">
        <v>0</v>
      </c>
      <c r="O45" s="113" t="n">
        <v>0</v>
      </c>
      <c r="P45" s="113" t="n">
        <v>0</v>
      </c>
      <c r="Q45" s="113" t="n">
        <v>0</v>
      </c>
      <c r="R45" s="113" t="n">
        <v>0</v>
      </c>
      <c r="S45" s="113" t="n">
        <v>0</v>
      </c>
      <c r="T45" s="113" t="n">
        <v>0</v>
      </c>
      <c r="U45" s="113" t="n">
        <v>0</v>
      </c>
      <c r="V45" s="113" t="n">
        <v>0</v>
      </c>
      <c r="W45" s="113" t="n">
        <v>0</v>
      </c>
      <c r="X45" s="113" t="n">
        <v>0</v>
      </c>
      <c r="Y45" s="113" t="n">
        <v>0</v>
      </c>
      <c r="Z45" s="113" t="n">
        <v>0</v>
      </c>
      <c r="AA45" s="113" t="n">
        <v>0</v>
      </c>
      <c r="AB45" s="113" t="n">
        <v>0</v>
      </c>
      <c r="AC45" s="113" t="n">
        <v>0</v>
      </c>
      <c r="AD45" s="113" t="n">
        <v>0</v>
      </c>
      <c r="AE45" s="113" t="n">
        <v>0</v>
      </c>
      <c r="AF45" s="113" t="n">
        <v>0</v>
      </c>
      <c r="AG45" s="113" t="n">
        <v>0</v>
      </c>
      <c r="AH45" s="113" t="n">
        <v>0</v>
      </c>
      <c r="AI45" s="113" t="n">
        <v>0</v>
      </c>
      <c r="AJ45" s="113" t="n">
        <v>0</v>
      </c>
      <c r="AK45" s="113" t="n">
        <v>0</v>
      </c>
      <c r="AL45" s="113" t="n">
        <v>0</v>
      </c>
      <c r="AM45" s="113" t="n">
        <v>0</v>
      </c>
      <c r="AN45" s="113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v>0</v>
      </c>
      <c r="G47" s="28" t="n">
        <v>0</v>
      </c>
      <c r="H47" s="113" t="n">
        <v>0</v>
      </c>
      <c r="I47" s="113" t="n">
        <v>0</v>
      </c>
      <c r="J47" s="113" t="n">
        <v>0</v>
      </c>
      <c r="K47" s="113" t="n">
        <v>0</v>
      </c>
      <c r="L47" s="113" t="n">
        <v>0</v>
      </c>
      <c r="M47" s="113" t="n">
        <v>0</v>
      </c>
      <c r="N47" s="113" t="n">
        <v>0</v>
      </c>
      <c r="O47" s="113" t="n">
        <v>0</v>
      </c>
      <c r="P47" s="113" t="n">
        <v>0</v>
      </c>
      <c r="Q47" s="113" t="n">
        <v>0</v>
      </c>
      <c r="R47" s="113" t="n">
        <v>0</v>
      </c>
      <c r="S47" s="113" t="n">
        <v>0</v>
      </c>
      <c r="T47" s="113" t="n">
        <v>0</v>
      </c>
      <c r="U47" s="113" t="n">
        <v>0</v>
      </c>
      <c r="V47" s="113" t="n">
        <v>0</v>
      </c>
      <c r="W47" s="113" t="n">
        <v>0</v>
      </c>
      <c r="X47" s="113" t="n">
        <v>0</v>
      </c>
      <c r="Y47" s="113" t="n">
        <v>0</v>
      </c>
      <c r="Z47" s="113" t="n">
        <v>0</v>
      </c>
      <c r="AA47" s="113" t="n">
        <v>0</v>
      </c>
      <c r="AB47" s="113" t="n">
        <v>0</v>
      </c>
      <c r="AC47" s="113" t="n">
        <v>0</v>
      </c>
      <c r="AD47" s="113" t="n">
        <v>0</v>
      </c>
      <c r="AE47" s="113" t="n">
        <v>0</v>
      </c>
      <c r="AF47" s="113" t="n">
        <v>0</v>
      </c>
      <c r="AG47" s="113" t="n">
        <v>0</v>
      </c>
      <c r="AH47" s="113" t="n">
        <v>0</v>
      </c>
      <c r="AI47" s="113" t="n">
        <v>0</v>
      </c>
      <c r="AJ47" s="113" t="n">
        <v>0</v>
      </c>
      <c r="AK47" s="113" t="n">
        <v>0</v>
      </c>
      <c r="AL47" s="113" t="n">
        <v>0</v>
      </c>
      <c r="AM47" s="113" t="n">
        <v>0</v>
      </c>
      <c r="AN47" s="113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v>0</v>
      </c>
      <c r="G49" s="28" t="n">
        <v>0</v>
      </c>
      <c r="H49" s="113" t="n">
        <v>0</v>
      </c>
      <c r="I49" s="113" t="n">
        <v>0</v>
      </c>
      <c r="J49" s="113" t="n">
        <v>0</v>
      </c>
      <c r="K49" s="113" t="n">
        <v>0</v>
      </c>
      <c r="L49" s="113" t="n">
        <v>0</v>
      </c>
      <c r="M49" s="113" t="n">
        <v>0</v>
      </c>
      <c r="N49" s="113" t="n">
        <v>0</v>
      </c>
      <c r="O49" s="113" t="n">
        <v>0</v>
      </c>
      <c r="P49" s="113" t="n">
        <v>0</v>
      </c>
      <c r="Q49" s="113" t="n">
        <v>0</v>
      </c>
      <c r="R49" s="113" t="n">
        <v>0</v>
      </c>
      <c r="S49" s="113" t="n">
        <v>0</v>
      </c>
      <c r="T49" s="113" t="n">
        <v>0</v>
      </c>
      <c r="U49" s="113" t="n">
        <v>0</v>
      </c>
      <c r="V49" s="113" t="n">
        <v>0</v>
      </c>
      <c r="W49" s="113" t="n">
        <v>0</v>
      </c>
      <c r="X49" s="113" t="n">
        <v>0</v>
      </c>
      <c r="Y49" s="113" t="n">
        <v>0</v>
      </c>
      <c r="Z49" s="113" t="n">
        <v>0</v>
      </c>
      <c r="AA49" s="113" t="n">
        <v>0</v>
      </c>
      <c r="AB49" s="113" t="n">
        <v>0</v>
      </c>
      <c r="AC49" s="113" t="n">
        <v>0</v>
      </c>
      <c r="AD49" s="113" t="n">
        <v>0</v>
      </c>
      <c r="AE49" s="113" t="n">
        <v>0</v>
      </c>
      <c r="AF49" s="113" t="n">
        <v>0</v>
      </c>
      <c r="AG49" s="113" t="n">
        <v>0</v>
      </c>
      <c r="AH49" s="113" t="n">
        <v>0</v>
      </c>
      <c r="AI49" s="113" t="n">
        <v>0</v>
      </c>
      <c r="AJ49" s="113" t="n">
        <v>0</v>
      </c>
      <c r="AK49" s="113" t="n">
        <v>0</v>
      </c>
      <c r="AL49" s="113" t="n">
        <v>0</v>
      </c>
      <c r="AM49" s="113" t="n">
        <v>0</v>
      </c>
      <c r="AN49" s="113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v>0</v>
      </c>
      <c r="G51" s="28" t="n">
        <v>0</v>
      </c>
      <c r="H51" s="113" t="n">
        <v>0</v>
      </c>
      <c r="I51" s="113" t="n">
        <v>0</v>
      </c>
      <c r="J51" s="113" t="n">
        <v>0</v>
      </c>
      <c r="K51" s="113" t="n">
        <v>0</v>
      </c>
      <c r="L51" s="113" t="n">
        <v>0</v>
      </c>
      <c r="M51" s="113" t="n">
        <v>0</v>
      </c>
      <c r="N51" s="113" t="n">
        <v>0</v>
      </c>
      <c r="O51" s="113" t="n">
        <v>0</v>
      </c>
      <c r="P51" s="113" t="n">
        <v>0</v>
      </c>
      <c r="Q51" s="113" t="n">
        <v>0</v>
      </c>
      <c r="R51" s="113" t="n">
        <v>0</v>
      </c>
      <c r="S51" s="113" t="n">
        <v>0</v>
      </c>
      <c r="T51" s="113" t="n">
        <v>0</v>
      </c>
      <c r="U51" s="113" t="n">
        <v>0</v>
      </c>
      <c r="V51" s="113" t="n">
        <v>0</v>
      </c>
      <c r="W51" s="113" t="n">
        <v>0</v>
      </c>
      <c r="X51" s="113" t="n">
        <v>0</v>
      </c>
      <c r="Y51" s="113" t="n">
        <v>0</v>
      </c>
      <c r="Z51" s="113" t="n">
        <v>0</v>
      </c>
      <c r="AA51" s="113" t="n">
        <v>0</v>
      </c>
      <c r="AB51" s="113" t="n">
        <v>0</v>
      </c>
      <c r="AC51" s="113" t="n">
        <v>0</v>
      </c>
      <c r="AD51" s="113" t="n">
        <v>0</v>
      </c>
      <c r="AE51" s="113" t="n">
        <v>0</v>
      </c>
      <c r="AF51" s="113" t="n">
        <v>0</v>
      </c>
      <c r="AG51" s="113" t="n">
        <v>0</v>
      </c>
      <c r="AH51" s="113" t="n">
        <v>0</v>
      </c>
      <c r="AI51" s="113" t="n">
        <v>0</v>
      </c>
      <c r="AJ51" s="113" t="n">
        <v>0</v>
      </c>
      <c r="AK51" s="113" t="n">
        <v>0</v>
      </c>
      <c r="AL51" s="113" t="n">
        <v>0</v>
      </c>
      <c r="AM51" s="113" t="n">
        <v>0</v>
      </c>
      <c r="AN51" s="113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8" t="n">
        <v>0</v>
      </c>
      <c r="G54" s="28" t="n">
        <v>0</v>
      </c>
      <c r="H54" s="113" t="n">
        <v>0</v>
      </c>
      <c r="I54" s="113" t="n">
        <v>0</v>
      </c>
      <c r="J54" s="113" t="n">
        <v>0</v>
      </c>
      <c r="K54" s="113" t="n">
        <v>0</v>
      </c>
      <c r="L54" s="113" t="n">
        <v>0</v>
      </c>
      <c r="M54" s="113" t="n">
        <v>0</v>
      </c>
      <c r="N54" s="113" t="n">
        <v>0</v>
      </c>
      <c r="O54" s="113" t="n">
        <v>0</v>
      </c>
      <c r="P54" s="113" t="n">
        <v>0</v>
      </c>
      <c r="Q54" s="113" t="n">
        <v>0</v>
      </c>
      <c r="R54" s="113" t="n">
        <v>0</v>
      </c>
      <c r="S54" s="113" t="n">
        <v>0</v>
      </c>
      <c r="T54" s="113" t="n">
        <v>0</v>
      </c>
      <c r="U54" s="113" t="n">
        <v>0</v>
      </c>
      <c r="V54" s="113" t="n">
        <v>0</v>
      </c>
      <c r="W54" s="113" t="n">
        <v>0</v>
      </c>
      <c r="X54" s="113" t="n">
        <v>0</v>
      </c>
      <c r="Y54" s="113" t="n">
        <v>0</v>
      </c>
      <c r="Z54" s="113" t="n">
        <v>0</v>
      </c>
      <c r="AA54" s="113" t="n">
        <v>0</v>
      </c>
      <c r="AB54" s="113" t="n">
        <v>0</v>
      </c>
      <c r="AC54" s="113" t="n">
        <v>0</v>
      </c>
      <c r="AD54" s="113" t="n">
        <v>0</v>
      </c>
      <c r="AE54" s="113" t="n">
        <v>0</v>
      </c>
      <c r="AF54" s="113" t="n">
        <v>0</v>
      </c>
      <c r="AG54" s="113" t="n">
        <v>0</v>
      </c>
      <c r="AH54" s="113" t="n">
        <v>0</v>
      </c>
      <c r="AI54" s="113" t="n">
        <v>0</v>
      </c>
      <c r="AJ54" s="113" t="n">
        <v>0</v>
      </c>
      <c r="AK54" s="113" t="n">
        <v>0</v>
      </c>
      <c r="AL54" s="113" t="n">
        <v>0</v>
      </c>
      <c r="AM54" s="113" t="n">
        <v>0</v>
      </c>
      <c r="AN54" s="113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28" t="n">
        <v>0</v>
      </c>
      <c r="G55" s="28" t="n">
        <v>0</v>
      </c>
      <c r="H55" s="113" t="n">
        <v>0</v>
      </c>
      <c r="I55" s="113" t="n">
        <v>0</v>
      </c>
      <c r="J55" s="113" t="n">
        <v>0</v>
      </c>
      <c r="K55" s="113" t="n">
        <v>0</v>
      </c>
      <c r="L55" s="113" t="n">
        <v>0</v>
      </c>
      <c r="M55" s="113" t="n">
        <v>0</v>
      </c>
      <c r="N55" s="113" t="n">
        <v>0</v>
      </c>
      <c r="O55" s="113" t="n">
        <v>0</v>
      </c>
      <c r="P55" s="113" t="n">
        <v>0</v>
      </c>
      <c r="Q55" s="113" t="n">
        <v>0</v>
      </c>
      <c r="R55" s="113" t="n">
        <v>0</v>
      </c>
      <c r="S55" s="113" t="n">
        <v>0</v>
      </c>
      <c r="T55" s="113" t="n">
        <v>0</v>
      </c>
      <c r="U55" s="113" t="n">
        <v>0</v>
      </c>
      <c r="V55" s="113" t="n">
        <v>0</v>
      </c>
      <c r="W55" s="113" t="n">
        <v>0</v>
      </c>
      <c r="X55" s="113" t="n">
        <v>0</v>
      </c>
      <c r="Y55" s="113" t="n">
        <v>0</v>
      </c>
      <c r="Z55" s="113" t="n">
        <v>0</v>
      </c>
      <c r="AA55" s="113" t="n">
        <v>0</v>
      </c>
      <c r="AB55" s="113" t="n">
        <v>0</v>
      </c>
      <c r="AC55" s="113" t="n">
        <v>0</v>
      </c>
      <c r="AD55" s="113" t="n">
        <v>0</v>
      </c>
      <c r="AE55" s="113" t="n">
        <v>0</v>
      </c>
      <c r="AF55" s="113" t="n">
        <v>0</v>
      </c>
      <c r="AG55" s="113" t="n">
        <v>0</v>
      </c>
      <c r="AH55" s="113" t="n">
        <v>0</v>
      </c>
      <c r="AI55" s="113" t="n">
        <v>0</v>
      </c>
      <c r="AJ55" s="113" t="n">
        <v>0</v>
      </c>
      <c r="AK55" s="113" t="n">
        <v>0</v>
      </c>
      <c r="AL55" s="113" t="n">
        <v>0</v>
      </c>
      <c r="AM55" s="113" t="n">
        <v>0</v>
      </c>
      <c r="AN55" s="113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v>0</v>
      </c>
      <c r="G59" s="28" t="n">
        <v>0</v>
      </c>
      <c r="H59" s="113" t="n">
        <v>0</v>
      </c>
      <c r="I59" s="113" t="n">
        <v>0</v>
      </c>
      <c r="J59" s="113" t="n">
        <v>0</v>
      </c>
      <c r="K59" s="113" t="n">
        <v>0</v>
      </c>
      <c r="L59" s="113" t="n">
        <v>0</v>
      </c>
      <c r="M59" s="113" t="n">
        <v>0</v>
      </c>
      <c r="N59" s="113" t="n">
        <v>0</v>
      </c>
      <c r="O59" s="113" t="n">
        <v>0</v>
      </c>
      <c r="P59" s="113" t="n">
        <v>0</v>
      </c>
      <c r="Q59" s="113" t="n">
        <v>0</v>
      </c>
      <c r="R59" s="113" t="n">
        <v>0</v>
      </c>
      <c r="S59" s="113" t="n">
        <v>0</v>
      </c>
      <c r="T59" s="113" t="n">
        <v>0</v>
      </c>
      <c r="U59" s="113" t="n">
        <v>0</v>
      </c>
      <c r="V59" s="113" t="n">
        <v>0</v>
      </c>
      <c r="W59" s="113" t="n">
        <v>0</v>
      </c>
      <c r="X59" s="113" t="n">
        <v>0</v>
      </c>
      <c r="Y59" s="113" t="n">
        <v>0</v>
      </c>
      <c r="Z59" s="113" t="n">
        <v>0</v>
      </c>
      <c r="AA59" s="113" t="n">
        <v>0</v>
      </c>
      <c r="AB59" s="113" t="n">
        <v>0</v>
      </c>
      <c r="AC59" s="113" t="n">
        <v>0</v>
      </c>
      <c r="AD59" s="113" t="n">
        <v>0</v>
      </c>
      <c r="AE59" s="113" t="n">
        <v>0</v>
      </c>
      <c r="AF59" s="113" t="n">
        <v>0</v>
      </c>
      <c r="AG59" s="113" t="n">
        <v>0</v>
      </c>
      <c r="AH59" s="113" t="n">
        <v>0</v>
      </c>
      <c r="AI59" s="113" t="n">
        <v>0</v>
      </c>
      <c r="AJ59" s="113" t="n">
        <v>0</v>
      </c>
      <c r="AK59" s="113" t="n">
        <v>0</v>
      </c>
      <c r="AL59" s="113" t="n">
        <v>0</v>
      </c>
      <c r="AM59" s="113" t="n">
        <v>0</v>
      </c>
      <c r="AN59" s="113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v>0</v>
      </c>
      <c r="G60" s="28" t="n">
        <v>0</v>
      </c>
      <c r="H60" s="113" t="n">
        <v>0</v>
      </c>
      <c r="I60" s="113" t="n">
        <v>0</v>
      </c>
      <c r="J60" s="113" t="n">
        <v>0</v>
      </c>
      <c r="K60" s="113" t="n">
        <v>0</v>
      </c>
      <c r="L60" s="113" t="n">
        <v>0</v>
      </c>
      <c r="M60" s="113" t="n">
        <v>0</v>
      </c>
      <c r="N60" s="113" t="n">
        <v>0</v>
      </c>
      <c r="O60" s="113" t="n">
        <v>0</v>
      </c>
      <c r="P60" s="113" t="n">
        <v>0</v>
      </c>
      <c r="Q60" s="113" t="n">
        <v>0</v>
      </c>
      <c r="R60" s="113" t="n">
        <v>0</v>
      </c>
      <c r="S60" s="113" t="n">
        <v>0</v>
      </c>
      <c r="T60" s="113" t="n">
        <v>0</v>
      </c>
      <c r="U60" s="113" t="n">
        <v>0</v>
      </c>
      <c r="V60" s="113" t="n">
        <v>0</v>
      </c>
      <c r="W60" s="113" t="n">
        <v>0</v>
      </c>
      <c r="X60" s="113" t="n">
        <v>0</v>
      </c>
      <c r="Y60" s="113" t="n">
        <v>0</v>
      </c>
      <c r="Z60" s="113" t="n">
        <v>0</v>
      </c>
      <c r="AA60" s="113" t="n">
        <v>0</v>
      </c>
      <c r="AB60" s="113" t="n">
        <v>0</v>
      </c>
      <c r="AC60" s="113" t="n">
        <v>0</v>
      </c>
      <c r="AD60" s="113" t="n">
        <v>0</v>
      </c>
      <c r="AE60" s="113" t="n">
        <v>0</v>
      </c>
      <c r="AF60" s="113" t="n">
        <v>0</v>
      </c>
      <c r="AG60" s="113" t="n">
        <v>0</v>
      </c>
      <c r="AH60" s="113" t="n">
        <v>0</v>
      </c>
      <c r="AI60" s="113" t="n">
        <v>0</v>
      </c>
      <c r="AJ60" s="113" t="n">
        <v>0</v>
      </c>
      <c r="AK60" s="113" t="n">
        <v>0</v>
      </c>
      <c r="AL60" s="113" t="n">
        <v>0</v>
      </c>
      <c r="AM60" s="113" t="n">
        <v>0</v>
      </c>
      <c r="AN60" s="113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v>0</v>
      </c>
      <c r="G64" s="28" t="n">
        <v>0</v>
      </c>
      <c r="H64" s="113" t="n">
        <v>0</v>
      </c>
      <c r="I64" s="113" t="n">
        <v>0</v>
      </c>
      <c r="J64" s="113" t="n">
        <v>0</v>
      </c>
      <c r="K64" s="113" t="n">
        <v>0</v>
      </c>
      <c r="L64" s="113" t="n">
        <v>0</v>
      </c>
      <c r="M64" s="113" t="n">
        <v>0</v>
      </c>
      <c r="N64" s="113" t="n">
        <v>0</v>
      </c>
      <c r="O64" s="113" t="n">
        <v>0</v>
      </c>
      <c r="P64" s="113" t="n">
        <v>0</v>
      </c>
      <c r="Q64" s="113" t="n">
        <v>0</v>
      </c>
      <c r="R64" s="113" t="n">
        <v>0</v>
      </c>
      <c r="S64" s="113" t="n">
        <v>0</v>
      </c>
      <c r="T64" s="113" t="n">
        <v>0</v>
      </c>
      <c r="U64" s="113" t="n">
        <v>0</v>
      </c>
      <c r="V64" s="113" t="n">
        <v>0</v>
      </c>
      <c r="W64" s="113" t="n">
        <v>0</v>
      </c>
      <c r="X64" s="113" t="n">
        <v>0</v>
      </c>
      <c r="Y64" s="113" t="n">
        <v>0</v>
      </c>
      <c r="Z64" s="113" t="n">
        <v>0</v>
      </c>
      <c r="AA64" s="113" t="n">
        <v>0</v>
      </c>
      <c r="AB64" s="113" t="n">
        <v>0</v>
      </c>
      <c r="AC64" s="113" t="n">
        <v>0</v>
      </c>
      <c r="AD64" s="113" t="n">
        <v>0</v>
      </c>
      <c r="AE64" s="113" t="n">
        <v>0</v>
      </c>
      <c r="AF64" s="113" t="n">
        <v>0</v>
      </c>
      <c r="AG64" s="113" t="n">
        <v>0</v>
      </c>
      <c r="AH64" s="113" t="n">
        <v>0</v>
      </c>
      <c r="AI64" s="113" t="n">
        <v>0</v>
      </c>
      <c r="AJ64" s="113" t="n">
        <v>0</v>
      </c>
      <c r="AK64" s="113" t="n">
        <v>0</v>
      </c>
      <c r="AL64" s="113" t="n">
        <v>0</v>
      </c>
      <c r="AM64" s="113" t="n">
        <v>0</v>
      </c>
      <c r="AN64" s="113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v>0</v>
      </c>
      <c r="G65" s="28" t="n">
        <v>0</v>
      </c>
      <c r="H65" s="113" t="n">
        <v>0</v>
      </c>
      <c r="I65" s="113" t="n">
        <v>0</v>
      </c>
      <c r="J65" s="113" t="n">
        <v>0</v>
      </c>
      <c r="K65" s="113" t="n">
        <v>0</v>
      </c>
      <c r="L65" s="113" t="n">
        <v>0</v>
      </c>
      <c r="M65" s="113" t="n">
        <v>0</v>
      </c>
      <c r="N65" s="113" t="n">
        <v>0</v>
      </c>
      <c r="O65" s="113" t="n">
        <v>0</v>
      </c>
      <c r="P65" s="113" t="n">
        <v>0</v>
      </c>
      <c r="Q65" s="113" t="n">
        <v>0</v>
      </c>
      <c r="R65" s="113" t="n">
        <v>0</v>
      </c>
      <c r="S65" s="113" t="n">
        <v>0</v>
      </c>
      <c r="T65" s="113" t="n">
        <v>0</v>
      </c>
      <c r="U65" s="113" t="n">
        <v>0</v>
      </c>
      <c r="V65" s="113" t="n">
        <v>0</v>
      </c>
      <c r="W65" s="113" t="n">
        <v>0</v>
      </c>
      <c r="X65" s="113" t="n">
        <v>0</v>
      </c>
      <c r="Y65" s="113" t="n">
        <v>0</v>
      </c>
      <c r="Z65" s="113" t="n">
        <v>0</v>
      </c>
      <c r="AA65" s="113" t="n">
        <v>0</v>
      </c>
      <c r="AB65" s="113" t="n">
        <v>0</v>
      </c>
      <c r="AC65" s="113" t="n">
        <v>0</v>
      </c>
      <c r="AD65" s="113" t="n">
        <v>0</v>
      </c>
      <c r="AE65" s="113" t="n">
        <v>0</v>
      </c>
      <c r="AF65" s="113" t="n">
        <v>0</v>
      </c>
      <c r="AG65" s="113" t="n">
        <v>0</v>
      </c>
      <c r="AH65" s="113" t="n">
        <v>0</v>
      </c>
      <c r="AI65" s="113" t="n">
        <v>0</v>
      </c>
      <c r="AJ65" s="113" t="n">
        <v>0</v>
      </c>
      <c r="AK65" s="113" t="n">
        <v>0</v>
      </c>
      <c r="AL65" s="113" t="n">
        <v>0</v>
      </c>
      <c r="AM65" s="113" t="n">
        <v>0</v>
      </c>
      <c r="AN65" s="113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8" t="n">
        <v>0</v>
      </c>
      <c r="G70" s="28" t="n">
        <v>0</v>
      </c>
      <c r="H70" s="113" t="n">
        <v>0</v>
      </c>
      <c r="I70" s="113" t="n">
        <v>0</v>
      </c>
      <c r="J70" s="113" t="n">
        <v>0</v>
      </c>
      <c r="K70" s="113" t="n">
        <v>0</v>
      </c>
      <c r="L70" s="113" t="n">
        <v>0</v>
      </c>
      <c r="M70" s="113" t="n">
        <v>0</v>
      </c>
      <c r="N70" s="113" t="n">
        <v>0</v>
      </c>
      <c r="O70" s="113" t="n">
        <v>0</v>
      </c>
      <c r="P70" s="113" t="n">
        <v>0</v>
      </c>
      <c r="Q70" s="113" t="n">
        <v>0</v>
      </c>
      <c r="R70" s="113" t="n">
        <v>0</v>
      </c>
      <c r="S70" s="113" t="n">
        <v>0</v>
      </c>
      <c r="T70" s="113" t="n">
        <v>0</v>
      </c>
      <c r="U70" s="113" t="n">
        <v>0</v>
      </c>
      <c r="V70" s="113" t="n">
        <v>0</v>
      </c>
      <c r="W70" s="113" t="n">
        <v>0</v>
      </c>
      <c r="X70" s="113" t="n">
        <v>0</v>
      </c>
      <c r="Y70" s="113" t="n">
        <v>0</v>
      </c>
      <c r="Z70" s="113" t="n">
        <v>0</v>
      </c>
      <c r="AA70" s="113" t="n">
        <v>0</v>
      </c>
      <c r="AB70" s="113" t="n">
        <v>0</v>
      </c>
      <c r="AC70" s="113" t="n">
        <v>0</v>
      </c>
      <c r="AD70" s="113" t="n">
        <v>0</v>
      </c>
      <c r="AE70" s="113" t="n">
        <v>0</v>
      </c>
      <c r="AF70" s="113" t="n">
        <v>0</v>
      </c>
      <c r="AG70" s="113" t="n">
        <v>0</v>
      </c>
      <c r="AH70" s="113" t="n">
        <v>0</v>
      </c>
      <c r="AI70" s="113" t="n">
        <v>0</v>
      </c>
      <c r="AJ70" s="113" t="n">
        <v>0</v>
      </c>
      <c r="AK70" s="113" t="n">
        <v>0</v>
      </c>
      <c r="AL70" s="113" t="n">
        <v>0</v>
      </c>
      <c r="AM70" s="113" t="n">
        <v>0</v>
      </c>
      <c r="AN70" s="113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28" t="n">
        <v>0</v>
      </c>
      <c r="G71" s="28" t="n">
        <v>0</v>
      </c>
      <c r="H71" s="113" t="n">
        <v>0</v>
      </c>
      <c r="I71" s="113" t="n">
        <v>0</v>
      </c>
      <c r="J71" s="113" t="n">
        <v>0</v>
      </c>
      <c r="K71" s="113" t="n">
        <v>0</v>
      </c>
      <c r="L71" s="113" t="n">
        <v>0</v>
      </c>
      <c r="M71" s="113" t="n">
        <v>0</v>
      </c>
      <c r="N71" s="113" t="n">
        <v>0</v>
      </c>
      <c r="O71" s="113" t="n">
        <v>0</v>
      </c>
      <c r="P71" s="113" t="n">
        <v>0</v>
      </c>
      <c r="Q71" s="113" t="n">
        <v>0</v>
      </c>
      <c r="R71" s="113" t="n">
        <v>0</v>
      </c>
      <c r="S71" s="113" t="n">
        <v>0</v>
      </c>
      <c r="T71" s="113" t="n">
        <v>0</v>
      </c>
      <c r="U71" s="113" t="n">
        <v>0</v>
      </c>
      <c r="V71" s="113" t="n">
        <v>0</v>
      </c>
      <c r="W71" s="113" t="n">
        <v>0</v>
      </c>
      <c r="X71" s="113" t="n">
        <v>0</v>
      </c>
      <c r="Y71" s="113" t="n">
        <v>0</v>
      </c>
      <c r="Z71" s="113" t="n">
        <v>0</v>
      </c>
      <c r="AA71" s="113" t="n">
        <v>0</v>
      </c>
      <c r="AB71" s="113" t="n">
        <v>0</v>
      </c>
      <c r="AC71" s="113" t="n">
        <v>0</v>
      </c>
      <c r="AD71" s="113" t="n">
        <v>0</v>
      </c>
      <c r="AE71" s="113" t="n">
        <v>0</v>
      </c>
      <c r="AF71" s="113" t="n">
        <v>0</v>
      </c>
      <c r="AG71" s="113" t="n">
        <v>0</v>
      </c>
      <c r="AH71" s="113" t="n">
        <v>0</v>
      </c>
      <c r="AI71" s="113" t="n">
        <v>0</v>
      </c>
      <c r="AJ71" s="113" t="n">
        <v>0</v>
      </c>
      <c r="AK71" s="113" t="n">
        <v>0</v>
      </c>
      <c r="AL71" s="113" t="n">
        <v>0</v>
      </c>
      <c r="AM71" s="113" t="n">
        <v>0</v>
      </c>
      <c r="AN71" s="113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v>0</v>
      </c>
      <c r="G73" s="28" t="n">
        <v>0</v>
      </c>
      <c r="H73" s="113" t="n">
        <v>0</v>
      </c>
      <c r="I73" s="113" t="n">
        <v>0</v>
      </c>
      <c r="J73" s="113" t="n">
        <v>0</v>
      </c>
      <c r="K73" s="113" t="n">
        <v>0</v>
      </c>
      <c r="L73" s="113" t="n">
        <v>0</v>
      </c>
      <c r="M73" s="113" t="n">
        <v>0</v>
      </c>
      <c r="N73" s="113" t="n">
        <v>0</v>
      </c>
      <c r="O73" s="113" t="n">
        <v>0</v>
      </c>
      <c r="P73" s="113" t="n">
        <v>0</v>
      </c>
      <c r="Q73" s="113" t="n">
        <v>0</v>
      </c>
      <c r="R73" s="113" t="n">
        <v>0</v>
      </c>
      <c r="S73" s="113" t="n">
        <v>0</v>
      </c>
      <c r="T73" s="113" t="n">
        <v>0</v>
      </c>
      <c r="U73" s="113" t="n">
        <v>0</v>
      </c>
      <c r="V73" s="113" t="n">
        <v>0</v>
      </c>
      <c r="W73" s="113" t="n">
        <v>0</v>
      </c>
      <c r="X73" s="113" t="n">
        <v>0</v>
      </c>
      <c r="Y73" s="113" t="n">
        <v>0</v>
      </c>
      <c r="Z73" s="113" t="n">
        <v>0</v>
      </c>
      <c r="AA73" s="113" t="n">
        <v>0</v>
      </c>
      <c r="AB73" s="113" t="n">
        <v>0</v>
      </c>
      <c r="AC73" s="113" t="n">
        <v>0</v>
      </c>
      <c r="AD73" s="113" t="n">
        <v>0</v>
      </c>
      <c r="AE73" s="113" t="n">
        <v>0</v>
      </c>
      <c r="AF73" s="113" t="n">
        <v>0</v>
      </c>
      <c r="AG73" s="113" t="n">
        <v>0</v>
      </c>
      <c r="AH73" s="113" t="n">
        <v>0</v>
      </c>
      <c r="AI73" s="113" t="n">
        <v>0</v>
      </c>
      <c r="AJ73" s="113" t="n">
        <v>0</v>
      </c>
      <c r="AK73" s="113" t="n">
        <v>0</v>
      </c>
      <c r="AL73" s="113" t="n">
        <v>0</v>
      </c>
      <c r="AM73" s="113" t="n">
        <v>0</v>
      </c>
      <c r="AN73" s="113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v>0</v>
      </c>
      <c r="G74" s="28" t="n">
        <v>0</v>
      </c>
      <c r="H74" s="113" t="n">
        <v>0</v>
      </c>
      <c r="I74" s="113" t="n">
        <v>0</v>
      </c>
      <c r="J74" s="113" t="n">
        <v>0</v>
      </c>
      <c r="K74" s="113" t="n">
        <v>0</v>
      </c>
      <c r="L74" s="113" t="n">
        <v>0</v>
      </c>
      <c r="M74" s="113" t="n">
        <v>0</v>
      </c>
      <c r="N74" s="113" t="n">
        <v>0</v>
      </c>
      <c r="O74" s="113" t="n">
        <v>0</v>
      </c>
      <c r="P74" s="113" t="n">
        <v>0</v>
      </c>
      <c r="Q74" s="113" t="n">
        <v>0</v>
      </c>
      <c r="R74" s="113" t="n">
        <v>0</v>
      </c>
      <c r="S74" s="113" t="n">
        <v>0</v>
      </c>
      <c r="T74" s="113" t="n">
        <v>0</v>
      </c>
      <c r="U74" s="113" t="n">
        <v>0</v>
      </c>
      <c r="V74" s="113" t="n">
        <v>0</v>
      </c>
      <c r="W74" s="113" t="n">
        <v>0</v>
      </c>
      <c r="X74" s="113" t="n">
        <v>0</v>
      </c>
      <c r="Y74" s="113" t="n">
        <v>0</v>
      </c>
      <c r="Z74" s="113" t="n">
        <v>0</v>
      </c>
      <c r="AA74" s="113" t="n">
        <v>0</v>
      </c>
      <c r="AB74" s="113" t="n">
        <v>0</v>
      </c>
      <c r="AC74" s="113" t="n">
        <v>0</v>
      </c>
      <c r="AD74" s="113" t="n">
        <v>0</v>
      </c>
      <c r="AE74" s="113" t="n">
        <v>0</v>
      </c>
      <c r="AF74" s="113" t="n">
        <v>0</v>
      </c>
      <c r="AG74" s="113" t="n">
        <v>0</v>
      </c>
      <c r="AH74" s="113" t="n">
        <v>0</v>
      </c>
      <c r="AI74" s="113" t="n">
        <v>0</v>
      </c>
      <c r="AJ74" s="113" t="n">
        <v>0</v>
      </c>
      <c r="AK74" s="113" t="n">
        <v>0</v>
      </c>
      <c r="AL74" s="113" t="n">
        <v>0</v>
      </c>
      <c r="AM74" s="113" t="n">
        <v>0</v>
      </c>
      <c r="AN74" s="113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v>0</v>
      </c>
      <c r="G75" s="28" t="n">
        <v>0</v>
      </c>
      <c r="H75" s="113" t="n">
        <v>0</v>
      </c>
      <c r="I75" s="113" t="n">
        <v>0</v>
      </c>
      <c r="J75" s="113" t="n">
        <v>0</v>
      </c>
      <c r="K75" s="113" t="n">
        <v>0</v>
      </c>
      <c r="L75" s="113" t="n">
        <v>0</v>
      </c>
      <c r="M75" s="113" t="n">
        <v>0</v>
      </c>
      <c r="N75" s="113" t="n">
        <v>0</v>
      </c>
      <c r="O75" s="113" t="n">
        <v>0</v>
      </c>
      <c r="P75" s="113" t="n">
        <v>0</v>
      </c>
      <c r="Q75" s="113" t="n">
        <v>0</v>
      </c>
      <c r="R75" s="113" t="n">
        <v>0</v>
      </c>
      <c r="S75" s="113" t="n">
        <v>0</v>
      </c>
      <c r="T75" s="113" t="n">
        <v>0</v>
      </c>
      <c r="U75" s="113" t="n">
        <v>0</v>
      </c>
      <c r="V75" s="113" t="n">
        <v>0</v>
      </c>
      <c r="W75" s="113" t="n">
        <v>0</v>
      </c>
      <c r="X75" s="113" t="n">
        <v>0</v>
      </c>
      <c r="Y75" s="113" t="n">
        <v>0</v>
      </c>
      <c r="Z75" s="113" t="n">
        <v>0</v>
      </c>
      <c r="AA75" s="113" t="n">
        <v>0</v>
      </c>
      <c r="AB75" s="113" t="n">
        <v>0</v>
      </c>
      <c r="AC75" s="113" t="n">
        <v>0</v>
      </c>
      <c r="AD75" s="113" t="n">
        <v>0</v>
      </c>
      <c r="AE75" s="113" t="n">
        <v>0</v>
      </c>
      <c r="AF75" s="113" t="n">
        <v>0</v>
      </c>
      <c r="AG75" s="113" t="n">
        <v>0</v>
      </c>
      <c r="AH75" s="113" t="n">
        <v>0</v>
      </c>
      <c r="AI75" s="113" t="n">
        <v>0</v>
      </c>
      <c r="AJ75" s="113" t="n">
        <v>0</v>
      </c>
      <c r="AK75" s="113" t="n">
        <v>0</v>
      </c>
      <c r="AL75" s="113" t="n">
        <v>0</v>
      </c>
      <c r="AM75" s="113" t="n">
        <v>0</v>
      </c>
      <c r="AN75" s="113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v>0</v>
      </c>
      <c r="G76" s="28" t="n">
        <v>0</v>
      </c>
      <c r="H76" s="113" t="n">
        <v>0</v>
      </c>
      <c r="I76" s="113" t="n">
        <v>0</v>
      </c>
      <c r="J76" s="113" t="n">
        <v>0</v>
      </c>
      <c r="K76" s="113" t="n">
        <v>0</v>
      </c>
      <c r="L76" s="113" t="n">
        <v>0</v>
      </c>
      <c r="M76" s="113" t="n">
        <v>0</v>
      </c>
      <c r="N76" s="113" t="n">
        <v>0</v>
      </c>
      <c r="O76" s="113" t="n">
        <v>0</v>
      </c>
      <c r="P76" s="113" t="n">
        <v>0</v>
      </c>
      <c r="Q76" s="113" t="n">
        <v>0</v>
      </c>
      <c r="R76" s="113" t="n">
        <v>0</v>
      </c>
      <c r="S76" s="113" t="n">
        <v>0</v>
      </c>
      <c r="T76" s="113" t="n">
        <v>0</v>
      </c>
      <c r="U76" s="113" t="n">
        <v>0</v>
      </c>
      <c r="V76" s="113" t="n">
        <v>0</v>
      </c>
      <c r="W76" s="113" t="n">
        <v>0</v>
      </c>
      <c r="X76" s="113" t="n">
        <v>0</v>
      </c>
      <c r="Y76" s="113" t="n">
        <v>0</v>
      </c>
      <c r="Z76" s="113" t="n">
        <v>0</v>
      </c>
      <c r="AA76" s="113" t="n">
        <v>0</v>
      </c>
      <c r="AB76" s="113" t="n">
        <v>0</v>
      </c>
      <c r="AC76" s="113" t="n">
        <v>0</v>
      </c>
      <c r="AD76" s="113" t="n">
        <v>0</v>
      </c>
      <c r="AE76" s="113" t="n">
        <v>0</v>
      </c>
      <c r="AF76" s="113" t="n">
        <v>0</v>
      </c>
      <c r="AG76" s="113" t="n">
        <v>0</v>
      </c>
      <c r="AH76" s="113" t="n">
        <v>0</v>
      </c>
      <c r="AI76" s="113" t="n">
        <v>0</v>
      </c>
      <c r="AJ76" s="113" t="n">
        <v>0</v>
      </c>
      <c r="AK76" s="113" t="n">
        <v>0</v>
      </c>
      <c r="AL76" s="113" t="n">
        <v>0</v>
      </c>
      <c r="AM76" s="113" t="n">
        <v>0</v>
      </c>
      <c r="AN76" s="113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v>0</v>
      </c>
      <c r="G77" s="28" t="n">
        <v>0</v>
      </c>
      <c r="H77" s="113" t="n">
        <v>0</v>
      </c>
      <c r="I77" s="113" t="n">
        <v>0</v>
      </c>
      <c r="J77" s="113" t="n">
        <v>0</v>
      </c>
      <c r="K77" s="113" t="n">
        <v>0</v>
      </c>
      <c r="L77" s="113" t="n">
        <v>0</v>
      </c>
      <c r="M77" s="113" t="n">
        <v>0</v>
      </c>
      <c r="N77" s="113" t="n">
        <v>0</v>
      </c>
      <c r="O77" s="113" t="n">
        <v>0</v>
      </c>
      <c r="P77" s="113" t="n">
        <v>0</v>
      </c>
      <c r="Q77" s="113" t="n">
        <v>0</v>
      </c>
      <c r="R77" s="113" t="n">
        <v>0</v>
      </c>
      <c r="S77" s="113" t="n">
        <v>0</v>
      </c>
      <c r="T77" s="113" t="n">
        <v>0</v>
      </c>
      <c r="U77" s="113" t="n">
        <v>0</v>
      </c>
      <c r="V77" s="113" t="n">
        <v>0</v>
      </c>
      <c r="W77" s="113" t="n">
        <v>0</v>
      </c>
      <c r="X77" s="113" t="n">
        <v>0</v>
      </c>
      <c r="Y77" s="113" t="n">
        <v>0</v>
      </c>
      <c r="Z77" s="113" t="n">
        <v>0</v>
      </c>
      <c r="AA77" s="113" t="n">
        <v>0</v>
      </c>
      <c r="AB77" s="113" t="n">
        <v>0</v>
      </c>
      <c r="AC77" s="113" t="n">
        <v>0</v>
      </c>
      <c r="AD77" s="113" t="n">
        <v>0</v>
      </c>
      <c r="AE77" s="113" t="n">
        <v>0</v>
      </c>
      <c r="AF77" s="113" t="n">
        <v>0</v>
      </c>
      <c r="AG77" s="113" t="n">
        <v>0</v>
      </c>
      <c r="AH77" s="113" t="n">
        <v>0</v>
      </c>
      <c r="AI77" s="113" t="n">
        <v>0</v>
      </c>
      <c r="AJ77" s="113" t="n">
        <v>0</v>
      </c>
      <c r="AK77" s="113" t="n">
        <v>0</v>
      </c>
      <c r="AL77" s="113" t="n">
        <v>0</v>
      </c>
      <c r="AM77" s="113" t="n">
        <v>0</v>
      </c>
      <c r="AN77" s="113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v>0</v>
      </c>
      <c r="G78" s="28" t="n">
        <v>0</v>
      </c>
      <c r="H78" s="113" t="n">
        <v>0</v>
      </c>
      <c r="I78" s="113" t="n">
        <v>0</v>
      </c>
      <c r="J78" s="113" t="n">
        <v>0</v>
      </c>
      <c r="K78" s="113" t="n">
        <v>0</v>
      </c>
      <c r="L78" s="113" t="n">
        <v>0</v>
      </c>
      <c r="M78" s="113" t="n">
        <v>0</v>
      </c>
      <c r="N78" s="113" t="n">
        <v>0</v>
      </c>
      <c r="O78" s="113" t="n">
        <v>0</v>
      </c>
      <c r="P78" s="113" t="n">
        <v>0</v>
      </c>
      <c r="Q78" s="113" t="n">
        <v>0</v>
      </c>
      <c r="R78" s="113" t="n">
        <v>0</v>
      </c>
      <c r="S78" s="113" t="n">
        <v>0</v>
      </c>
      <c r="T78" s="113" t="n">
        <v>0</v>
      </c>
      <c r="U78" s="113" t="n">
        <v>0</v>
      </c>
      <c r="V78" s="113" t="n">
        <v>0</v>
      </c>
      <c r="W78" s="113" t="n">
        <v>0</v>
      </c>
      <c r="X78" s="113" t="n">
        <v>0</v>
      </c>
      <c r="Y78" s="113" t="n">
        <v>0</v>
      </c>
      <c r="Z78" s="113" t="n">
        <v>0</v>
      </c>
      <c r="AA78" s="113" t="n">
        <v>0</v>
      </c>
      <c r="AB78" s="113" t="n">
        <v>0</v>
      </c>
      <c r="AC78" s="113" t="n">
        <v>0</v>
      </c>
      <c r="AD78" s="113" t="n">
        <v>0</v>
      </c>
      <c r="AE78" s="113" t="n">
        <v>0</v>
      </c>
      <c r="AF78" s="113" t="n">
        <v>0</v>
      </c>
      <c r="AG78" s="113" t="n">
        <v>0</v>
      </c>
      <c r="AH78" s="113" t="n">
        <v>0</v>
      </c>
      <c r="AI78" s="113" t="n">
        <v>0</v>
      </c>
      <c r="AJ78" s="113" t="n">
        <v>0</v>
      </c>
      <c r="AK78" s="113" t="n">
        <v>0</v>
      </c>
      <c r="AL78" s="113" t="n">
        <v>0</v>
      </c>
      <c r="AM78" s="113" t="n">
        <v>0</v>
      </c>
      <c r="AN78" s="113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v>0</v>
      </c>
      <c r="G79" s="28" t="n">
        <v>0</v>
      </c>
      <c r="H79" s="113" t="n">
        <v>0</v>
      </c>
      <c r="I79" s="113" t="n">
        <v>0</v>
      </c>
      <c r="J79" s="113" t="n">
        <v>0</v>
      </c>
      <c r="K79" s="113" t="n">
        <v>0</v>
      </c>
      <c r="L79" s="113" t="n">
        <v>0</v>
      </c>
      <c r="M79" s="113" t="n">
        <v>0</v>
      </c>
      <c r="N79" s="113" t="n">
        <v>0</v>
      </c>
      <c r="O79" s="113" t="n">
        <v>0</v>
      </c>
      <c r="P79" s="113" t="n">
        <v>0</v>
      </c>
      <c r="Q79" s="113" t="n">
        <v>0</v>
      </c>
      <c r="R79" s="113" t="n">
        <v>0</v>
      </c>
      <c r="S79" s="113" t="n">
        <v>0</v>
      </c>
      <c r="T79" s="113" t="n">
        <v>0</v>
      </c>
      <c r="U79" s="113" t="n">
        <v>0</v>
      </c>
      <c r="V79" s="113" t="n">
        <v>0</v>
      </c>
      <c r="W79" s="113" t="n">
        <v>0</v>
      </c>
      <c r="X79" s="113" t="n">
        <v>0</v>
      </c>
      <c r="Y79" s="113" t="n">
        <v>0</v>
      </c>
      <c r="Z79" s="113" t="n">
        <v>0</v>
      </c>
      <c r="AA79" s="113" t="n">
        <v>0</v>
      </c>
      <c r="AB79" s="113" t="n">
        <v>0</v>
      </c>
      <c r="AC79" s="113" t="n">
        <v>0</v>
      </c>
      <c r="AD79" s="113" t="n">
        <v>0</v>
      </c>
      <c r="AE79" s="113" t="n">
        <v>0</v>
      </c>
      <c r="AF79" s="113" t="n">
        <v>0</v>
      </c>
      <c r="AG79" s="113" t="n">
        <v>0</v>
      </c>
      <c r="AH79" s="113" t="n">
        <v>0</v>
      </c>
      <c r="AI79" s="113" t="n">
        <v>0</v>
      </c>
      <c r="AJ79" s="113" t="n">
        <v>0</v>
      </c>
      <c r="AK79" s="113" t="n">
        <v>0</v>
      </c>
      <c r="AL79" s="113" t="n">
        <v>0</v>
      </c>
      <c r="AM79" s="113" t="n">
        <v>0</v>
      </c>
      <c r="AN79" s="113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v>0</v>
      </c>
      <c r="G80" s="28" t="n">
        <v>0</v>
      </c>
      <c r="H80" s="113" t="n">
        <v>0</v>
      </c>
      <c r="I80" s="113" t="n">
        <v>0</v>
      </c>
      <c r="J80" s="113" t="n">
        <v>0</v>
      </c>
      <c r="K80" s="113" t="n">
        <v>0</v>
      </c>
      <c r="L80" s="113" t="n">
        <v>0</v>
      </c>
      <c r="M80" s="113" t="n">
        <v>0</v>
      </c>
      <c r="N80" s="113" t="n">
        <v>0</v>
      </c>
      <c r="O80" s="113" t="n">
        <v>0</v>
      </c>
      <c r="P80" s="113" t="n">
        <v>0</v>
      </c>
      <c r="Q80" s="113" t="n">
        <v>0</v>
      </c>
      <c r="R80" s="113" t="n">
        <v>0</v>
      </c>
      <c r="S80" s="113" t="n">
        <v>0</v>
      </c>
      <c r="T80" s="113" t="n">
        <v>0</v>
      </c>
      <c r="U80" s="113" t="n">
        <v>0</v>
      </c>
      <c r="V80" s="113" t="n">
        <v>0</v>
      </c>
      <c r="W80" s="113" t="n">
        <v>0</v>
      </c>
      <c r="X80" s="113" t="n">
        <v>0</v>
      </c>
      <c r="Y80" s="113" t="n">
        <v>0</v>
      </c>
      <c r="Z80" s="113" t="n">
        <v>0</v>
      </c>
      <c r="AA80" s="113" t="n">
        <v>0</v>
      </c>
      <c r="AB80" s="113" t="n">
        <v>0</v>
      </c>
      <c r="AC80" s="113" t="n">
        <v>0</v>
      </c>
      <c r="AD80" s="113" t="n">
        <v>0</v>
      </c>
      <c r="AE80" s="113" t="n">
        <v>0</v>
      </c>
      <c r="AF80" s="113" t="n">
        <v>0</v>
      </c>
      <c r="AG80" s="113" t="n">
        <v>0</v>
      </c>
      <c r="AH80" s="113" t="n">
        <v>0</v>
      </c>
      <c r="AI80" s="113" t="n">
        <v>0</v>
      </c>
      <c r="AJ80" s="113" t="n">
        <v>0</v>
      </c>
      <c r="AK80" s="113" t="n">
        <v>0</v>
      </c>
      <c r="AL80" s="113" t="n">
        <v>0</v>
      </c>
      <c r="AM80" s="113" t="n">
        <v>0</v>
      </c>
      <c r="AN80" s="113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v>0</v>
      </c>
      <c r="G81" s="28" t="n">
        <v>0</v>
      </c>
      <c r="H81" s="113" t="n">
        <v>0</v>
      </c>
      <c r="I81" s="113" t="n">
        <v>0</v>
      </c>
      <c r="J81" s="113" t="n">
        <v>0</v>
      </c>
      <c r="K81" s="113" t="n">
        <v>0</v>
      </c>
      <c r="L81" s="113" t="n">
        <v>0</v>
      </c>
      <c r="M81" s="113" t="n">
        <v>0</v>
      </c>
      <c r="N81" s="113" t="n">
        <v>0</v>
      </c>
      <c r="O81" s="113" t="n">
        <v>0</v>
      </c>
      <c r="P81" s="113" t="n">
        <v>0</v>
      </c>
      <c r="Q81" s="113" t="n">
        <v>0</v>
      </c>
      <c r="R81" s="113" t="n">
        <v>0</v>
      </c>
      <c r="S81" s="113" t="n">
        <v>0</v>
      </c>
      <c r="T81" s="113" t="n">
        <v>0</v>
      </c>
      <c r="U81" s="113" t="n">
        <v>0</v>
      </c>
      <c r="V81" s="113" t="n">
        <v>0</v>
      </c>
      <c r="W81" s="113" t="n">
        <v>0</v>
      </c>
      <c r="X81" s="113" t="n">
        <v>0</v>
      </c>
      <c r="Y81" s="113" t="n">
        <v>0</v>
      </c>
      <c r="Z81" s="113" t="n">
        <v>0</v>
      </c>
      <c r="AA81" s="113" t="n">
        <v>0</v>
      </c>
      <c r="AB81" s="113" t="n">
        <v>0</v>
      </c>
      <c r="AC81" s="113" t="n">
        <v>0</v>
      </c>
      <c r="AD81" s="113" t="n">
        <v>0</v>
      </c>
      <c r="AE81" s="113" t="n">
        <v>0</v>
      </c>
      <c r="AF81" s="113" t="n">
        <v>0</v>
      </c>
      <c r="AG81" s="113" t="n">
        <v>0</v>
      </c>
      <c r="AH81" s="113" t="n">
        <v>0</v>
      </c>
      <c r="AI81" s="113" t="n">
        <v>0</v>
      </c>
      <c r="AJ81" s="113" t="n">
        <v>0</v>
      </c>
      <c r="AK81" s="113" t="n">
        <v>0</v>
      </c>
      <c r="AL81" s="113" t="n">
        <v>0</v>
      </c>
      <c r="AM81" s="113" t="n">
        <v>0</v>
      </c>
      <c r="AN81" s="113" t="n">
        <v>0</v>
      </c>
      <c r="AO81" s="113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7" activePane="bottomRight" state="frozen"/>
      <selection pane="topLeft" activeCell="A1" activeCellId="0" sqref="A1"/>
      <selection pane="topRight" activeCell="I1" activeCellId="0" sqref="I1"/>
      <selection pane="bottomLeft" activeCell="A57" activeCellId="0" sqref="A57"/>
      <selection pane="bottomRight" activeCell="Q90" activeCellId="0" sqref="Q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11750766</v>
      </c>
      <c r="E11" s="29" t="n">
        <f aca="false">SUM(G11,I11,K11,M11,O11,Q11,S11,U11,W11,Y11,AA11,AC11,AE11)</f>
        <v>37307262.58</v>
      </c>
      <c r="F11" s="28" t="n">
        <f aca="false">'TIE-OUT'!V11+RECLASS!T11</f>
        <v>0</v>
      </c>
      <c r="G11" s="29" t="n">
        <f aca="false">'TIE-OUT'!W11+RECLASS!U11</f>
        <v>0</v>
      </c>
      <c r="H11" s="113" t="n">
        <f aca="false">+Actuals!E444</f>
        <v>11993764</v>
      </c>
      <c r="I11" s="114" t="n">
        <f aca="false">+Actuals!F444</f>
        <v>38714759.61</v>
      </c>
      <c r="J11" s="113" t="n">
        <f aca="false">+Actuals!G444</f>
        <v>-104114</v>
      </c>
      <c r="K11" s="114" t="n">
        <f aca="false">+Actuals!H444</f>
        <v>-335617.02</v>
      </c>
      <c r="L11" s="113" t="n">
        <v>72</v>
      </c>
      <c r="M11" s="114" t="n">
        <v>-695369.5</v>
      </c>
      <c r="N11" s="113" t="n">
        <v>-138956</v>
      </c>
      <c r="O11" s="114" t="n">
        <v>-373687</v>
      </c>
      <c r="P11" s="113" t="n">
        <f aca="false">+Actuals!M444</f>
        <v>0</v>
      </c>
      <c r="Q11" s="114" t="n">
        <v>-2823.51</v>
      </c>
      <c r="R11" s="113" t="n">
        <f aca="false">+Actuals!O444</f>
        <v>0</v>
      </c>
      <c r="S11" s="114" t="n">
        <f aca="false">+Actuals!P444</f>
        <v>0</v>
      </c>
      <c r="T11" s="113" t="n">
        <f aca="false">+Actuals!Q444</f>
        <v>0</v>
      </c>
      <c r="U11" s="114" t="n">
        <f aca="false">+Actuals!R444</f>
        <v>0</v>
      </c>
      <c r="V11" s="113" t="n">
        <f aca="false">+Actuals!S444</f>
        <v>0</v>
      </c>
      <c r="W11" s="114" t="n">
        <f aca="false">+Actuals!T444</f>
        <v>0</v>
      </c>
      <c r="X11" s="113" t="n">
        <f aca="false">+Actuals!U444</f>
        <v>0</v>
      </c>
      <c r="Y11" s="114" t="n">
        <f aca="false">+Actuals!V444</f>
        <v>0</v>
      </c>
      <c r="Z11" s="113" t="n">
        <f aca="false">+Actuals!W444</f>
        <v>0</v>
      </c>
      <c r="AA11" s="114" t="n">
        <f aca="false">+Actuals!X444</f>
        <v>0</v>
      </c>
      <c r="AB11" s="113" t="n">
        <f aca="false">+Actuals!Y444</f>
        <v>0</v>
      </c>
      <c r="AC11" s="114" t="n">
        <f aca="false">+Actuals!Z444</f>
        <v>0</v>
      </c>
      <c r="AD11" s="113" t="n">
        <f aca="false">+Actuals!AA444</f>
        <v>0</v>
      </c>
      <c r="AE11" s="114" t="n">
        <f aca="false">+Actuals!AB444</f>
        <v>0</v>
      </c>
      <c r="AF11" s="113" t="n">
        <f aca="false">+Actuals!AC444</f>
        <v>0</v>
      </c>
      <c r="AG11" s="114" t="n">
        <f aca="false">+Actuals!AD444</f>
        <v>0</v>
      </c>
      <c r="AH11" s="113" t="n">
        <f aca="false">+Actuals!AE444</f>
        <v>0</v>
      </c>
      <c r="AI11" s="114" t="n">
        <f aca="false">+Actuals!AF444</f>
        <v>0</v>
      </c>
      <c r="AJ11" s="113" t="n">
        <f aca="false">+Actuals!AG444</f>
        <v>0</v>
      </c>
      <c r="AK11" s="114" t="n">
        <f aca="false">+Actuals!AH444</f>
        <v>0</v>
      </c>
      <c r="AL11" s="113" t="n">
        <f aca="false">+Actuals!AI444</f>
        <v>0</v>
      </c>
      <c r="AM11" s="114" t="n">
        <f aca="false">+Actuals!AJ444</f>
        <v>0</v>
      </c>
      <c r="AN11" s="113" t="n">
        <f aca="false">+Actuals!AK444</f>
        <v>0</v>
      </c>
      <c r="AO11" s="114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243063.3</v>
      </c>
      <c r="F12" s="28" t="n">
        <f aca="false">'TIE-OUT'!V12+RECLASS!T12</f>
        <v>0</v>
      </c>
      <c r="G12" s="29" t="n">
        <f aca="false">'TIE-OUT'!W12+RECLASS!U12</f>
        <v>243063.3</v>
      </c>
      <c r="H12" s="113" t="n">
        <f aca="false">+Actuals!E445</f>
        <v>0</v>
      </c>
      <c r="I12" s="114" t="n">
        <f aca="false">+Actuals!F445</f>
        <v>0</v>
      </c>
      <c r="J12" s="113" t="n">
        <f aca="false">+Actuals!G445</f>
        <v>0</v>
      </c>
      <c r="K12" s="115" t="n">
        <f aca="false">+Actuals!H445</f>
        <v>0</v>
      </c>
      <c r="L12" s="113" t="n">
        <f aca="false">+Actuals!I445</f>
        <v>0</v>
      </c>
      <c r="M12" s="114" t="n">
        <f aca="false">+Actuals!J445</f>
        <v>0</v>
      </c>
      <c r="N12" s="113" t="n">
        <f aca="false">+Actuals!K445</f>
        <v>0</v>
      </c>
      <c r="O12" s="114" t="n">
        <f aca="false">+Actuals!L445</f>
        <v>0</v>
      </c>
      <c r="P12" s="113" t="n">
        <f aca="false">+Actuals!M445</f>
        <v>0</v>
      </c>
      <c r="Q12" s="114" t="n">
        <f aca="false">+Actuals!N445</f>
        <v>0</v>
      </c>
      <c r="R12" s="113" t="n">
        <f aca="false">+Actuals!O445</f>
        <v>0</v>
      </c>
      <c r="S12" s="114" t="n">
        <f aca="false">+Actuals!P445</f>
        <v>0</v>
      </c>
      <c r="T12" s="113" t="n">
        <f aca="false">+Actuals!Q445</f>
        <v>0</v>
      </c>
      <c r="U12" s="114" t="n">
        <f aca="false">+Actuals!R445</f>
        <v>0</v>
      </c>
      <c r="V12" s="113" t="n">
        <f aca="false">+Actuals!S445</f>
        <v>0</v>
      </c>
      <c r="W12" s="114" t="n">
        <f aca="false">+Actuals!T445</f>
        <v>0</v>
      </c>
      <c r="X12" s="113" t="n">
        <f aca="false">+Actuals!U445</f>
        <v>0</v>
      </c>
      <c r="Y12" s="114" t="n">
        <f aca="false">+Actuals!V445</f>
        <v>0</v>
      </c>
      <c r="Z12" s="113" t="n">
        <f aca="false">+Actuals!W445</f>
        <v>0</v>
      </c>
      <c r="AA12" s="114" t="n">
        <f aca="false">+Actuals!X445</f>
        <v>0</v>
      </c>
      <c r="AB12" s="113" t="n">
        <f aca="false">+Actuals!Y445</f>
        <v>0</v>
      </c>
      <c r="AC12" s="114" t="n">
        <f aca="false">+Actuals!Z445</f>
        <v>0</v>
      </c>
      <c r="AD12" s="113" t="n">
        <f aca="false">+Actuals!AA445</f>
        <v>0</v>
      </c>
      <c r="AE12" s="114" t="n">
        <f aca="false">+Actuals!AB445</f>
        <v>0</v>
      </c>
      <c r="AF12" s="113" t="n">
        <f aca="false">+Actuals!AC445</f>
        <v>0</v>
      </c>
      <c r="AG12" s="114" t="n">
        <f aca="false">+Actuals!AD445</f>
        <v>0</v>
      </c>
      <c r="AH12" s="113" t="n">
        <f aca="false">+Actuals!AE445</f>
        <v>0</v>
      </c>
      <c r="AI12" s="114" t="n">
        <f aca="false">+Actuals!AF445</f>
        <v>0</v>
      </c>
      <c r="AJ12" s="113" t="n">
        <f aca="false">+Actuals!AG445</f>
        <v>0</v>
      </c>
      <c r="AK12" s="114" t="n">
        <f aca="false">+Actuals!AH445</f>
        <v>0</v>
      </c>
      <c r="AL12" s="113" t="n">
        <f aca="false">+Actuals!AI445</f>
        <v>0</v>
      </c>
      <c r="AM12" s="114" t="n">
        <f aca="false">+Actuals!AJ445</f>
        <v>0</v>
      </c>
      <c r="AN12" s="113" t="n">
        <f aca="false">+Actuals!AK445</f>
        <v>0</v>
      </c>
      <c r="AO12" s="114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12450090</v>
      </c>
      <c r="E13" s="29" t="n">
        <f aca="false">SUM(G13,I13,K13,M13,O13,Q13,S13,U13,W13,Y13,AA13,AC13,AE13)</f>
        <v>43694931</v>
      </c>
      <c r="F13" s="28" t="n">
        <f aca="false">'TIE-OUT'!V13+RECLASS!T13</f>
        <v>0</v>
      </c>
      <c r="G13" s="29" t="n">
        <f aca="false">'TIE-OUT'!W13+RECLASS!U13</f>
        <v>0</v>
      </c>
      <c r="H13" s="113" t="n">
        <f aca="false">+Actuals!E446</f>
        <v>12450090</v>
      </c>
      <c r="I13" s="114" t="n">
        <f aca="false">+Actuals!F446</f>
        <v>43694931</v>
      </c>
      <c r="J13" s="113" t="n">
        <f aca="false">+Actuals!G446</f>
        <v>-0</v>
      </c>
      <c r="K13" s="114" t="n">
        <f aca="false">+Actuals!H446</f>
        <v>-0</v>
      </c>
      <c r="L13" s="113" t="n">
        <f aca="false">+Actuals!I446</f>
        <v>0</v>
      </c>
      <c r="M13" s="114" t="n">
        <f aca="false">+Actuals!J446</f>
        <v>0</v>
      </c>
      <c r="N13" s="113" t="n">
        <f aca="false">+Actuals!K446</f>
        <v>0</v>
      </c>
      <c r="O13" s="114" t="n">
        <f aca="false">+Actuals!L446</f>
        <v>0</v>
      </c>
      <c r="P13" s="113" t="n">
        <f aca="false">+Actuals!M446</f>
        <v>0</v>
      </c>
      <c r="Q13" s="114" t="n">
        <f aca="false">+Actuals!N446</f>
        <v>0</v>
      </c>
      <c r="R13" s="113" t="n">
        <f aca="false">+Actuals!O446</f>
        <v>0</v>
      </c>
      <c r="S13" s="114" t="n">
        <f aca="false">+Actuals!P446</f>
        <v>0</v>
      </c>
      <c r="T13" s="113" t="n">
        <f aca="false">+Actuals!Q446</f>
        <v>0</v>
      </c>
      <c r="U13" s="114" t="n">
        <f aca="false">+Actuals!R446</f>
        <v>0</v>
      </c>
      <c r="V13" s="113" t="n">
        <f aca="false">+Actuals!S446</f>
        <v>0</v>
      </c>
      <c r="W13" s="114" t="n">
        <f aca="false">+Actuals!T446</f>
        <v>0</v>
      </c>
      <c r="X13" s="113" t="n">
        <f aca="false">+Actuals!U446</f>
        <v>0</v>
      </c>
      <c r="Y13" s="114" t="n">
        <f aca="false">+Actuals!V446</f>
        <v>0</v>
      </c>
      <c r="Z13" s="113" t="n">
        <f aca="false">+Actuals!W446</f>
        <v>0</v>
      </c>
      <c r="AA13" s="114" t="n">
        <f aca="false">+Actuals!X446</f>
        <v>0</v>
      </c>
      <c r="AB13" s="113" t="n">
        <f aca="false">+Actuals!Y446</f>
        <v>0</v>
      </c>
      <c r="AC13" s="114" t="n">
        <f aca="false">+Actuals!Z446</f>
        <v>0</v>
      </c>
      <c r="AD13" s="113" t="n">
        <f aca="false">+Actuals!AA446</f>
        <v>0</v>
      </c>
      <c r="AE13" s="114" t="n">
        <f aca="false">+Actuals!AB446</f>
        <v>0</v>
      </c>
      <c r="AF13" s="113" t="n">
        <f aca="false">+Actuals!AC446</f>
        <v>0</v>
      </c>
      <c r="AG13" s="114" t="n">
        <f aca="false">+Actuals!AD446</f>
        <v>0</v>
      </c>
      <c r="AH13" s="113" t="n">
        <f aca="false">+Actuals!AE446</f>
        <v>0</v>
      </c>
      <c r="AI13" s="114" t="n">
        <f aca="false">+Actuals!AF446</f>
        <v>0</v>
      </c>
      <c r="AJ13" s="113" t="n">
        <f aca="false">+Actuals!AG446</f>
        <v>0</v>
      </c>
      <c r="AK13" s="114" t="n">
        <f aca="false">+Actuals!AH446</f>
        <v>0</v>
      </c>
      <c r="AL13" s="113" t="n">
        <f aca="false">+Actuals!AI446</f>
        <v>0</v>
      </c>
      <c r="AM13" s="114" t="n">
        <f aca="false">+Actuals!AJ446</f>
        <v>0</v>
      </c>
      <c r="AN13" s="113" t="n">
        <f aca="false">+Actuals!AK446</f>
        <v>0</v>
      </c>
      <c r="AO13" s="114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3" t="n">
        <f aca="false">+Actuals!E447</f>
        <v>0</v>
      </c>
      <c r="I14" s="114" t="n">
        <f aca="false">+Actuals!F447</f>
        <v>0</v>
      </c>
      <c r="J14" s="113" t="n">
        <f aca="false">+Actuals!G447</f>
        <v>0</v>
      </c>
      <c r="K14" s="114" t="n">
        <f aca="false">+Actuals!H447</f>
        <v>0</v>
      </c>
      <c r="L14" s="113" t="n">
        <f aca="false">+Actuals!I447</f>
        <v>0</v>
      </c>
      <c r="M14" s="114" t="n">
        <f aca="false">+Actuals!J447</f>
        <v>0</v>
      </c>
      <c r="N14" s="113" t="n">
        <f aca="false">+Actuals!K447</f>
        <v>0</v>
      </c>
      <c r="O14" s="114" t="n">
        <f aca="false">+Actuals!L447</f>
        <v>0</v>
      </c>
      <c r="P14" s="113" t="n">
        <f aca="false">+Actuals!M447</f>
        <v>0</v>
      </c>
      <c r="Q14" s="114" t="n">
        <f aca="false">+Actuals!N447</f>
        <v>0</v>
      </c>
      <c r="R14" s="113" t="n">
        <f aca="false">+Actuals!O447</f>
        <v>0</v>
      </c>
      <c r="S14" s="114" t="n">
        <f aca="false">+Actuals!P447</f>
        <v>0</v>
      </c>
      <c r="T14" s="113" t="n">
        <f aca="false">+Actuals!Q447</f>
        <v>0</v>
      </c>
      <c r="U14" s="114" t="n">
        <f aca="false">+Actuals!R447</f>
        <v>0</v>
      </c>
      <c r="V14" s="113" t="n">
        <f aca="false">+Actuals!S447</f>
        <v>0</v>
      </c>
      <c r="W14" s="114" t="n">
        <f aca="false">+Actuals!T447</f>
        <v>0</v>
      </c>
      <c r="X14" s="113" t="n">
        <f aca="false">+Actuals!U447</f>
        <v>0</v>
      </c>
      <c r="Y14" s="114" t="n">
        <f aca="false">+Actuals!V447</f>
        <v>0</v>
      </c>
      <c r="Z14" s="113" t="n">
        <f aca="false">+Actuals!W447</f>
        <v>0</v>
      </c>
      <c r="AA14" s="114" t="n">
        <f aca="false">+Actuals!X447</f>
        <v>0</v>
      </c>
      <c r="AB14" s="113" t="n">
        <f aca="false">+Actuals!Y447</f>
        <v>0</v>
      </c>
      <c r="AC14" s="114" t="n">
        <f aca="false">+Actuals!Z447</f>
        <v>0</v>
      </c>
      <c r="AD14" s="113" t="n">
        <f aca="false">+Actuals!AA447</f>
        <v>0</v>
      </c>
      <c r="AE14" s="114" t="n">
        <f aca="false">+Actuals!AB447</f>
        <v>0</v>
      </c>
      <c r="AF14" s="113" t="n">
        <f aca="false">+Actuals!AC447</f>
        <v>0</v>
      </c>
      <c r="AG14" s="114" t="n">
        <f aca="false">+Actuals!AD447</f>
        <v>0</v>
      </c>
      <c r="AH14" s="113" t="n">
        <f aca="false">+Actuals!AE447</f>
        <v>0</v>
      </c>
      <c r="AI14" s="114" t="n">
        <f aca="false">+Actuals!AF447</f>
        <v>0</v>
      </c>
      <c r="AJ14" s="113" t="n">
        <f aca="false">+Actuals!AG447</f>
        <v>0</v>
      </c>
      <c r="AK14" s="114" t="n">
        <f aca="false">+Actuals!AH447</f>
        <v>0</v>
      </c>
      <c r="AL14" s="113" t="n">
        <f aca="false">+Actuals!AI447</f>
        <v>0</v>
      </c>
      <c r="AM14" s="114" t="n">
        <f aca="false">+Actuals!AJ447</f>
        <v>0</v>
      </c>
      <c r="AN14" s="113" t="n">
        <f aca="false">+Actuals!AK447</f>
        <v>0</v>
      </c>
      <c r="AO14" s="114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1527162</v>
      </c>
      <c r="F15" s="107" t="n">
        <f aca="false">'TIE-OUT'!V15+RECLASS!T15</f>
        <v>0</v>
      </c>
      <c r="G15" s="108" t="n">
        <f aca="false">'TIE-OUT'!W15+RECLASS!U15</f>
        <v>0</v>
      </c>
      <c r="H15" s="113" t="n">
        <f aca="false">+Actuals!E448</f>
        <v>-0</v>
      </c>
      <c r="I15" s="114" t="n">
        <f aca="false">+Actuals!F448</f>
        <v>1479940</v>
      </c>
      <c r="J15" s="113" t="n">
        <f aca="false">+Actuals!G448</f>
        <v>-0</v>
      </c>
      <c r="K15" s="114" t="n">
        <f aca="false">+Actuals!H448</f>
        <v>-0</v>
      </c>
      <c r="L15" s="113" t="n">
        <f aca="false">+Actuals!I448</f>
        <v>0</v>
      </c>
      <c r="M15" s="114" t="n">
        <f aca="false">+Actuals!J448</f>
        <v>0</v>
      </c>
      <c r="N15" s="113" t="n">
        <f aca="false">+Actuals!K448</f>
        <v>0</v>
      </c>
      <c r="O15" s="114" t="n">
        <v>47222</v>
      </c>
      <c r="P15" s="113" t="n">
        <f aca="false">+Actuals!M448</f>
        <v>0</v>
      </c>
      <c r="Q15" s="114" t="n">
        <f aca="false">+Actuals!N448</f>
        <v>0</v>
      </c>
      <c r="R15" s="113" t="n">
        <f aca="false">+Actuals!O448</f>
        <v>0</v>
      </c>
      <c r="S15" s="114" t="n">
        <f aca="false">+Actuals!P448</f>
        <v>0</v>
      </c>
      <c r="T15" s="113" t="n">
        <f aca="false">+Actuals!Q448</f>
        <v>0</v>
      </c>
      <c r="U15" s="114" t="n">
        <f aca="false">+Actuals!R448</f>
        <v>0</v>
      </c>
      <c r="V15" s="113" t="n">
        <f aca="false">+Actuals!S448</f>
        <v>0</v>
      </c>
      <c r="W15" s="114" t="n">
        <f aca="false">+Actuals!T448</f>
        <v>0</v>
      </c>
      <c r="X15" s="113" t="n">
        <f aca="false">+Actuals!U448</f>
        <v>0</v>
      </c>
      <c r="Y15" s="114" t="n">
        <f aca="false">+Actuals!V448</f>
        <v>0</v>
      </c>
      <c r="Z15" s="113" t="n">
        <f aca="false">+Actuals!W448</f>
        <v>0</v>
      </c>
      <c r="AA15" s="114" t="n">
        <f aca="false">+Actuals!X448</f>
        <v>0</v>
      </c>
      <c r="AB15" s="113" t="n">
        <f aca="false">+Actuals!Y448</f>
        <v>0</v>
      </c>
      <c r="AC15" s="114" t="n">
        <f aca="false">+Actuals!Z448</f>
        <v>0</v>
      </c>
      <c r="AD15" s="113" t="n">
        <f aca="false">+Actuals!AA448</f>
        <v>0</v>
      </c>
      <c r="AE15" s="114" t="n">
        <f aca="false">+Actuals!AB448</f>
        <v>0</v>
      </c>
      <c r="AF15" s="113" t="n">
        <f aca="false">+Actuals!AC448</f>
        <v>0</v>
      </c>
      <c r="AG15" s="114" t="n">
        <f aca="false">+Actuals!AD448</f>
        <v>0</v>
      </c>
      <c r="AH15" s="113" t="n">
        <f aca="false">+Actuals!AE448</f>
        <v>0</v>
      </c>
      <c r="AI15" s="114" t="n">
        <f aca="false">+Actuals!AF448</f>
        <v>0</v>
      </c>
      <c r="AJ15" s="113" t="n">
        <f aca="false">+Actuals!AG448</f>
        <v>0</v>
      </c>
      <c r="AK15" s="114" t="n">
        <f aca="false">+Actuals!AH448</f>
        <v>0</v>
      </c>
      <c r="AL15" s="113" t="n">
        <f aca="false">+Actuals!AI448</f>
        <v>0</v>
      </c>
      <c r="AM15" s="114" t="n">
        <f aca="false">+Actuals!AJ448</f>
        <v>0</v>
      </c>
      <c r="AN15" s="113" t="n">
        <f aca="false">+Actuals!AK448</f>
        <v>0</v>
      </c>
      <c r="AO15" s="114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24200856</v>
      </c>
      <c r="E16" s="31" t="n">
        <f aca="false">SUM(E11:E15)</f>
        <v>82772418.88</v>
      </c>
      <c r="F16" s="30" t="n">
        <f aca="false">SUM(F11:F15)</f>
        <v>0</v>
      </c>
      <c r="G16" s="31" t="n">
        <f aca="false">SUM(G11:G15)</f>
        <v>243063.3</v>
      </c>
      <c r="H16" s="30" t="n">
        <f aca="false">SUM(H11:H15)</f>
        <v>24443854</v>
      </c>
      <c r="I16" s="31" t="n">
        <f aca="false">SUM(I11:I15)</f>
        <v>83889630.61</v>
      </c>
      <c r="J16" s="30" t="n">
        <f aca="false">SUM(J11:J15)</f>
        <v>-104114</v>
      </c>
      <c r="K16" s="31" t="n">
        <f aca="false">SUM(K11:K15)</f>
        <v>-335617.02</v>
      </c>
      <c r="L16" s="30" t="n">
        <f aca="false">SUM(L11:L15)</f>
        <v>72</v>
      </c>
      <c r="M16" s="31" t="n">
        <f aca="false">SUM(M11:M15)</f>
        <v>-695369.5</v>
      </c>
      <c r="N16" s="30" t="n">
        <f aca="false">SUM(N11:N15)</f>
        <v>-138956</v>
      </c>
      <c r="O16" s="31" t="n">
        <f aca="false">SUM(O11:O15)</f>
        <v>-326465</v>
      </c>
      <c r="P16" s="30" t="n">
        <f aca="false">SUM(P11:P15)</f>
        <v>0</v>
      </c>
      <c r="Q16" s="31" t="n">
        <f aca="false">SUM(Q11:Q15)</f>
        <v>-2823.51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-7290195</v>
      </c>
      <c r="E19" s="29" t="n">
        <f aca="false">SUM(G19,I19,K19,M19,O19,Q19,S19,U19,W19,Y19,AA19,AC19,AE19)</f>
        <v>-23211058.4</v>
      </c>
      <c r="F19" s="25" t="n">
        <f aca="false">'TIE-OUT'!V19+RECLASS!T19</f>
        <v>0</v>
      </c>
      <c r="G19" s="26" t="n">
        <f aca="false">'TIE-OUT'!W19+RECLASS!U19</f>
        <v>0</v>
      </c>
      <c r="H19" s="113" t="n">
        <f aca="false">+Actuals!E449</f>
        <v>-7633707</v>
      </c>
      <c r="I19" s="114" t="n">
        <f aca="false">+Actuals!F449</f>
        <v>-24460148.52</v>
      </c>
      <c r="J19" s="113" t="n">
        <f aca="false">+Actuals!G449</f>
        <v>103815</v>
      </c>
      <c r="K19" s="114" t="n">
        <f aca="false">+Actuals!H449</f>
        <v>375172.5</v>
      </c>
      <c r="L19" s="113" t="n">
        <f aca="false">-42803-85</f>
        <v>-42888</v>
      </c>
      <c r="M19" s="114" t="n">
        <f aca="false">17445.01-225</f>
        <v>17220.01</v>
      </c>
      <c r="N19" s="113" t="n">
        <v>282798</v>
      </c>
      <c r="O19" s="114" t="n">
        <v>857321.7</v>
      </c>
      <c r="P19" s="113" t="n">
        <v>-213</v>
      </c>
      <c r="Q19" s="114" t="n">
        <v>-624.09</v>
      </c>
      <c r="R19" s="113" t="n">
        <f aca="false">+Actuals!O449</f>
        <v>0</v>
      </c>
      <c r="S19" s="114" t="n">
        <f aca="false">+Actuals!P449</f>
        <v>0</v>
      </c>
      <c r="T19" s="113" t="n">
        <f aca="false">+Actuals!Q449</f>
        <v>0</v>
      </c>
      <c r="U19" s="114" t="n">
        <f aca="false">+Actuals!R449</f>
        <v>0</v>
      </c>
      <c r="V19" s="113" t="n">
        <f aca="false">+Actuals!S449</f>
        <v>0</v>
      </c>
      <c r="W19" s="114" t="n">
        <f aca="false">+Actuals!T449</f>
        <v>0</v>
      </c>
      <c r="X19" s="113" t="n">
        <f aca="false">+Actuals!U449</f>
        <v>0</v>
      </c>
      <c r="Y19" s="114" t="n">
        <f aca="false">+Actuals!V449</f>
        <v>0</v>
      </c>
      <c r="Z19" s="113" t="n">
        <f aca="false">+Actuals!W449</f>
        <v>0</v>
      </c>
      <c r="AA19" s="114" t="n">
        <f aca="false">+Actuals!X449</f>
        <v>0</v>
      </c>
      <c r="AB19" s="113" t="n">
        <f aca="false">+Actuals!Y449</f>
        <v>0</v>
      </c>
      <c r="AC19" s="114" t="n">
        <f aca="false">+Actuals!Z449</f>
        <v>0</v>
      </c>
      <c r="AD19" s="113" t="n">
        <f aca="false">+Actuals!AA449</f>
        <v>0</v>
      </c>
      <c r="AE19" s="114" t="n">
        <f aca="false">+Actuals!AB449</f>
        <v>0</v>
      </c>
      <c r="AF19" s="113" t="n">
        <f aca="false">+Actuals!AC449</f>
        <v>0</v>
      </c>
      <c r="AG19" s="114" t="n">
        <f aca="false">+Actuals!AD449</f>
        <v>0</v>
      </c>
      <c r="AH19" s="113" t="n">
        <f aca="false">+Actuals!AE449</f>
        <v>0</v>
      </c>
      <c r="AI19" s="114" t="n">
        <f aca="false">+Actuals!AF449</f>
        <v>0</v>
      </c>
      <c r="AJ19" s="113" t="n">
        <f aca="false">+Actuals!AG449</f>
        <v>0</v>
      </c>
      <c r="AK19" s="114" t="n">
        <f aca="false">+Actuals!AH449</f>
        <v>0</v>
      </c>
      <c r="AL19" s="113" t="n">
        <f aca="false">+Actuals!AI449</f>
        <v>0</v>
      </c>
      <c r="AM19" s="114" t="n">
        <f aca="false">+Actuals!AJ449</f>
        <v>0</v>
      </c>
      <c r="AN19" s="113" t="n">
        <f aca="false">+Actuals!AK449</f>
        <v>0</v>
      </c>
      <c r="AO19" s="114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184646.34</v>
      </c>
      <c r="F20" s="28" t="n">
        <f aca="false">'TIE-OUT'!V20+RECLASS!T20</f>
        <v>0</v>
      </c>
      <c r="G20" s="29" t="n">
        <f aca="false">'TIE-OUT'!W20+RECLASS!U20</f>
        <v>184646.34</v>
      </c>
      <c r="H20" s="113" t="n">
        <f aca="false">+Actuals!E450</f>
        <v>0</v>
      </c>
      <c r="I20" s="114" t="n">
        <f aca="false">+Actuals!F450</f>
        <v>0</v>
      </c>
      <c r="J20" s="113" t="n">
        <f aca="false">+Actuals!G450</f>
        <v>0</v>
      </c>
      <c r="K20" s="115" t="n">
        <v>0</v>
      </c>
      <c r="L20" s="113" t="n">
        <f aca="false">+Actuals!I450</f>
        <v>0</v>
      </c>
      <c r="M20" s="114" t="n">
        <f aca="false">+Actuals!J450</f>
        <v>0</v>
      </c>
      <c r="N20" s="113" t="n">
        <f aca="false">+Actuals!K450</f>
        <v>0</v>
      </c>
      <c r="O20" s="114" t="n">
        <f aca="false">+Actuals!L450</f>
        <v>0</v>
      </c>
      <c r="P20" s="113" t="n">
        <f aca="false">+Actuals!M450</f>
        <v>0</v>
      </c>
      <c r="Q20" s="114" t="n">
        <f aca="false">+Actuals!N450</f>
        <v>0</v>
      </c>
      <c r="R20" s="113" t="n">
        <f aca="false">+Actuals!O450</f>
        <v>0</v>
      </c>
      <c r="S20" s="114" t="n">
        <f aca="false">+Actuals!P450</f>
        <v>0</v>
      </c>
      <c r="T20" s="113" t="n">
        <f aca="false">+Actuals!Q450</f>
        <v>0</v>
      </c>
      <c r="U20" s="114" t="n">
        <f aca="false">+Actuals!R450</f>
        <v>0</v>
      </c>
      <c r="V20" s="113" t="n">
        <f aca="false">+Actuals!S450</f>
        <v>0</v>
      </c>
      <c r="W20" s="114" t="n">
        <f aca="false">+Actuals!T450</f>
        <v>0</v>
      </c>
      <c r="X20" s="113" t="n">
        <f aca="false">+Actuals!U450</f>
        <v>0</v>
      </c>
      <c r="Y20" s="114" t="n">
        <f aca="false">+Actuals!V450</f>
        <v>0</v>
      </c>
      <c r="Z20" s="113" t="n">
        <f aca="false">+Actuals!W450</f>
        <v>0</v>
      </c>
      <c r="AA20" s="114" t="n">
        <f aca="false">+Actuals!X450</f>
        <v>0</v>
      </c>
      <c r="AB20" s="113" t="n">
        <f aca="false">+Actuals!Y450</f>
        <v>0</v>
      </c>
      <c r="AC20" s="114" t="n">
        <f aca="false">+Actuals!Z450</f>
        <v>0</v>
      </c>
      <c r="AD20" s="113" t="n">
        <f aca="false">+Actuals!AA450</f>
        <v>0</v>
      </c>
      <c r="AE20" s="114" t="n">
        <f aca="false">+Actuals!AB450</f>
        <v>0</v>
      </c>
      <c r="AF20" s="113" t="n">
        <f aca="false">+Actuals!AC450</f>
        <v>0</v>
      </c>
      <c r="AG20" s="114" t="n">
        <f aca="false">+Actuals!AD450</f>
        <v>0</v>
      </c>
      <c r="AH20" s="113" t="n">
        <f aca="false">+Actuals!AE450</f>
        <v>0</v>
      </c>
      <c r="AI20" s="114" t="n">
        <f aca="false">+Actuals!AF450</f>
        <v>0</v>
      </c>
      <c r="AJ20" s="113" t="n">
        <f aca="false">+Actuals!AG450</f>
        <v>0</v>
      </c>
      <c r="AK20" s="114" t="n">
        <f aca="false">+Actuals!AH450</f>
        <v>0</v>
      </c>
      <c r="AL20" s="113" t="n">
        <f aca="false">+Actuals!AI450</f>
        <v>0</v>
      </c>
      <c r="AM20" s="114" t="n">
        <f aca="false">+Actuals!AJ450</f>
        <v>0</v>
      </c>
      <c r="AN20" s="113" t="n">
        <f aca="false">+Actuals!AK450</f>
        <v>0</v>
      </c>
      <c r="AO20" s="114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-12450090</v>
      </c>
      <c r="E21" s="29" t="n">
        <f aca="false">SUM(G21,I21,K21,M21,O21,Q21,S21,U21,W21,Y21,AA21,AC21,AE21)</f>
        <v>-43694931</v>
      </c>
      <c r="F21" s="28" t="n">
        <f aca="false">'TIE-OUT'!V21+RECLASS!T21</f>
        <v>0</v>
      </c>
      <c r="G21" s="29" t="n">
        <f aca="false">'TIE-OUT'!W21+RECLASS!U21</f>
        <v>0</v>
      </c>
      <c r="H21" s="113" t="n">
        <f aca="false">+Actuals!E451</f>
        <v>-12450090</v>
      </c>
      <c r="I21" s="114" t="n">
        <f aca="false">+Actuals!F451</f>
        <v>-43694931</v>
      </c>
      <c r="J21" s="113" t="n">
        <f aca="false">+Actuals!G451</f>
        <v>-0</v>
      </c>
      <c r="K21" s="114" t="n">
        <f aca="false">+Actuals!H451</f>
        <v>-0</v>
      </c>
      <c r="L21" s="113" t="n">
        <f aca="false">+Actuals!I451</f>
        <v>0</v>
      </c>
      <c r="M21" s="114" t="n">
        <f aca="false">+Actuals!J451</f>
        <v>0</v>
      </c>
      <c r="N21" s="113" t="n">
        <f aca="false">+Actuals!K451</f>
        <v>0</v>
      </c>
      <c r="O21" s="114" t="n">
        <f aca="false">+Actuals!L451</f>
        <v>0</v>
      </c>
      <c r="P21" s="113" t="n">
        <f aca="false">+Actuals!M451</f>
        <v>0</v>
      </c>
      <c r="Q21" s="114" t="n">
        <f aca="false">+Actuals!N451</f>
        <v>0</v>
      </c>
      <c r="R21" s="113" t="n">
        <f aca="false">+Actuals!O451</f>
        <v>0</v>
      </c>
      <c r="S21" s="114" t="n">
        <f aca="false">+Actuals!P451</f>
        <v>0</v>
      </c>
      <c r="T21" s="113" t="n">
        <f aca="false">+Actuals!Q451</f>
        <v>0</v>
      </c>
      <c r="U21" s="114" t="n">
        <f aca="false">+Actuals!R451</f>
        <v>0</v>
      </c>
      <c r="V21" s="113" t="n">
        <f aca="false">+Actuals!S451</f>
        <v>0</v>
      </c>
      <c r="W21" s="114" t="n">
        <f aca="false">+Actuals!T451</f>
        <v>0</v>
      </c>
      <c r="X21" s="113" t="n">
        <f aca="false">+Actuals!U451</f>
        <v>0</v>
      </c>
      <c r="Y21" s="114" t="n">
        <f aca="false">+Actuals!V451</f>
        <v>0</v>
      </c>
      <c r="Z21" s="113" t="n">
        <f aca="false">+Actuals!W451</f>
        <v>0</v>
      </c>
      <c r="AA21" s="114" t="n">
        <f aca="false">+Actuals!X451</f>
        <v>0</v>
      </c>
      <c r="AB21" s="113" t="n">
        <f aca="false">+Actuals!Y451</f>
        <v>0</v>
      </c>
      <c r="AC21" s="114" t="n">
        <f aca="false">+Actuals!Z451</f>
        <v>0</v>
      </c>
      <c r="AD21" s="113" t="n">
        <f aca="false">+Actuals!AA451</f>
        <v>0</v>
      </c>
      <c r="AE21" s="114" t="n">
        <f aca="false">+Actuals!AB451</f>
        <v>0</v>
      </c>
      <c r="AF21" s="113" t="n">
        <f aca="false">+Actuals!AC451</f>
        <v>0</v>
      </c>
      <c r="AG21" s="114" t="n">
        <f aca="false">+Actuals!AD451</f>
        <v>0</v>
      </c>
      <c r="AH21" s="113" t="n">
        <f aca="false">+Actuals!AE451</f>
        <v>0</v>
      </c>
      <c r="AI21" s="114" t="n">
        <f aca="false">+Actuals!AF451</f>
        <v>0</v>
      </c>
      <c r="AJ21" s="113" t="n">
        <f aca="false">+Actuals!AG451</f>
        <v>0</v>
      </c>
      <c r="AK21" s="114" t="n">
        <f aca="false">+Actuals!AH451</f>
        <v>0</v>
      </c>
      <c r="AL21" s="113" t="n">
        <f aca="false">+Actuals!AI451</f>
        <v>0</v>
      </c>
      <c r="AM21" s="114" t="n">
        <f aca="false">+Actuals!AJ451</f>
        <v>0</v>
      </c>
      <c r="AN21" s="113" t="n">
        <f aca="false">+Actuals!AK451</f>
        <v>0</v>
      </c>
      <c r="AO21" s="114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3" t="n">
        <f aca="false">+Actuals!E452</f>
        <v>0</v>
      </c>
      <c r="I22" s="114" t="n">
        <f aca="false">+Actuals!F452</f>
        <v>0</v>
      </c>
      <c r="J22" s="113" t="n">
        <f aca="false">+Actuals!G452</f>
        <v>0</v>
      </c>
      <c r="K22" s="114" t="n">
        <f aca="false">+Actuals!H452</f>
        <v>0</v>
      </c>
      <c r="L22" s="113" t="n">
        <f aca="false">+Actuals!I452</f>
        <v>0</v>
      </c>
      <c r="M22" s="114" t="n">
        <f aca="false">+Actuals!J452</f>
        <v>0</v>
      </c>
      <c r="N22" s="113" t="n">
        <f aca="false">+Actuals!K452</f>
        <v>0</v>
      </c>
      <c r="O22" s="114" t="n">
        <f aca="false">+Actuals!L452</f>
        <v>0</v>
      </c>
      <c r="P22" s="113" t="n">
        <f aca="false">+Actuals!M452</f>
        <v>0</v>
      </c>
      <c r="Q22" s="114" t="n">
        <f aca="false">+Actuals!N452</f>
        <v>0</v>
      </c>
      <c r="R22" s="113" t="n">
        <f aca="false">+Actuals!O452</f>
        <v>0</v>
      </c>
      <c r="S22" s="114" t="n">
        <f aca="false">+Actuals!P452</f>
        <v>0</v>
      </c>
      <c r="T22" s="113" t="n">
        <f aca="false">+Actuals!Q452</f>
        <v>0</v>
      </c>
      <c r="U22" s="114" t="n">
        <f aca="false">+Actuals!R452</f>
        <v>0</v>
      </c>
      <c r="V22" s="113" t="n">
        <f aca="false">+Actuals!S452</f>
        <v>0</v>
      </c>
      <c r="W22" s="114" t="n">
        <f aca="false">+Actuals!T452</f>
        <v>0</v>
      </c>
      <c r="X22" s="113" t="n">
        <f aca="false">+Actuals!U452</f>
        <v>0</v>
      </c>
      <c r="Y22" s="114" t="n">
        <f aca="false">+Actuals!V452</f>
        <v>0</v>
      </c>
      <c r="Z22" s="113" t="n">
        <f aca="false">+Actuals!W452</f>
        <v>0</v>
      </c>
      <c r="AA22" s="114" t="n">
        <f aca="false">+Actuals!X452</f>
        <v>0</v>
      </c>
      <c r="AB22" s="113" t="n">
        <f aca="false">+Actuals!Y452</f>
        <v>0</v>
      </c>
      <c r="AC22" s="114" t="n">
        <f aca="false">+Actuals!Z452</f>
        <v>0</v>
      </c>
      <c r="AD22" s="113" t="n">
        <f aca="false">+Actuals!AA452</f>
        <v>0</v>
      </c>
      <c r="AE22" s="114" t="n">
        <f aca="false">+Actuals!AB452</f>
        <v>0</v>
      </c>
      <c r="AF22" s="113" t="n">
        <f aca="false">+Actuals!AC452</f>
        <v>0</v>
      </c>
      <c r="AG22" s="114" t="n">
        <f aca="false">+Actuals!AD452</f>
        <v>0</v>
      </c>
      <c r="AH22" s="113" t="n">
        <f aca="false">+Actuals!AE452</f>
        <v>0</v>
      </c>
      <c r="AI22" s="114" t="n">
        <f aca="false">+Actuals!AF452</f>
        <v>0</v>
      </c>
      <c r="AJ22" s="113" t="n">
        <f aca="false">+Actuals!AG452</f>
        <v>0</v>
      </c>
      <c r="AK22" s="114" t="n">
        <f aca="false">+Actuals!AH452</f>
        <v>0</v>
      </c>
      <c r="AL22" s="113" t="n">
        <f aca="false">+Actuals!AI452</f>
        <v>0</v>
      </c>
      <c r="AM22" s="114" t="n">
        <f aca="false">+Actuals!AJ452</f>
        <v>0</v>
      </c>
      <c r="AN22" s="113" t="n">
        <f aca="false">+Actuals!AK452</f>
        <v>0</v>
      </c>
      <c r="AO22" s="114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12597</v>
      </c>
      <c r="E23" s="29" t="n">
        <f aca="false">SUM(G23,I23,K23,M23,O23,Q23,S23,U23,W23,Y23,AA23,AC23,AE23)</f>
        <v>37919.8733</v>
      </c>
      <c r="F23" s="107" t="n">
        <f aca="false">'TIE-OUT'!V23+RECLASS!T23</f>
        <v>0</v>
      </c>
      <c r="G23" s="108" t="n">
        <f aca="false">'TIE-OUT'!W23+RECLASS!U23</f>
        <v>0</v>
      </c>
      <c r="H23" s="113" t="n">
        <f aca="false">+Actuals!E453</f>
        <v>7947</v>
      </c>
      <c r="I23" s="114" t="n">
        <f aca="false">+Actuals!F453</f>
        <v>23922.8541</v>
      </c>
      <c r="J23" s="113" t="n">
        <f aca="false">+Actuals!G453</f>
        <v>4564</v>
      </c>
      <c r="K23" s="114" t="n">
        <f aca="false">+Actuals!H453</f>
        <v>13739.0092</v>
      </c>
      <c r="L23" s="113" t="n">
        <v>85</v>
      </c>
      <c r="M23" s="114" t="n">
        <v>255</v>
      </c>
      <c r="N23" s="113" t="n">
        <v>1</v>
      </c>
      <c r="O23" s="114" t="n">
        <v>3.01</v>
      </c>
      <c r="P23" s="113" t="n">
        <f aca="false">+Actuals!M453</f>
        <v>0</v>
      </c>
      <c r="Q23" s="114" t="n">
        <f aca="false">+Actuals!N453</f>
        <v>0</v>
      </c>
      <c r="R23" s="113" t="n">
        <f aca="false">+Actuals!O453</f>
        <v>0</v>
      </c>
      <c r="S23" s="114" t="n">
        <f aca="false">+Actuals!P453</f>
        <v>0</v>
      </c>
      <c r="T23" s="113" t="n">
        <f aca="false">+Actuals!Q453</f>
        <v>0</v>
      </c>
      <c r="U23" s="114" t="n">
        <f aca="false">+Actuals!R453</f>
        <v>0</v>
      </c>
      <c r="V23" s="113" t="n">
        <f aca="false">+Actuals!S453</f>
        <v>0</v>
      </c>
      <c r="W23" s="114" t="n">
        <f aca="false">+Actuals!T453</f>
        <v>0</v>
      </c>
      <c r="X23" s="113" t="n">
        <f aca="false">+Actuals!U453</f>
        <v>0</v>
      </c>
      <c r="Y23" s="114" t="n">
        <f aca="false">+Actuals!V453</f>
        <v>0</v>
      </c>
      <c r="Z23" s="113" t="n">
        <f aca="false">+Actuals!W453</f>
        <v>0</v>
      </c>
      <c r="AA23" s="114" t="n">
        <f aca="false">+Actuals!X453</f>
        <v>0</v>
      </c>
      <c r="AB23" s="113" t="n">
        <f aca="false">+Actuals!Y453</f>
        <v>0</v>
      </c>
      <c r="AC23" s="114" t="n">
        <f aca="false">+Actuals!Z453</f>
        <v>0</v>
      </c>
      <c r="AD23" s="113" t="n">
        <f aca="false">+Actuals!AA453</f>
        <v>0</v>
      </c>
      <c r="AE23" s="114" t="n">
        <f aca="false">+Actuals!AB453</f>
        <v>0</v>
      </c>
      <c r="AF23" s="113" t="n">
        <f aca="false">+Actuals!AC453</f>
        <v>0</v>
      </c>
      <c r="AG23" s="114" t="n">
        <f aca="false">+Actuals!AD453</f>
        <v>0</v>
      </c>
      <c r="AH23" s="113" t="n">
        <f aca="false">+Actuals!AE453</f>
        <v>0</v>
      </c>
      <c r="AI23" s="114" t="n">
        <f aca="false">+Actuals!AF453</f>
        <v>0</v>
      </c>
      <c r="AJ23" s="113" t="n">
        <f aca="false">+Actuals!AG453</f>
        <v>0</v>
      </c>
      <c r="AK23" s="114" t="n">
        <f aca="false">+Actuals!AH453</f>
        <v>0</v>
      </c>
      <c r="AL23" s="113" t="n">
        <f aca="false">+Actuals!AI453</f>
        <v>0</v>
      </c>
      <c r="AM23" s="114" t="n">
        <f aca="false">+Actuals!AJ453</f>
        <v>0</v>
      </c>
      <c r="AN23" s="113" t="n">
        <f aca="false">+Actuals!AK453</f>
        <v>0</v>
      </c>
      <c r="AO23" s="114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-19727688</v>
      </c>
      <c r="E24" s="31" t="n">
        <f aca="false">SUM(E19:E23)</f>
        <v>-66683423.1867</v>
      </c>
      <c r="F24" s="30" t="n">
        <f aca="false">SUM(F19:F23)</f>
        <v>0</v>
      </c>
      <c r="G24" s="31" t="n">
        <f aca="false">SUM(G19:G23)</f>
        <v>184646.34</v>
      </c>
      <c r="H24" s="30" t="n">
        <f aca="false">SUM(H19:H23)</f>
        <v>-20075850</v>
      </c>
      <c r="I24" s="31" t="n">
        <f aca="false">SUM(I19:I23)</f>
        <v>-68131156.6659</v>
      </c>
      <c r="J24" s="30" t="n">
        <f aca="false">SUM(J19:J23)</f>
        <v>108379</v>
      </c>
      <c r="K24" s="31" t="n">
        <f aca="false">SUM(K19:K23)</f>
        <v>388911.5092</v>
      </c>
      <c r="L24" s="30" t="n">
        <f aca="false">SUM(L19:L23)</f>
        <v>-42803</v>
      </c>
      <c r="M24" s="31" t="n">
        <f aca="false">SUM(M19:M23)</f>
        <v>17475.01</v>
      </c>
      <c r="N24" s="30" t="n">
        <f aca="false">SUM(N19:N23)</f>
        <v>282799</v>
      </c>
      <c r="O24" s="31" t="n">
        <f aca="false">SUM(O19:O23)</f>
        <v>857324.71</v>
      </c>
      <c r="P24" s="30" t="n">
        <f aca="false">SUM(P19:P23)</f>
        <v>-213</v>
      </c>
      <c r="Q24" s="31" t="n">
        <f aca="false">SUM(Q19:Q23)</f>
        <v>-624.09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12143543</v>
      </c>
      <c r="E27" s="29" t="n">
        <f aca="false">SUM(G27,I27,K27,M27,O27,Q27,S27,U27,W27,Y27,AA27,AC27,AE27)</f>
        <v>43049738.41</v>
      </c>
      <c r="F27" s="25" t="n">
        <f aca="false">'TIE-OUT'!V27+RECLASS!T27</f>
        <v>0</v>
      </c>
      <c r="G27" s="26" t="n">
        <f aca="false">'TIE-OUT'!W27+RECLASS!U27</f>
        <v>0</v>
      </c>
      <c r="H27" s="113" t="n">
        <f aca="false">+Actuals!E454</f>
        <v>9893806</v>
      </c>
      <c r="I27" s="114" t="n">
        <f aca="false">+Actuals!F454</f>
        <v>34896944.55</v>
      </c>
      <c r="J27" s="113" t="n">
        <f aca="false">+Actuals!G454</f>
        <v>2206254</v>
      </c>
      <c r="K27" s="114" t="n">
        <f aca="false">+Actuals!H454</f>
        <v>7997764.43</v>
      </c>
      <c r="L27" s="113" t="n">
        <v>91367</v>
      </c>
      <c r="M27" s="114" t="n">
        <v>325703.97</v>
      </c>
      <c r="N27" s="113" t="n">
        <v>-48097</v>
      </c>
      <c r="O27" s="114" t="n">
        <v>-171430.54</v>
      </c>
      <c r="P27" s="113" t="n">
        <v>213</v>
      </c>
      <c r="Q27" s="114" t="n">
        <v>756</v>
      </c>
      <c r="R27" s="113" t="n">
        <f aca="false">+Actuals!O454</f>
        <v>0</v>
      </c>
      <c r="S27" s="114" t="n">
        <f aca="false">+Actuals!P454</f>
        <v>0</v>
      </c>
      <c r="T27" s="113" t="n">
        <f aca="false">+Actuals!Q454</f>
        <v>0</v>
      </c>
      <c r="U27" s="114" t="n">
        <f aca="false">+Actuals!R454</f>
        <v>0</v>
      </c>
      <c r="V27" s="113" t="n">
        <f aca="false">+Actuals!S454</f>
        <v>0</v>
      </c>
      <c r="W27" s="114" t="n">
        <f aca="false">+Actuals!T454</f>
        <v>0</v>
      </c>
      <c r="X27" s="113" t="n">
        <f aca="false">+Actuals!U454</f>
        <v>0</v>
      </c>
      <c r="Y27" s="114" t="n">
        <f aca="false">+Actuals!V454</f>
        <v>0</v>
      </c>
      <c r="Z27" s="113" t="n">
        <f aca="false">+Actuals!W454</f>
        <v>0</v>
      </c>
      <c r="AA27" s="114" t="n">
        <f aca="false">+Actuals!X454</f>
        <v>0</v>
      </c>
      <c r="AB27" s="113" t="n">
        <f aca="false">+Actuals!Y454</f>
        <v>0</v>
      </c>
      <c r="AC27" s="114" t="n">
        <f aca="false">+Actuals!Z454</f>
        <v>0</v>
      </c>
      <c r="AD27" s="113" t="n">
        <f aca="false">+Actuals!AA454</f>
        <v>0</v>
      </c>
      <c r="AE27" s="114" t="n">
        <f aca="false">+Actuals!AB454</f>
        <v>0</v>
      </c>
      <c r="AF27" s="113" t="n">
        <f aca="false">+Actuals!AC454</f>
        <v>0</v>
      </c>
      <c r="AG27" s="114" t="n">
        <f aca="false">+Actuals!AD454</f>
        <v>0</v>
      </c>
      <c r="AH27" s="113" t="n">
        <f aca="false">+Actuals!AE454</f>
        <v>0</v>
      </c>
      <c r="AI27" s="114" t="n">
        <f aca="false">+Actuals!AF454</f>
        <v>0</v>
      </c>
      <c r="AJ27" s="113" t="n">
        <f aca="false">+Actuals!AG454</f>
        <v>0</v>
      </c>
      <c r="AK27" s="114" t="n">
        <f aca="false">+Actuals!AH454</f>
        <v>0</v>
      </c>
      <c r="AL27" s="113" t="n">
        <f aca="false">+Actuals!AI454</f>
        <v>0</v>
      </c>
      <c r="AM27" s="114" t="n">
        <f aca="false">+Actuals!AJ454</f>
        <v>0</v>
      </c>
      <c r="AN27" s="113" t="n">
        <f aca="false">+Actuals!AK454</f>
        <v>0</v>
      </c>
      <c r="AO27" s="114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-16576122</v>
      </c>
      <c r="E28" s="29" t="n">
        <f aca="false">SUM(G28,I28,K28,M28,O28,Q28,S28,U28,W28,Y28,AA28,AC28,AE28)</f>
        <v>-58884721.3</v>
      </c>
      <c r="F28" s="107" t="n">
        <f aca="false">'TIE-OUT'!V28+RECLASS!T28</f>
        <v>0</v>
      </c>
      <c r="G28" s="108" t="n">
        <f aca="false">'TIE-OUT'!W28+RECLASS!U28</f>
        <v>0</v>
      </c>
      <c r="H28" s="113" t="n">
        <f aca="false">+Actuals!E455</f>
        <v>-10573786</v>
      </c>
      <c r="I28" s="114" t="n">
        <f aca="false">+Actuals!F455</f>
        <v>-37362041.89</v>
      </c>
      <c r="J28" s="113" t="n">
        <f aca="false">+Actuals!G455</f>
        <v>-6003622</v>
      </c>
      <c r="K28" s="114" t="n">
        <f aca="false">+Actuals!H455</f>
        <v>-21525893.36</v>
      </c>
      <c r="L28" s="113" t="n">
        <v>1553</v>
      </c>
      <c r="M28" s="114" t="n">
        <v>5535.73</v>
      </c>
      <c r="N28" s="113" t="n">
        <v>1736</v>
      </c>
      <c r="O28" s="114" t="n">
        <v>5439.13</v>
      </c>
      <c r="P28" s="113" t="n">
        <v>-2003</v>
      </c>
      <c r="Q28" s="114" t="n">
        <v>-7760.91</v>
      </c>
      <c r="R28" s="113" t="n">
        <f aca="false">+Actuals!O455</f>
        <v>0</v>
      </c>
      <c r="S28" s="114" t="n">
        <f aca="false">+Actuals!P455</f>
        <v>0</v>
      </c>
      <c r="T28" s="113" t="n">
        <f aca="false">+Actuals!Q455</f>
        <v>0</v>
      </c>
      <c r="U28" s="114" t="n">
        <f aca="false">+Actuals!R455</f>
        <v>0</v>
      </c>
      <c r="V28" s="113" t="n">
        <f aca="false">+Actuals!S455</f>
        <v>0</v>
      </c>
      <c r="W28" s="114" t="n">
        <f aca="false">+Actuals!T455</f>
        <v>0</v>
      </c>
      <c r="X28" s="113" t="n">
        <f aca="false">+Actuals!U455</f>
        <v>0</v>
      </c>
      <c r="Y28" s="114" t="n">
        <f aca="false">+Actuals!V455</f>
        <v>0</v>
      </c>
      <c r="Z28" s="113" t="n">
        <f aca="false">+Actuals!W455</f>
        <v>0</v>
      </c>
      <c r="AA28" s="114" t="n">
        <f aca="false">+Actuals!X455</f>
        <v>0</v>
      </c>
      <c r="AB28" s="113" t="n">
        <f aca="false">+Actuals!Y455</f>
        <v>0</v>
      </c>
      <c r="AC28" s="114" t="n">
        <f aca="false">+Actuals!Z455</f>
        <v>0</v>
      </c>
      <c r="AD28" s="113" t="n">
        <f aca="false">+Actuals!AA455</f>
        <v>0</v>
      </c>
      <c r="AE28" s="114" t="n">
        <f aca="false">+Actuals!AB455</f>
        <v>0</v>
      </c>
      <c r="AF28" s="113" t="n">
        <f aca="false">+Actuals!AC455</f>
        <v>0</v>
      </c>
      <c r="AG28" s="114" t="n">
        <f aca="false">+Actuals!AD455</f>
        <v>0</v>
      </c>
      <c r="AH28" s="113" t="n">
        <f aca="false">+Actuals!AE455</f>
        <v>0</v>
      </c>
      <c r="AI28" s="114" t="n">
        <f aca="false">+Actuals!AF455</f>
        <v>0</v>
      </c>
      <c r="AJ28" s="113" t="n">
        <f aca="false">+Actuals!AG455</f>
        <v>0</v>
      </c>
      <c r="AK28" s="114" t="n">
        <f aca="false">+Actuals!AH455</f>
        <v>0</v>
      </c>
      <c r="AL28" s="113" t="n">
        <f aca="false">+Actuals!AI455</f>
        <v>0</v>
      </c>
      <c r="AM28" s="114" t="n">
        <f aca="false">+Actuals!AJ455</f>
        <v>0</v>
      </c>
      <c r="AN28" s="113" t="n">
        <f aca="false">+Actuals!AK455</f>
        <v>0</v>
      </c>
      <c r="AO28" s="114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-4432579</v>
      </c>
      <c r="E29" s="31" t="n">
        <f aca="false">SUM(E27:E28)</f>
        <v>-15834982.89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-679980</v>
      </c>
      <c r="I29" s="31" t="n">
        <f aca="false">SUM(I27:I28)</f>
        <v>-2465097.34</v>
      </c>
      <c r="J29" s="30" t="n">
        <f aca="false">SUM(J27:J28)</f>
        <v>-3797368</v>
      </c>
      <c r="K29" s="31" t="n">
        <f aca="false">SUM(K27:K28)</f>
        <v>-13528128.93</v>
      </c>
      <c r="L29" s="30" t="n">
        <f aca="false">SUM(L27:L28)</f>
        <v>92920</v>
      </c>
      <c r="M29" s="31" t="n">
        <f aca="false">SUM(M27:M28)</f>
        <v>331239.7</v>
      </c>
      <c r="N29" s="30" t="n">
        <f aca="false">SUM(N27:N28)</f>
        <v>-46361</v>
      </c>
      <c r="O29" s="31" t="n">
        <f aca="false">SUM(O27:O28)</f>
        <v>-165991.41</v>
      </c>
      <c r="P29" s="30" t="n">
        <f aca="false">SUM(P27:P28)</f>
        <v>-1790</v>
      </c>
      <c r="Q29" s="31" t="n">
        <f aca="false">SUM(Q27:Q28)</f>
        <v>-7004.91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-48215</v>
      </c>
      <c r="E32" s="29" t="n">
        <f aca="false">SUM(G32,I32,K32,M32,O32,Q32,S32,U32,W32,Y32,AA32,AC32,AE32)</f>
        <v>-146882.359600002</v>
      </c>
      <c r="F32" s="25" t="n">
        <f aca="false">'TIE-OUT'!V32+RECLASS!T32</f>
        <v>0</v>
      </c>
      <c r="G32" s="26" t="n">
        <f aca="false">'TIE-OUT'!W32+RECLASS!U32</f>
        <v>0</v>
      </c>
      <c r="H32" s="113" t="n">
        <f aca="false">+Actuals!E456</f>
        <v>-3796315</v>
      </c>
      <c r="I32" s="114" t="n">
        <f aca="false">+Actuals!F456</f>
        <v>-11428047.0445</v>
      </c>
      <c r="J32" s="113" t="n">
        <f aca="false">+Actuals!G456</f>
        <v>3797783</v>
      </c>
      <c r="K32" s="114" t="n">
        <f aca="false">+Actuals!H456</f>
        <v>11432466.1649</v>
      </c>
      <c r="L32" s="113" t="n">
        <v>-7522</v>
      </c>
      <c r="M32" s="114" t="n">
        <v>-24384.22</v>
      </c>
      <c r="N32" s="113" t="n">
        <v>-392</v>
      </c>
      <c r="O32" s="114" t="n">
        <v>-1180.04</v>
      </c>
      <c r="P32" s="113" t="n">
        <v>-41769</v>
      </c>
      <c r="Q32" s="114" t="n">
        <v>-125737.22</v>
      </c>
      <c r="R32" s="113" t="n">
        <f aca="false">+Actuals!O456</f>
        <v>0</v>
      </c>
      <c r="S32" s="114" t="n">
        <f aca="false">+Actuals!P456</f>
        <v>0</v>
      </c>
      <c r="T32" s="113" t="n">
        <f aca="false">+Actuals!Q456</f>
        <v>0</v>
      </c>
      <c r="U32" s="114" t="n">
        <f aca="false">+Actuals!R456</f>
        <v>0</v>
      </c>
      <c r="V32" s="113" t="n">
        <f aca="false">+Actuals!S456</f>
        <v>0</v>
      </c>
      <c r="W32" s="114" t="n">
        <f aca="false">+Actuals!T456</f>
        <v>0</v>
      </c>
      <c r="X32" s="113" t="n">
        <f aca="false">+Actuals!U456</f>
        <v>0</v>
      </c>
      <c r="Y32" s="114" t="n">
        <f aca="false">+Actuals!V456</f>
        <v>0</v>
      </c>
      <c r="Z32" s="113" t="n">
        <f aca="false">+Actuals!W456</f>
        <v>0</v>
      </c>
      <c r="AA32" s="114" t="n">
        <f aca="false">+Actuals!X456</f>
        <v>0</v>
      </c>
      <c r="AB32" s="113" t="n">
        <f aca="false">+Actuals!Y456</f>
        <v>0</v>
      </c>
      <c r="AC32" s="114" t="n">
        <f aca="false">+Actuals!Z456</f>
        <v>0</v>
      </c>
      <c r="AD32" s="113" t="n">
        <f aca="false">+Actuals!AA456</f>
        <v>0</v>
      </c>
      <c r="AE32" s="114" t="n">
        <f aca="false">+Actuals!AB456</f>
        <v>0</v>
      </c>
      <c r="AF32" s="113" t="n">
        <f aca="false">+Actuals!AC456</f>
        <v>0</v>
      </c>
      <c r="AG32" s="114" t="n">
        <f aca="false">+Actuals!AD456</f>
        <v>0</v>
      </c>
      <c r="AH32" s="113" t="n">
        <f aca="false">+Actuals!AE456</f>
        <v>0</v>
      </c>
      <c r="AI32" s="114" t="n">
        <f aca="false">+Actuals!AF456</f>
        <v>0</v>
      </c>
      <c r="AJ32" s="113" t="n">
        <f aca="false">+Actuals!AG456</f>
        <v>0</v>
      </c>
      <c r="AK32" s="114" t="n">
        <f aca="false">+Actuals!AH456</f>
        <v>0</v>
      </c>
      <c r="AL32" s="113" t="n">
        <f aca="false">+Actuals!AI456</f>
        <v>0</v>
      </c>
      <c r="AM32" s="114" t="n">
        <f aca="false">+Actuals!AJ456</f>
        <v>0</v>
      </c>
      <c r="AN32" s="113" t="n">
        <f aca="false">+Actuals!AK456</f>
        <v>0</v>
      </c>
      <c r="AO32" s="114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3" t="n">
        <f aca="false">+Actuals!E457</f>
        <v>-0</v>
      </c>
      <c r="I33" s="114" t="n">
        <f aca="false">+Actuals!F457</f>
        <v>-0</v>
      </c>
      <c r="J33" s="113" t="n">
        <f aca="false">+Actuals!G457</f>
        <v>-0</v>
      </c>
      <c r="K33" s="114" t="n">
        <f aca="false">+Actuals!H457</f>
        <v>-0</v>
      </c>
      <c r="L33" s="113" t="n">
        <f aca="false">+Actuals!I457</f>
        <v>0</v>
      </c>
      <c r="M33" s="114" t="n">
        <f aca="false">+Actuals!J457</f>
        <v>0</v>
      </c>
      <c r="N33" s="113" t="n">
        <f aca="false">+Actuals!K457</f>
        <v>0</v>
      </c>
      <c r="O33" s="114" t="n">
        <f aca="false">+Actuals!L457</f>
        <v>0</v>
      </c>
      <c r="P33" s="113" t="n">
        <f aca="false">+Actuals!M457</f>
        <v>0</v>
      </c>
      <c r="Q33" s="114" t="n">
        <f aca="false">+Actuals!N457</f>
        <v>0</v>
      </c>
      <c r="R33" s="113" t="n">
        <f aca="false">+Actuals!O457</f>
        <v>0</v>
      </c>
      <c r="S33" s="114" t="n">
        <f aca="false">+Actuals!P457</f>
        <v>0</v>
      </c>
      <c r="T33" s="113" t="n">
        <f aca="false">+Actuals!Q457</f>
        <v>0</v>
      </c>
      <c r="U33" s="114" t="n">
        <f aca="false">+Actuals!R457</f>
        <v>0</v>
      </c>
      <c r="V33" s="113" t="n">
        <f aca="false">+Actuals!S457</f>
        <v>0</v>
      </c>
      <c r="W33" s="114" t="n">
        <f aca="false">+Actuals!T457</f>
        <v>0</v>
      </c>
      <c r="X33" s="113" t="n">
        <f aca="false">+Actuals!U457</f>
        <v>0</v>
      </c>
      <c r="Y33" s="114" t="n">
        <f aca="false">+Actuals!V457</f>
        <v>0</v>
      </c>
      <c r="Z33" s="113" t="n">
        <f aca="false">+Actuals!W457</f>
        <v>0</v>
      </c>
      <c r="AA33" s="114" t="n">
        <f aca="false">+Actuals!X457</f>
        <v>0</v>
      </c>
      <c r="AB33" s="113" t="n">
        <f aca="false">+Actuals!Y457</f>
        <v>0</v>
      </c>
      <c r="AC33" s="114" t="n">
        <f aca="false">+Actuals!Z457</f>
        <v>0</v>
      </c>
      <c r="AD33" s="113" t="n">
        <f aca="false">+Actuals!AA457</f>
        <v>0</v>
      </c>
      <c r="AE33" s="114" t="n">
        <f aca="false">+Actuals!AB457</f>
        <v>0</v>
      </c>
      <c r="AF33" s="113" t="n">
        <f aca="false">+Actuals!AC457</f>
        <v>0</v>
      </c>
      <c r="AG33" s="114" t="n">
        <f aca="false">+Actuals!AD457</f>
        <v>0</v>
      </c>
      <c r="AH33" s="113" t="n">
        <f aca="false">+Actuals!AE457</f>
        <v>0</v>
      </c>
      <c r="AI33" s="114" t="n">
        <f aca="false">+Actuals!AF457</f>
        <v>0</v>
      </c>
      <c r="AJ33" s="113" t="n">
        <f aca="false">+Actuals!AG457</f>
        <v>0</v>
      </c>
      <c r="AK33" s="114" t="n">
        <f aca="false">+Actuals!AH457</f>
        <v>0</v>
      </c>
      <c r="AL33" s="113" t="n">
        <f aca="false">+Actuals!AI457</f>
        <v>0</v>
      </c>
      <c r="AM33" s="114" t="n">
        <f aca="false">+Actuals!AJ457</f>
        <v>0</v>
      </c>
      <c r="AN33" s="113" t="n">
        <f aca="false">+Actuals!AK457</f>
        <v>0</v>
      </c>
      <c r="AO33" s="114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3" t="n">
        <f aca="false">+Actuals!E458</f>
        <v>0</v>
      </c>
      <c r="I34" s="114" t="n">
        <f aca="false">+Actuals!F458</f>
        <v>0</v>
      </c>
      <c r="J34" s="113" t="n">
        <f aca="false">+Actuals!G458</f>
        <v>0</v>
      </c>
      <c r="K34" s="114" t="n">
        <f aca="false">+Actuals!H458</f>
        <v>0</v>
      </c>
      <c r="L34" s="113" t="n">
        <f aca="false">+Actuals!I458</f>
        <v>0</v>
      </c>
      <c r="M34" s="114" t="n">
        <f aca="false">+Actuals!J458</f>
        <v>0</v>
      </c>
      <c r="N34" s="113" t="n">
        <f aca="false">+Actuals!K458</f>
        <v>0</v>
      </c>
      <c r="O34" s="114" t="n">
        <f aca="false">+Actuals!L458</f>
        <v>0</v>
      </c>
      <c r="P34" s="113" t="n">
        <f aca="false">+Actuals!M458</f>
        <v>0</v>
      </c>
      <c r="Q34" s="114" t="n">
        <f aca="false">+Actuals!N458</f>
        <v>0</v>
      </c>
      <c r="R34" s="113" t="n">
        <f aca="false">+Actuals!O458</f>
        <v>0</v>
      </c>
      <c r="S34" s="114" t="n">
        <f aca="false">+Actuals!P458</f>
        <v>0</v>
      </c>
      <c r="T34" s="113" t="n">
        <f aca="false">+Actuals!Q458</f>
        <v>0</v>
      </c>
      <c r="U34" s="114" t="n">
        <f aca="false">+Actuals!R458</f>
        <v>0</v>
      </c>
      <c r="V34" s="113" t="n">
        <f aca="false">+Actuals!S458</f>
        <v>0</v>
      </c>
      <c r="W34" s="114" t="n">
        <f aca="false">+Actuals!T458</f>
        <v>0</v>
      </c>
      <c r="X34" s="113" t="n">
        <f aca="false">+Actuals!U458</f>
        <v>0</v>
      </c>
      <c r="Y34" s="114" t="n">
        <f aca="false">+Actuals!V458</f>
        <v>0</v>
      </c>
      <c r="Z34" s="113" t="n">
        <f aca="false">+Actuals!W458</f>
        <v>0</v>
      </c>
      <c r="AA34" s="114" t="n">
        <f aca="false">+Actuals!X458</f>
        <v>0</v>
      </c>
      <c r="AB34" s="113" t="n">
        <f aca="false">+Actuals!Y458</f>
        <v>0</v>
      </c>
      <c r="AC34" s="114" t="n">
        <f aca="false">+Actuals!Z458</f>
        <v>0</v>
      </c>
      <c r="AD34" s="113" t="n">
        <f aca="false">+Actuals!AA458</f>
        <v>0</v>
      </c>
      <c r="AE34" s="114" t="n">
        <f aca="false">+Actuals!AB458</f>
        <v>0</v>
      </c>
      <c r="AF34" s="113" t="n">
        <f aca="false">+Actuals!AC458</f>
        <v>0</v>
      </c>
      <c r="AG34" s="114" t="n">
        <f aca="false">+Actuals!AD458</f>
        <v>0</v>
      </c>
      <c r="AH34" s="113" t="n">
        <f aca="false">+Actuals!AE458</f>
        <v>0</v>
      </c>
      <c r="AI34" s="114" t="n">
        <f aca="false">+Actuals!AF458</f>
        <v>0</v>
      </c>
      <c r="AJ34" s="113" t="n">
        <f aca="false">+Actuals!AG458</f>
        <v>0</v>
      </c>
      <c r="AK34" s="114" t="n">
        <f aca="false">+Actuals!AH458</f>
        <v>0</v>
      </c>
      <c r="AL34" s="113" t="n">
        <f aca="false">+Actuals!AI458</f>
        <v>0</v>
      </c>
      <c r="AM34" s="114" t="n">
        <f aca="false">+Actuals!AJ458</f>
        <v>0</v>
      </c>
      <c r="AN34" s="113" t="n">
        <f aca="false">+Actuals!AK458</f>
        <v>0</v>
      </c>
      <c r="AO34" s="114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'TIE-OUT'!V35+RECLASS!T35</f>
        <v>0</v>
      </c>
      <c r="G35" s="108" t="n">
        <f aca="false">'TIE-OUT'!W35+RECLASS!U35</f>
        <v>0</v>
      </c>
      <c r="H35" s="113" t="n">
        <f aca="false">+Actuals!E459</f>
        <v>0</v>
      </c>
      <c r="I35" s="114" t="n">
        <f aca="false">+Actuals!F459</f>
        <v>0</v>
      </c>
      <c r="J35" s="113" t="n">
        <f aca="false">+Actuals!G459</f>
        <v>0</v>
      </c>
      <c r="K35" s="114" t="n">
        <f aca="false">+Actuals!H459</f>
        <v>0</v>
      </c>
      <c r="L35" s="113" t="n">
        <f aca="false">+Actuals!I459</f>
        <v>0</v>
      </c>
      <c r="M35" s="114" t="n">
        <f aca="false">+Actuals!J459</f>
        <v>0</v>
      </c>
      <c r="N35" s="113" t="n">
        <f aca="false">+Actuals!K459</f>
        <v>0</v>
      </c>
      <c r="O35" s="114" t="n">
        <f aca="false">+Actuals!L459</f>
        <v>0</v>
      </c>
      <c r="P35" s="113" t="n">
        <f aca="false">+Actuals!M459</f>
        <v>0</v>
      </c>
      <c r="Q35" s="114" t="n">
        <f aca="false">+Actuals!N459</f>
        <v>0</v>
      </c>
      <c r="R35" s="113" t="n">
        <f aca="false">+Actuals!O459</f>
        <v>0</v>
      </c>
      <c r="S35" s="114" t="n">
        <f aca="false">+Actuals!P459</f>
        <v>0</v>
      </c>
      <c r="T35" s="113" t="n">
        <f aca="false">+Actuals!Q459</f>
        <v>0</v>
      </c>
      <c r="U35" s="114" t="n">
        <f aca="false">+Actuals!R459</f>
        <v>0</v>
      </c>
      <c r="V35" s="113" t="n">
        <f aca="false">+Actuals!S459</f>
        <v>0</v>
      </c>
      <c r="W35" s="114" t="n">
        <f aca="false">+Actuals!T459</f>
        <v>0</v>
      </c>
      <c r="X35" s="113" t="n">
        <f aca="false">+Actuals!U459</f>
        <v>0</v>
      </c>
      <c r="Y35" s="114" t="n">
        <f aca="false">+Actuals!V459</f>
        <v>0</v>
      </c>
      <c r="Z35" s="113" t="n">
        <f aca="false">+Actuals!W459</f>
        <v>0</v>
      </c>
      <c r="AA35" s="114" t="n">
        <f aca="false">+Actuals!X459</f>
        <v>0</v>
      </c>
      <c r="AB35" s="113" t="n">
        <f aca="false">+Actuals!Y459</f>
        <v>0</v>
      </c>
      <c r="AC35" s="114" t="n">
        <f aca="false">+Actuals!Z459</f>
        <v>0</v>
      </c>
      <c r="AD35" s="113" t="n">
        <f aca="false">+Actuals!AA459</f>
        <v>0</v>
      </c>
      <c r="AE35" s="114" t="n">
        <f aca="false">+Actuals!AB459</f>
        <v>0</v>
      </c>
      <c r="AF35" s="113" t="n">
        <f aca="false">+Actuals!AC459</f>
        <v>0</v>
      </c>
      <c r="AG35" s="114" t="n">
        <f aca="false">+Actuals!AD459</f>
        <v>0</v>
      </c>
      <c r="AH35" s="113" t="n">
        <f aca="false">+Actuals!AE459</f>
        <v>0</v>
      </c>
      <c r="AI35" s="114" t="n">
        <f aca="false">+Actuals!AF459</f>
        <v>0</v>
      </c>
      <c r="AJ35" s="113" t="n">
        <f aca="false">+Actuals!AG459</f>
        <v>0</v>
      </c>
      <c r="AK35" s="114" t="n">
        <f aca="false">+Actuals!AH459</f>
        <v>0</v>
      </c>
      <c r="AL35" s="113" t="n">
        <f aca="false">+Actuals!AI459</f>
        <v>0</v>
      </c>
      <c r="AM35" s="114" t="n">
        <f aca="false">+Actuals!AJ459</f>
        <v>0</v>
      </c>
      <c r="AN35" s="113" t="n">
        <f aca="false">+Actuals!AK459</f>
        <v>0</v>
      </c>
      <c r="AO35" s="114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-48215</v>
      </c>
      <c r="E36" s="31" t="n">
        <f aca="false">SUM(E32:E35)</f>
        <v>-146882.359600002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-3796315</v>
      </c>
      <c r="I36" s="31" t="n">
        <f aca="false">SUM(I32:I35)</f>
        <v>-11428047.0445</v>
      </c>
      <c r="J36" s="30" t="n">
        <f aca="false">SUM(J32:J35)</f>
        <v>3797783</v>
      </c>
      <c r="K36" s="31" t="n">
        <f aca="false">SUM(K32:K35)</f>
        <v>11432466.1649</v>
      </c>
      <c r="L36" s="30" t="n">
        <f aca="false">SUM(L32:L35)</f>
        <v>-7522</v>
      </c>
      <c r="M36" s="31" t="n">
        <f aca="false">SUM(M32:M35)</f>
        <v>-24384.22</v>
      </c>
      <c r="N36" s="30" t="n">
        <f aca="false">SUM(N32:N35)</f>
        <v>-392</v>
      </c>
      <c r="O36" s="31" t="n">
        <f aca="false">SUM(O32:O35)</f>
        <v>-1180.04</v>
      </c>
      <c r="P36" s="30" t="n">
        <f aca="false">SUM(P32:P35)</f>
        <v>-41769</v>
      </c>
      <c r="Q36" s="31" t="n">
        <f aca="false">SUM(Q32:Q35)</f>
        <v>-125737.22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'TIE-OUT'!V39+RECLASS!T39</f>
        <v>0</v>
      </c>
      <c r="G39" s="26" t="n">
        <f aca="false">'TIE-OUT'!W39+RECLASS!U39</f>
        <v>0</v>
      </c>
      <c r="H39" s="113" t="n">
        <f aca="false">+Actuals!E460</f>
        <v>-0</v>
      </c>
      <c r="I39" s="114" t="n">
        <f aca="false">+Actuals!F460</f>
        <v>-0</v>
      </c>
      <c r="J39" s="113" t="n">
        <f aca="false">+Actuals!G460</f>
        <v>-0</v>
      </c>
      <c r="K39" s="114" t="n">
        <f aca="false">+Actuals!H460</f>
        <v>-0</v>
      </c>
      <c r="L39" s="113" t="n">
        <f aca="false">+Actuals!I460</f>
        <v>0</v>
      </c>
      <c r="M39" s="114" t="n">
        <f aca="false">+Actuals!J460</f>
        <v>0</v>
      </c>
      <c r="N39" s="113" t="n">
        <f aca="false">+Actuals!K460</f>
        <v>0</v>
      </c>
      <c r="O39" s="114" t="n">
        <f aca="false">+Actuals!L460</f>
        <v>0</v>
      </c>
      <c r="P39" s="113" t="n">
        <f aca="false">+Actuals!M460</f>
        <v>0</v>
      </c>
      <c r="Q39" s="114" t="n">
        <f aca="false">+Actuals!N460</f>
        <v>0</v>
      </c>
      <c r="R39" s="113" t="n">
        <f aca="false">+Actuals!O460</f>
        <v>0</v>
      </c>
      <c r="S39" s="114" t="n">
        <f aca="false">+Actuals!P460</f>
        <v>0</v>
      </c>
      <c r="T39" s="113" t="n">
        <f aca="false">+Actuals!Q460</f>
        <v>0</v>
      </c>
      <c r="U39" s="114" t="n">
        <f aca="false">+Actuals!R460</f>
        <v>0</v>
      </c>
      <c r="V39" s="113" t="n">
        <f aca="false">+Actuals!S460</f>
        <v>0</v>
      </c>
      <c r="W39" s="114" t="n">
        <f aca="false">+Actuals!T460</f>
        <v>0</v>
      </c>
      <c r="X39" s="113" t="n">
        <f aca="false">+Actuals!U460</f>
        <v>0</v>
      </c>
      <c r="Y39" s="114" t="n">
        <f aca="false">+Actuals!V460</f>
        <v>0</v>
      </c>
      <c r="Z39" s="113" t="n">
        <f aca="false">+Actuals!W460</f>
        <v>0</v>
      </c>
      <c r="AA39" s="114" t="n">
        <f aca="false">+Actuals!X460</f>
        <v>0</v>
      </c>
      <c r="AB39" s="113" t="n">
        <f aca="false">+Actuals!Y460</f>
        <v>0</v>
      </c>
      <c r="AC39" s="114" t="n">
        <f aca="false">+Actuals!Z460</f>
        <v>0</v>
      </c>
      <c r="AD39" s="113" t="n">
        <f aca="false">+Actuals!AA460</f>
        <v>0</v>
      </c>
      <c r="AE39" s="114" t="n">
        <f aca="false">+Actuals!AB460</f>
        <v>0</v>
      </c>
      <c r="AF39" s="113" t="n">
        <f aca="false">+Actuals!AC460</f>
        <v>0</v>
      </c>
      <c r="AG39" s="114" t="n">
        <f aca="false">+Actuals!AD460</f>
        <v>0</v>
      </c>
      <c r="AH39" s="113" t="n">
        <f aca="false">+Actuals!AE460</f>
        <v>0</v>
      </c>
      <c r="AI39" s="114" t="n">
        <f aca="false">+Actuals!AF460</f>
        <v>0</v>
      </c>
      <c r="AJ39" s="113" t="n">
        <f aca="false">+Actuals!AG460</f>
        <v>0</v>
      </c>
      <c r="AK39" s="114" t="n">
        <f aca="false">+Actuals!AH460</f>
        <v>0</v>
      </c>
      <c r="AL39" s="113" t="n">
        <f aca="false">+Actuals!AI460</f>
        <v>0</v>
      </c>
      <c r="AM39" s="114" t="n">
        <f aca="false">+Actuals!AJ460</f>
        <v>0</v>
      </c>
      <c r="AN39" s="113" t="n">
        <f aca="false">+Actuals!AK460</f>
        <v>0</v>
      </c>
      <c r="AO39" s="114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'TIE-OUT'!V40+RECLASS!T40</f>
        <v>0</v>
      </c>
      <c r="G40" s="29" t="n">
        <f aca="false">'TIE-OUT'!W40+RECLASS!U40</f>
        <v>0</v>
      </c>
      <c r="H40" s="113" t="n">
        <f aca="false">+Actuals!E461</f>
        <v>-0</v>
      </c>
      <c r="I40" s="114" t="n">
        <f aca="false">+Actuals!F461</f>
        <v>-0</v>
      </c>
      <c r="J40" s="113" t="n">
        <f aca="false">+Actuals!G461</f>
        <v>-0</v>
      </c>
      <c r="K40" s="114" t="n">
        <f aca="false">+Actuals!H461</f>
        <v>-0</v>
      </c>
      <c r="L40" s="113" t="n">
        <f aca="false">+Actuals!I461</f>
        <v>0</v>
      </c>
      <c r="M40" s="114" t="n">
        <f aca="false">+Actuals!J461</f>
        <v>0</v>
      </c>
      <c r="N40" s="113" t="n">
        <f aca="false">+Actuals!K461</f>
        <v>0</v>
      </c>
      <c r="O40" s="114" t="n">
        <f aca="false">+Actuals!L461</f>
        <v>0</v>
      </c>
      <c r="P40" s="113" t="n">
        <f aca="false">+Actuals!M461</f>
        <v>0</v>
      </c>
      <c r="Q40" s="114" t="n">
        <f aca="false">+Actuals!N461</f>
        <v>0</v>
      </c>
      <c r="R40" s="113" t="n">
        <f aca="false">+Actuals!O461</f>
        <v>0</v>
      </c>
      <c r="S40" s="114" t="n">
        <f aca="false">+Actuals!P461</f>
        <v>0</v>
      </c>
      <c r="T40" s="113" t="n">
        <f aca="false">+Actuals!Q461</f>
        <v>0</v>
      </c>
      <c r="U40" s="114" t="n">
        <f aca="false">+Actuals!R461</f>
        <v>0</v>
      </c>
      <c r="V40" s="113" t="n">
        <f aca="false">+Actuals!S461</f>
        <v>0</v>
      </c>
      <c r="W40" s="114" t="n">
        <f aca="false">+Actuals!T461</f>
        <v>0</v>
      </c>
      <c r="X40" s="113" t="n">
        <f aca="false">+Actuals!U461</f>
        <v>0</v>
      </c>
      <c r="Y40" s="114" t="n">
        <f aca="false">+Actuals!V461</f>
        <v>0</v>
      </c>
      <c r="Z40" s="113" t="n">
        <f aca="false">+Actuals!W461</f>
        <v>0</v>
      </c>
      <c r="AA40" s="114" t="n">
        <f aca="false">+Actuals!X461</f>
        <v>0</v>
      </c>
      <c r="AB40" s="113" t="n">
        <f aca="false">+Actuals!Y461</f>
        <v>0</v>
      </c>
      <c r="AC40" s="114" t="n">
        <f aca="false">+Actuals!Z461</f>
        <v>0</v>
      </c>
      <c r="AD40" s="113" t="n">
        <f aca="false">+Actuals!AA461</f>
        <v>0</v>
      </c>
      <c r="AE40" s="114" t="n">
        <f aca="false">+Actuals!AB461</f>
        <v>0</v>
      </c>
      <c r="AF40" s="113" t="n">
        <f aca="false">+Actuals!AC461</f>
        <v>0</v>
      </c>
      <c r="AG40" s="114" t="n">
        <f aca="false">+Actuals!AD461</f>
        <v>0</v>
      </c>
      <c r="AH40" s="113" t="n">
        <f aca="false">+Actuals!AE461</f>
        <v>0</v>
      </c>
      <c r="AI40" s="114" t="n">
        <f aca="false">+Actuals!AF461</f>
        <v>0</v>
      </c>
      <c r="AJ40" s="113" t="n">
        <f aca="false">+Actuals!AG461</f>
        <v>0</v>
      </c>
      <c r="AK40" s="114" t="n">
        <f aca="false">+Actuals!AH461</f>
        <v>0</v>
      </c>
      <c r="AL40" s="113" t="n">
        <f aca="false">+Actuals!AI461</f>
        <v>0</v>
      </c>
      <c r="AM40" s="114" t="n">
        <f aca="false">+Actuals!AJ461</f>
        <v>0</v>
      </c>
      <c r="AN40" s="113" t="n">
        <f aca="false">+Actuals!AK461</f>
        <v>0</v>
      </c>
      <c r="AO40" s="114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'TIE-OUT'!V41+RECLASS!T41</f>
        <v>0</v>
      </c>
      <c r="G41" s="108" t="n">
        <f aca="false">'TIE-OUT'!W41+RECLASS!U41</f>
        <v>0</v>
      </c>
      <c r="H41" s="113" t="n">
        <f aca="false">+Actuals!E462</f>
        <v>0</v>
      </c>
      <c r="I41" s="114" t="n">
        <f aca="false">+Actuals!F462</f>
        <v>0</v>
      </c>
      <c r="J41" s="113" t="n">
        <f aca="false">+Actuals!G462</f>
        <v>0</v>
      </c>
      <c r="K41" s="114" t="n">
        <f aca="false">+Actuals!H462</f>
        <v>0</v>
      </c>
      <c r="L41" s="113" t="n">
        <f aca="false">+Actuals!I462</f>
        <v>0</v>
      </c>
      <c r="M41" s="114" t="n">
        <f aca="false">+Actuals!J462</f>
        <v>0</v>
      </c>
      <c r="N41" s="113" t="n">
        <f aca="false">+Actuals!K462</f>
        <v>0</v>
      </c>
      <c r="O41" s="114" t="n">
        <f aca="false">+Actuals!L462</f>
        <v>0</v>
      </c>
      <c r="P41" s="113" t="n">
        <f aca="false">+Actuals!M462</f>
        <v>0</v>
      </c>
      <c r="Q41" s="114" t="n">
        <f aca="false">+Actuals!N462</f>
        <v>0</v>
      </c>
      <c r="R41" s="113" t="n">
        <f aca="false">+Actuals!O462</f>
        <v>0</v>
      </c>
      <c r="S41" s="114" t="n">
        <f aca="false">+Actuals!P462</f>
        <v>0</v>
      </c>
      <c r="T41" s="113" t="n">
        <f aca="false">+Actuals!Q462</f>
        <v>0</v>
      </c>
      <c r="U41" s="114" t="n">
        <f aca="false">+Actuals!R462</f>
        <v>0</v>
      </c>
      <c r="V41" s="113" t="n">
        <f aca="false">+Actuals!S462</f>
        <v>0</v>
      </c>
      <c r="W41" s="114" t="n">
        <f aca="false">+Actuals!T462</f>
        <v>0</v>
      </c>
      <c r="X41" s="113" t="n">
        <f aca="false">+Actuals!U462</f>
        <v>0</v>
      </c>
      <c r="Y41" s="114" t="n">
        <f aca="false">+Actuals!V462</f>
        <v>0</v>
      </c>
      <c r="Z41" s="113" t="n">
        <f aca="false">+Actuals!W462</f>
        <v>0</v>
      </c>
      <c r="AA41" s="114" t="n">
        <f aca="false">+Actuals!X462</f>
        <v>0</v>
      </c>
      <c r="AB41" s="113" t="n">
        <f aca="false">+Actuals!Y462</f>
        <v>0</v>
      </c>
      <c r="AC41" s="114" t="n">
        <f aca="false">+Actuals!Z462</f>
        <v>0</v>
      </c>
      <c r="AD41" s="113" t="n">
        <f aca="false">+Actuals!AA462</f>
        <v>0</v>
      </c>
      <c r="AE41" s="114" t="n">
        <f aca="false">+Actuals!AB462</f>
        <v>0</v>
      </c>
      <c r="AF41" s="113" t="n">
        <f aca="false">+Actuals!AC462</f>
        <v>0</v>
      </c>
      <c r="AG41" s="114" t="n">
        <f aca="false">+Actuals!AD462</f>
        <v>0</v>
      </c>
      <c r="AH41" s="113" t="n">
        <f aca="false">+Actuals!AE462</f>
        <v>0</v>
      </c>
      <c r="AI41" s="114" t="n">
        <f aca="false">+Actuals!AF462</f>
        <v>0</v>
      </c>
      <c r="AJ41" s="113" t="n">
        <f aca="false">+Actuals!AG462</f>
        <v>0</v>
      </c>
      <c r="AK41" s="114" t="n">
        <f aca="false">+Actuals!AH462</f>
        <v>0</v>
      </c>
      <c r="AL41" s="113" t="n">
        <f aca="false">+Actuals!AI462</f>
        <v>0</v>
      </c>
      <c r="AM41" s="114" t="n">
        <f aca="false">+Actuals!AJ462</f>
        <v>0</v>
      </c>
      <c r="AN41" s="113" t="n">
        <f aca="false">+Actuals!AK462</f>
        <v>0</v>
      </c>
      <c r="AO41" s="114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3" t="n">
        <f aca="false">+Actuals!E463</f>
        <v>0</v>
      </c>
      <c r="I45" s="114" t="n">
        <f aca="false">+Actuals!F463</f>
        <v>0</v>
      </c>
      <c r="J45" s="113" t="n">
        <f aca="false">+Actuals!G463</f>
        <v>0</v>
      </c>
      <c r="K45" s="114" t="n">
        <f aca="false">+Actuals!H463</f>
        <v>0</v>
      </c>
      <c r="L45" s="113" t="n">
        <f aca="false">+Actuals!I463</f>
        <v>0</v>
      </c>
      <c r="M45" s="114" t="n">
        <f aca="false">+Actuals!J463</f>
        <v>0</v>
      </c>
      <c r="N45" s="113" t="n">
        <f aca="false">+Actuals!K463</f>
        <v>0</v>
      </c>
      <c r="O45" s="114" t="n">
        <f aca="false">+Actuals!L463</f>
        <v>0</v>
      </c>
      <c r="P45" s="113" t="n">
        <f aca="false">+Actuals!M463</f>
        <v>0</v>
      </c>
      <c r="Q45" s="114" t="n">
        <f aca="false">+Actuals!N463</f>
        <v>0</v>
      </c>
      <c r="R45" s="113" t="n">
        <f aca="false">+Actuals!O463</f>
        <v>0</v>
      </c>
      <c r="S45" s="114" t="n">
        <f aca="false">+Actuals!P463</f>
        <v>0</v>
      </c>
      <c r="T45" s="113" t="n">
        <f aca="false">+Actuals!Q463</f>
        <v>0</v>
      </c>
      <c r="U45" s="114" t="n">
        <f aca="false">+Actuals!R463</f>
        <v>0</v>
      </c>
      <c r="V45" s="113" t="n">
        <f aca="false">+Actuals!S463</f>
        <v>0</v>
      </c>
      <c r="W45" s="114" t="n">
        <f aca="false">+Actuals!T463</f>
        <v>0</v>
      </c>
      <c r="X45" s="113" t="n">
        <f aca="false">+Actuals!U463</f>
        <v>0</v>
      </c>
      <c r="Y45" s="114" t="n">
        <f aca="false">+Actuals!V463</f>
        <v>0</v>
      </c>
      <c r="Z45" s="113" t="n">
        <f aca="false">+Actuals!W463</f>
        <v>0</v>
      </c>
      <c r="AA45" s="114" t="n">
        <f aca="false">+Actuals!X463</f>
        <v>0</v>
      </c>
      <c r="AB45" s="113" t="n">
        <f aca="false">+Actuals!Y463</f>
        <v>0</v>
      </c>
      <c r="AC45" s="114" t="n">
        <f aca="false">+Actuals!Z463</f>
        <v>0</v>
      </c>
      <c r="AD45" s="113" t="n">
        <f aca="false">+Actuals!AA463</f>
        <v>0</v>
      </c>
      <c r="AE45" s="114" t="n">
        <f aca="false">+Actuals!AB463</f>
        <v>0</v>
      </c>
      <c r="AF45" s="113" t="n">
        <f aca="false">+Actuals!AC463</f>
        <v>0</v>
      </c>
      <c r="AG45" s="114" t="n">
        <f aca="false">+Actuals!AD463</f>
        <v>0</v>
      </c>
      <c r="AH45" s="113" t="n">
        <f aca="false">+Actuals!AE463</f>
        <v>0</v>
      </c>
      <c r="AI45" s="114" t="n">
        <f aca="false">+Actuals!AF463</f>
        <v>0</v>
      </c>
      <c r="AJ45" s="113" t="n">
        <f aca="false">+Actuals!AG463</f>
        <v>0</v>
      </c>
      <c r="AK45" s="114" t="n">
        <f aca="false">+Actuals!AH463</f>
        <v>0</v>
      </c>
      <c r="AL45" s="113" t="n">
        <f aca="false">+Actuals!AI463</f>
        <v>0</v>
      </c>
      <c r="AM45" s="114" t="n">
        <f aca="false">+Actuals!AJ463</f>
        <v>0</v>
      </c>
      <c r="AN45" s="113" t="n">
        <f aca="false">+Actuals!AK463</f>
        <v>0</v>
      </c>
      <c r="AO45" s="114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3" t="n">
        <f aca="false">+Actuals!E464</f>
        <v>0</v>
      </c>
      <c r="I47" s="114" t="n">
        <f aca="false">+Actuals!F464</f>
        <v>0</v>
      </c>
      <c r="J47" s="113" t="n">
        <f aca="false">+Actuals!G464</f>
        <v>0</v>
      </c>
      <c r="K47" s="114" t="n">
        <f aca="false">+Actuals!H464</f>
        <v>0</v>
      </c>
      <c r="L47" s="113" t="n">
        <f aca="false">+Actuals!I464</f>
        <v>0</v>
      </c>
      <c r="M47" s="114" t="n">
        <f aca="false">+Actuals!J464</f>
        <v>0</v>
      </c>
      <c r="N47" s="113" t="n">
        <f aca="false">+Actuals!K464</f>
        <v>0</v>
      </c>
      <c r="O47" s="114" t="n">
        <f aca="false">+Actuals!L464</f>
        <v>0</v>
      </c>
      <c r="P47" s="113" t="n">
        <f aca="false">+Actuals!M464</f>
        <v>0</v>
      </c>
      <c r="Q47" s="114" t="n">
        <f aca="false">+Actuals!N464</f>
        <v>0</v>
      </c>
      <c r="R47" s="113" t="n">
        <f aca="false">+Actuals!O464</f>
        <v>0</v>
      </c>
      <c r="S47" s="114" t="n">
        <f aca="false">+Actuals!P464</f>
        <v>0</v>
      </c>
      <c r="T47" s="113" t="n">
        <f aca="false">+Actuals!Q464</f>
        <v>0</v>
      </c>
      <c r="U47" s="114" t="n">
        <f aca="false">+Actuals!R464</f>
        <v>0</v>
      </c>
      <c r="V47" s="113" t="n">
        <f aca="false">+Actuals!S464</f>
        <v>0</v>
      </c>
      <c r="W47" s="114" t="n">
        <f aca="false">+Actuals!T464</f>
        <v>0</v>
      </c>
      <c r="X47" s="113" t="n">
        <f aca="false">+Actuals!U464</f>
        <v>0</v>
      </c>
      <c r="Y47" s="114" t="n">
        <f aca="false">+Actuals!V464</f>
        <v>0</v>
      </c>
      <c r="Z47" s="113" t="n">
        <f aca="false">+Actuals!W464</f>
        <v>0</v>
      </c>
      <c r="AA47" s="114" t="n">
        <f aca="false">+Actuals!X464</f>
        <v>0</v>
      </c>
      <c r="AB47" s="113" t="n">
        <f aca="false">+Actuals!Y464</f>
        <v>0</v>
      </c>
      <c r="AC47" s="114" t="n">
        <f aca="false">+Actuals!Z464</f>
        <v>0</v>
      </c>
      <c r="AD47" s="113" t="n">
        <f aca="false">+Actuals!AA464</f>
        <v>0</v>
      </c>
      <c r="AE47" s="114" t="n">
        <f aca="false">+Actuals!AB464</f>
        <v>0</v>
      </c>
      <c r="AF47" s="113" t="n">
        <f aca="false">+Actuals!AC464</f>
        <v>0</v>
      </c>
      <c r="AG47" s="114" t="n">
        <f aca="false">+Actuals!AD464</f>
        <v>0</v>
      </c>
      <c r="AH47" s="113" t="n">
        <f aca="false">+Actuals!AE464</f>
        <v>0</v>
      </c>
      <c r="AI47" s="114" t="n">
        <f aca="false">+Actuals!AF464</f>
        <v>0</v>
      </c>
      <c r="AJ47" s="113" t="n">
        <f aca="false">+Actuals!AG464</f>
        <v>0</v>
      </c>
      <c r="AK47" s="114" t="n">
        <f aca="false">+Actuals!AH464</f>
        <v>0</v>
      </c>
      <c r="AL47" s="113" t="n">
        <f aca="false">+Actuals!AI464</f>
        <v>0</v>
      </c>
      <c r="AM47" s="114" t="n">
        <f aca="false">+Actuals!AJ464</f>
        <v>0</v>
      </c>
      <c r="AN47" s="113" t="n">
        <f aca="false">+Actuals!AK464</f>
        <v>0</v>
      </c>
      <c r="AO47" s="114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7626</v>
      </c>
      <c r="E49" s="29" t="n">
        <f aca="false">SUM(G49,I49,K49,M49,O49,Q49,S49,U49,W49,Y49,AA49,AC49,AE49)</f>
        <v>22956.5433</v>
      </c>
      <c r="F49" s="28" t="n">
        <f aca="false">'TIE-OUT'!V49+RECLASS!T49</f>
        <v>0</v>
      </c>
      <c r="G49" s="29" t="n">
        <f aca="false">'TIE-OUT'!W49+RECLASS!U49</f>
        <v>0</v>
      </c>
      <c r="H49" s="113" t="n">
        <f aca="false">+Actuals!E465</f>
        <v>108291</v>
      </c>
      <c r="I49" s="114" t="n">
        <f aca="false">+Actuals!F465</f>
        <v>325988.3973</v>
      </c>
      <c r="J49" s="113" t="n">
        <f aca="false">+Actuals!G465</f>
        <v>-4680</v>
      </c>
      <c r="K49" s="114" t="n">
        <f aca="false">+Actuals!H465</f>
        <v>-14088.204</v>
      </c>
      <c r="L49" s="113" t="n">
        <v>-42667</v>
      </c>
      <c r="M49" s="114" t="n">
        <v>-128440.47</v>
      </c>
      <c r="N49" s="113" t="n">
        <v>-97090</v>
      </c>
      <c r="O49" s="114" t="n">
        <v>-292270.03</v>
      </c>
      <c r="P49" s="113" t="n">
        <v>43772</v>
      </c>
      <c r="Q49" s="114" t="n">
        <v>131766.85</v>
      </c>
      <c r="R49" s="113" t="n">
        <f aca="false">+Actuals!O465</f>
        <v>0</v>
      </c>
      <c r="S49" s="114" t="n">
        <f aca="false">+Actuals!P465</f>
        <v>0</v>
      </c>
      <c r="T49" s="113" t="n">
        <f aca="false">+Actuals!Q465</f>
        <v>0</v>
      </c>
      <c r="U49" s="114" t="n">
        <f aca="false">+Actuals!R465</f>
        <v>0</v>
      </c>
      <c r="V49" s="113" t="n">
        <f aca="false">+Actuals!S465</f>
        <v>0</v>
      </c>
      <c r="W49" s="114" t="n">
        <f aca="false">+Actuals!T465</f>
        <v>0</v>
      </c>
      <c r="X49" s="113" t="n">
        <f aca="false">+Actuals!U465</f>
        <v>0</v>
      </c>
      <c r="Y49" s="114" t="n">
        <f aca="false">+Actuals!V465</f>
        <v>0</v>
      </c>
      <c r="Z49" s="113" t="n">
        <f aca="false">+Actuals!W465</f>
        <v>0</v>
      </c>
      <c r="AA49" s="114" t="n">
        <f aca="false">+Actuals!X465</f>
        <v>0</v>
      </c>
      <c r="AB49" s="113" t="n">
        <f aca="false">+Actuals!Y465</f>
        <v>0</v>
      </c>
      <c r="AC49" s="114" t="n">
        <f aca="false">+Actuals!Z465</f>
        <v>0</v>
      </c>
      <c r="AD49" s="113" t="n">
        <f aca="false">+Actuals!AA465</f>
        <v>0</v>
      </c>
      <c r="AE49" s="114" t="n">
        <f aca="false">+Actuals!AB465</f>
        <v>0</v>
      </c>
      <c r="AF49" s="113" t="n">
        <f aca="false">+Actuals!AC465</f>
        <v>0</v>
      </c>
      <c r="AG49" s="114" t="n">
        <f aca="false">+Actuals!AD465</f>
        <v>0</v>
      </c>
      <c r="AH49" s="113" t="n">
        <f aca="false">+Actuals!AE465</f>
        <v>0</v>
      </c>
      <c r="AI49" s="114" t="n">
        <f aca="false">+Actuals!AF465</f>
        <v>0</v>
      </c>
      <c r="AJ49" s="113" t="n">
        <f aca="false">+Actuals!AG465</f>
        <v>0</v>
      </c>
      <c r="AK49" s="114" t="n">
        <f aca="false">+Actuals!AH465</f>
        <v>0</v>
      </c>
      <c r="AL49" s="113" t="n">
        <f aca="false">+Actuals!AI465</f>
        <v>0</v>
      </c>
      <c r="AM49" s="114" t="n">
        <f aca="false">+Actuals!AJ465</f>
        <v>0</v>
      </c>
      <c r="AN49" s="113" t="n">
        <f aca="false">+Actuals!AK465</f>
        <v>0</v>
      </c>
      <c r="AO49" s="114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-12597</v>
      </c>
      <c r="E51" s="29" t="n">
        <f aca="false">SUM(G51,I51,K51,M51,O51,Q51,S51,U51,W51,Y51,AA51,AC51,AE51)</f>
        <v>-37920.7533</v>
      </c>
      <c r="F51" s="28" t="n">
        <f aca="false">'TIE-OUT'!V51+RECLASS!T51</f>
        <v>0</v>
      </c>
      <c r="G51" s="29" t="n">
        <f aca="false">'TIE-OUT'!W51+RECLASS!U51</f>
        <v>0</v>
      </c>
      <c r="H51" s="113" t="n">
        <f aca="false">+Actuals!E466</f>
        <v>-7947</v>
      </c>
      <c r="I51" s="114" t="n">
        <f aca="false">+Actuals!F466</f>
        <v>-23922.8541</v>
      </c>
      <c r="J51" s="113" t="n">
        <f aca="false">+Actuals!G466</f>
        <v>-4564</v>
      </c>
      <c r="K51" s="114" t="n">
        <f aca="false">+Actuals!H466</f>
        <v>-13739.0092</v>
      </c>
      <c r="L51" s="113" t="n">
        <v>-85</v>
      </c>
      <c r="M51" s="114" t="n">
        <v>-255.88</v>
      </c>
      <c r="N51" s="113" t="n">
        <v>-1</v>
      </c>
      <c r="O51" s="114" t="n">
        <v>-3.01</v>
      </c>
      <c r="P51" s="113" t="n">
        <f aca="false">+Actuals!M466</f>
        <v>0</v>
      </c>
      <c r="Q51" s="114" t="n">
        <f aca="false">+Actuals!N466</f>
        <v>0</v>
      </c>
      <c r="R51" s="113" t="n">
        <f aca="false">+Actuals!O466</f>
        <v>0</v>
      </c>
      <c r="S51" s="114" t="n">
        <f aca="false">+Actuals!P466</f>
        <v>0</v>
      </c>
      <c r="T51" s="113" t="n">
        <f aca="false">+Actuals!Q466</f>
        <v>0</v>
      </c>
      <c r="U51" s="114" t="n">
        <f aca="false">+Actuals!R466</f>
        <v>0</v>
      </c>
      <c r="V51" s="113" t="n">
        <f aca="false">+Actuals!S466</f>
        <v>0</v>
      </c>
      <c r="W51" s="114" t="n">
        <f aca="false">+Actuals!T466</f>
        <v>0</v>
      </c>
      <c r="X51" s="113" t="n">
        <f aca="false">+Actuals!U466</f>
        <v>0</v>
      </c>
      <c r="Y51" s="114" t="n">
        <f aca="false">+Actuals!V466</f>
        <v>0</v>
      </c>
      <c r="Z51" s="113" t="n">
        <f aca="false">+Actuals!W466</f>
        <v>0</v>
      </c>
      <c r="AA51" s="114" t="n">
        <f aca="false">+Actuals!X466</f>
        <v>0</v>
      </c>
      <c r="AB51" s="113" t="n">
        <f aca="false">+Actuals!Y466</f>
        <v>0</v>
      </c>
      <c r="AC51" s="114" t="n">
        <f aca="false">+Actuals!Z466</f>
        <v>0</v>
      </c>
      <c r="AD51" s="113" t="n">
        <f aca="false">+Actuals!AA466</f>
        <v>0</v>
      </c>
      <c r="AE51" s="114" t="n">
        <f aca="false">+Actuals!AB466</f>
        <v>0</v>
      </c>
      <c r="AF51" s="113" t="n">
        <f aca="false">+Actuals!AC466</f>
        <v>0</v>
      </c>
      <c r="AG51" s="114" t="n">
        <f aca="false">+Actuals!AD466</f>
        <v>0</v>
      </c>
      <c r="AH51" s="113" t="n">
        <f aca="false">+Actuals!AE466</f>
        <v>0</v>
      </c>
      <c r="AI51" s="114" t="n">
        <f aca="false">+Actuals!AF466</f>
        <v>0</v>
      </c>
      <c r="AJ51" s="113" t="n">
        <f aca="false">+Actuals!AG466</f>
        <v>0</v>
      </c>
      <c r="AK51" s="114" t="n">
        <f aca="false">+Actuals!AH466</f>
        <v>0</v>
      </c>
      <c r="AL51" s="113" t="n">
        <f aca="false">+Actuals!AI466</f>
        <v>0</v>
      </c>
      <c r="AM51" s="114" t="n">
        <f aca="false">+Actuals!AJ466</f>
        <v>0</v>
      </c>
      <c r="AN51" s="113" t="n">
        <f aca="false">+Actuals!AK466</f>
        <v>0</v>
      </c>
      <c r="AO51" s="114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-19073195</v>
      </c>
      <c r="E54" s="29" t="n">
        <f aca="false">SUM(G54,I54,K54,M54,O54,Q54,S54,U54,W54,Y54,AA54,AC54,AE54)</f>
        <v>-444488.87</v>
      </c>
      <c r="F54" s="25" t="n">
        <f aca="false">'TIE-OUT'!V54+RECLASS!T54</f>
        <v>0</v>
      </c>
      <c r="G54" s="26" t="n">
        <f aca="false">'TIE-OUT'!W54+RECLASS!U54</f>
        <v>0</v>
      </c>
      <c r="H54" s="113" t="n">
        <f aca="false">+Actuals!E467</f>
        <v>-12651928</v>
      </c>
      <c r="I54" s="114" t="n">
        <f aca="false">+Actuals!F467</f>
        <v>-315867.43</v>
      </c>
      <c r="J54" s="113" t="n">
        <f aca="false">+Actuals!G467</f>
        <v>-6167395</v>
      </c>
      <c r="K54" s="114" t="n">
        <f aca="false">+Actuals!H467</f>
        <v>-125020.12</v>
      </c>
      <c r="L54" s="113" t="n">
        <v>-251550</v>
      </c>
      <c r="M54" s="114" t="n">
        <v>-4809.84</v>
      </c>
      <c r="N54" s="113" t="n">
        <v>-370</v>
      </c>
      <c r="O54" s="114" t="n">
        <v>1097.68</v>
      </c>
      <c r="P54" s="113" t="n">
        <v>-1952</v>
      </c>
      <c r="Q54" s="114" t="n">
        <v>110.84</v>
      </c>
      <c r="R54" s="113" t="n">
        <f aca="false">+Actuals!O467</f>
        <v>0</v>
      </c>
      <c r="S54" s="114" t="n">
        <f aca="false">+Actuals!P467</f>
        <v>0</v>
      </c>
      <c r="T54" s="113" t="n">
        <f aca="false">+Actuals!Q467</f>
        <v>0</v>
      </c>
      <c r="U54" s="114" t="n">
        <f aca="false">+Actuals!R467</f>
        <v>0</v>
      </c>
      <c r="V54" s="113" t="n">
        <f aca="false">+Actuals!S467</f>
        <v>0</v>
      </c>
      <c r="W54" s="114" t="n">
        <f aca="false">+Actuals!T467</f>
        <v>0</v>
      </c>
      <c r="X54" s="113" t="n">
        <f aca="false">+Actuals!U467</f>
        <v>0</v>
      </c>
      <c r="Y54" s="114" t="n">
        <f aca="false">+Actuals!V467</f>
        <v>0</v>
      </c>
      <c r="Z54" s="113" t="n">
        <f aca="false">+Actuals!W467</f>
        <v>0</v>
      </c>
      <c r="AA54" s="114" t="n">
        <f aca="false">+Actuals!X467</f>
        <v>0</v>
      </c>
      <c r="AB54" s="113" t="n">
        <f aca="false">+Actuals!Y467</f>
        <v>0</v>
      </c>
      <c r="AC54" s="114" t="n">
        <f aca="false">+Actuals!Z467</f>
        <v>0</v>
      </c>
      <c r="AD54" s="113" t="n">
        <f aca="false">+Actuals!AA467</f>
        <v>0</v>
      </c>
      <c r="AE54" s="114" t="n">
        <f aca="false">+Actuals!AB467</f>
        <v>0</v>
      </c>
      <c r="AF54" s="113" t="n">
        <f aca="false">+Actuals!AC467</f>
        <v>0</v>
      </c>
      <c r="AG54" s="114" t="n">
        <f aca="false">+Actuals!AD467</f>
        <v>0</v>
      </c>
      <c r="AH54" s="113" t="n">
        <f aca="false">+Actuals!AE467</f>
        <v>0</v>
      </c>
      <c r="AI54" s="114" t="n">
        <f aca="false">+Actuals!AF467</f>
        <v>0</v>
      </c>
      <c r="AJ54" s="113" t="n">
        <f aca="false">+Actuals!AG467</f>
        <v>0</v>
      </c>
      <c r="AK54" s="114" t="n">
        <f aca="false">+Actuals!AH467</f>
        <v>0</v>
      </c>
      <c r="AL54" s="113" t="n">
        <f aca="false">+Actuals!AI467</f>
        <v>0</v>
      </c>
      <c r="AM54" s="114" t="n">
        <f aca="false">+Actuals!AJ467</f>
        <v>0</v>
      </c>
      <c r="AN54" s="113" t="n">
        <f aca="false">+Actuals!AK467</f>
        <v>0</v>
      </c>
      <c r="AO54" s="114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-264</v>
      </c>
      <c r="E55" s="29" t="n">
        <f aca="false">SUM(G55,I55,K55,M55,O55,Q55,S55,U55,W55,Y55,AA55,AC55,AE55)</f>
        <v>-93307.92</v>
      </c>
      <c r="F55" s="107" t="n">
        <f aca="false">'TIE-OUT'!V55+RECLASS!T55</f>
        <v>0</v>
      </c>
      <c r="G55" s="108" t="n">
        <f aca="false">'TIE-OUT'!W55+RECLASS!U55</f>
        <v>0</v>
      </c>
      <c r="H55" s="113" t="n">
        <f aca="false">+Actuals!E468</f>
        <v>-0</v>
      </c>
      <c r="I55" s="114" t="n">
        <f aca="false">+Actuals!F468</f>
        <v>-93300</v>
      </c>
      <c r="J55" s="113" t="n">
        <f aca="false">+Actuals!G468</f>
        <v>-0</v>
      </c>
      <c r="K55" s="114" t="n">
        <f aca="false">+Actuals!H468</f>
        <v>-0</v>
      </c>
      <c r="L55" s="113" t="n">
        <f aca="false">+Actuals!I468</f>
        <v>0</v>
      </c>
      <c r="M55" s="114" t="n">
        <f aca="false">+Actuals!J468</f>
        <v>0</v>
      </c>
      <c r="N55" s="113" t="n">
        <v>-264</v>
      </c>
      <c r="O55" s="114" t="n">
        <v>-7.92</v>
      </c>
      <c r="P55" s="113" t="n">
        <f aca="false">+Actuals!M468</f>
        <v>0</v>
      </c>
      <c r="Q55" s="114" t="n">
        <f aca="false">+Actuals!N468</f>
        <v>0</v>
      </c>
      <c r="R55" s="113" t="n">
        <f aca="false">+Actuals!O468</f>
        <v>0</v>
      </c>
      <c r="S55" s="114" t="n">
        <f aca="false">+Actuals!P468</f>
        <v>0</v>
      </c>
      <c r="T55" s="113" t="n">
        <f aca="false">+Actuals!Q468</f>
        <v>0</v>
      </c>
      <c r="U55" s="114" t="n">
        <f aca="false">+Actuals!R468</f>
        <v>0</v>
      </c>
      <c r="V55" s="113" t="n">
        <f aca="false">+Actuals!S468</f>
        <v>0</v>
      </c>
      <c r="W55" s="114" t="n">
        <f aca="false">+Actuals!T468</f>
        <v>0</v>
      </c>
      <c r="X55" s="113" t="n">
        <f aca="false">+Actuals!U468</f>
        <v>0</v>
      </c>
      <c r="Y55" s="114" t="n">
        <f aca="false">+Actuals!V468</f>
        <v>0</v>
      </c>
      <c r="Z55" s="113" t="n">
        <f aca="false">+Actuals!W468</f>
        <v>0</v>
      </c>
      <c r="AA55" s="114" t="n">
        <f aca="false">+Actuals!X468</f>
        <v>0</v>
      </c>
      <c r="AB55" s="113" t="n">
        <f aca="false">+Actuals!Y468</f>
        <v>0</v>
      </c>
      <c r="AC55" s="114" t="n">
        <f aca="false">+Actuals!Z468</f>
        <v>0</v>
      </c>
      <c r="AD55" s="113" t="n">
        <f aca="false">+Actuals!AA468</f>
        <v>0</v>
      </c>
      <c r="AE55" s="114" t="n">
        <f aca="false">+Actuals!AB468</f>
        <v>0</v>
      </c>
      <c r="AF55" s="113" t="n">
        <f aca="false">+Actuals!AC468</f>
        <v>0</v>
      </c>
      <c r="AG55" s="114" t="n">
        <f aca="false">+Actuals!AD468</f>
        <v>0</v>
      </c>
      <c r="AH55" s="113" t="n">
        <f aca="false">+Actuals!AE468</f>
        <v>0</v>
      </c>
      <c r="AI55" s="114" t="n">
        <f aca="false">+Actuals!AF468</f>
        <v>0</v>
      </c>
      <c r="AJ55" s="113" t="n">
        <f aca="false">+Actuals!AG468</f>
        <v>0</v>
      </c>
      <c r="AK55" s="114" t="n">
        <f aca="false">+Actuals!AH468</f>
        <v>0</v>
      </c>
      <c r="AL55" s="113" t="n">
        <f aca="false">+Actuals!AI468</f>
        <v>0</v>
      </c>
      <c r="AM55" s="114" t="n">
        <f aca="false">+Actuals!AJ468</f>
        <v>0</v>
      </c>
      <c r="AN55" s="113" t="n">
        <f aca="false">+Actuals!AK468</f>
        <v>0</v>
      </c>
      <c r="AO55" s="114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-19073459</v>
      </c>
      <c r="E56" s="31" t="n">
        <f aca="false">SUM(E54:E55)</f>
        <v>-537796.79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-12651928</v>
      </c>
      <c r="I56" s="31" t="n">
        <f aca="false">SUM(I54:I55)</f>
        <v>-409167.43</v>
      </c>
      <c r="J56" s="30" t="n">
        <f aca="false">SUM(J54:J55)</f>
        <v>-6167395</v>
      </c>
      <c r="K56" s="31" t="n">
        <f aca="false">SUM(K54:K55)</f>
        <v>-125020.12</v>
      </c>
      <c r="L56" s="30" t="n">
        <f aca="false">SUM(L54:L55)</f>
        <v>-251550</v>
      </c>
      <c r="M56" s="31" t="n">
        <f aca="false">SUM(M54:M55)</f>
        <v>-4809.84</v>
      </c>
      <c r="N56" s="30" t="n">
        <f aca="false">SUM(N54:N55)</f>
        <v>-634</v>
      </c>
      <c r="O56" s="31" t="n">
        <f aca="false">SUM(O54:O55)</f>
        <v>1089.76</v>
      </c>
      <c r="P56" s="30" t="n">
        <f aca="false">SUM(P54:P55)</f>
        <v>-1952</v>
      </c>
      <c r="Q56" s="31" t="n">
        <f aca="false">SUM(Q54:Q55)</f>
        <v>110.84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3" t="n">
        <f aca="false">+Actuals!E469</f>
        <v>0</v>
      </c>
      <c r="I59" s="114" t="n">
        <f aca="false">+Actuals!F469</f>
        <v>0</v>
      </c>
      <c r="J59" s="113" t="n">
        <f aca="false">+Actuals!G469</f>
        <v>0</v>
      </c>
      <c r="K59" s="114" t="n">
        <f aca="false">+Actuals!H469</f>
        <v>0</v>
      </c>
      <c r="L59" s="113" t="n">
        <f aca="false">+Actuals!I469</f>
        <v>0</v>
      </c>
      <c r="M59" s="114" t="n">
        <f aca="false">+Actuals!J469</f>
        <v>0</v>
      </c>
      <c r="N59" s="113" t="n">
        <f aca="false">+Actuals!K469</f>
        <v>0</v>
      </c>
      <c r="O59" s="114" t="n">
        <f aca="false">+Actuals!L469</f>
        <v>0</v>
      </c>
      <c r="P59" s="113" t="n">
        <f aca="false">+Actuals!M469</f>
        <v>0</v>
      </c>
      <c r="Q59" s="114" t="n">
        <f aca="false">+Actuals!N469</f>
        <v>0</v>
      </c>
      <c r="R59" s="113" t="n">
        <f aca="false">+Actuals!O469</f>
        <v>0</v>
      </c>
      <c r="S59" s="114" t="n">
        <f aca="false">+Actuals!P469</f>
        <v>0</v>
      </c>
      <c r="T59" s="113" t="n">
        <f aca="false">+Actuals!Q469</f>
        <v>0</v>
      </c>
      <c r="U59" s="114" t="n">
        <f aca="false">+Actuals!R469</f>
        <v>0</v>
      </c>
      <c r="V59" s="113" t="n">
        <f aca="false">+Actuals!S469</f>
        <v>0</v>
      </c>
      <c r="W59" s="114" t="n">
        <f aca="false">+Actuals!T469</f>
        <v>0</v>
      </c>
      <c r="X59" s="113" t="n">
        <f aca="false">+Actuals!U469</f>
        <v>0</v>
      </c>
      <c r="Y59" s="114" t="n">
        <f aca="false">+Actuals!V469</f>
        <v>0</v>
      </c>
      <c r="Z59" s="113" t="n">
        <f aca="false">+Actuals!W469</f>
        <v>0</v>
      </c>
      <c r="AA59" s="114" t="n">
        <f aca="false">+Actuals!X469</f>
        <v>0</v>
      </c>
      <c r="AB59" s="113" t="n">
        <f aca="false">+Actuals!Y469</f>
        <v>0</v>
      </c>
      <c r="AC59" s="114" t="n">
        <f aca="false">+Actuals!Z469</f>
        <v>0</v>
      </c>
      <c r="AD59" s="113" t="n">
        <f aca="false">+Actuals!AA469</f>
        <v>0</v>
      </c>
      <c r="AE59" s="114" t="n">
        <f aca="false">+Actuals!AB469</f>
        <v>0</v>
      </c>
      <c r="AF59" s="113" t="n">
        <f aca="false">+Actuals!AC469</f>
        <v>0</v>
      </c>
      <c r="AG59" s="114" t="n">
        <f aca="false">+Actuals!AD469</f>
        <v>0</v>
      </c>
      <c r="AH59" s="113" t="n">
        <f aca="false">+Actuals!AE469</f>
        <v>0</v>
      </c>
      <c r="AI59" s="114" t="n">
        <f aca="false">+Actuals!AF469</f>
        <v>0</v>
      </c>
      <c r="AJ59" s="113" t="n">
        <f aca="false">+Actuals!AG469</f>
        <v>0</v>
      </c>
      <c r="AK59" s="114" t="n">
        <f aca="false">+Actuals!AH469</f>
        <v>0</v>
      </c>
      <c r="AL59" s="113" t="n">
        <f aca="false">+Actuals!AI469</f>
        <v>0</v>
      </c>
      <c r="AM59" s="114" t="n">
        <f aca="false">+Actuals!AJ469</f>
        <v>0</v>
      </c>
      <c r="AN59" s="113" t="n">
        <f aca="false">+Actuals!AK469</f>
        <v>0</v>
      </c>
      <c r="AO59" s="114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'TIE-OUT'!V60+RECLASS!T60</f>
        <v>0</v>
      </c>
      <c r="G60" s="108" t="n">
        <f aca="false">'TIE-OUT'!W60+RECLASS!U60</f>
        <v>0</v>
      </c>
      <c r="H60" s="113" t="n">
        <f aca="false">+Actuals!E470</f>
        <v>0</v>
      </c>
      <c r="I60" s="114" t="n">
        <f aca="false">+Actuals!F470</f>
        <v>0</v>
      </c>
      <c r="J60" s="113" t="n">
        <f aca="false">+Actuals!G470</f>
        <v>0</v>
      </c>
      <c r="K60" s="114" t="n">
        <f aca="false">+Actuals!H470</f>
        <v>0</v>
      </c>
      <c r="L60" s="113" t="n">
        <f aca="false">+Actuals!I470</f>
        <v>0</v>
      </c>
      <c r="M60" s="114" t="n">
        <f aca="false">+Actuals!J470</f>
        <v>0</v>
      </c>
      <c r="N60" s="113" t="n">
        <f aca="false">+Actuals!K470</f>
        <v>0</v>
      </c>
      <c r="O60" s="114" t="n">
        <f aca="false">+Actuals!L470</f>
        <v>0</v>
      </c>
      <c r="P60" s="113" t="n">
        <f aca="false">+Actuals!M470</f>
        <v>0</v>
      </c>
      <c r="Q60" s="114" t="n">
        <f aca="false">+Actuals!N470</f>
        <v>0</v>
      </c>
      <c r="R60" s="113" t="n">
        <f aca="false">+Actuals!O470</f>
        <v>0</v>
      </c>
      <c r="S60" s="114" t="n">
        <f aca="false">+Actuals!P470</f>
        <v>0</v>
      </c>
      <c r="T60" s="113" t="n">
        <f aca="false">+Actuals!Q470</f>
        <v>0</v>
      </c>
      <c r="U60" s="114" t="n">
        <f aca="false">+Actuals!R470</f>
        <v>0</v>
      </c>
      <c r="V60" s="113" t="n">
        <f aca="false">+Actuals!S470</f>
        <v>0</v>
      </c>
      <c r="W60" s="114" t="n">
        <f aca="false">+Actuals!T470</f>
        <v>0</v>
      </c>
      <c r="X60" s="113" t="n">
        <f aca="false">+Actuals!U470</f>
        <v>0</v>
      </c>
      <c r="Y60" s="114" t="n">
        <f aca="false">+Actuals!V470</f>
        <v>0</v>
      </c>
      <c r="Z60" s="113" t="n">
        <f aca="false">+Actuals!W470</f>
        <v>0</v>
      </c>
      <c r="AA60" s="114" t="n">
        <f aca="false">+Actuals!X470</f>
        <v>0</v>
      </c>
      <c r="AB60" s="113" t="n">
        <f aca="false">+Actuals!Y470</f>
        <v>0</v>
      </c>
      <c r="AC60" s="114" t="n">
        <f aca="false">+Actuals!Z470</f>
        <v>0</v>
      </c>
      <c r="AD60" s="113" t="n">
        <f aca="false">+Actuals!AA470</f>
        <v>0</v>
      </c>
      <c r="AE60" s="114" t="n">
        <f aca="false">+Actuals!AB470</f>
        <v>0</v>
      </c>
      <c r="AF60" s="113" t="n">
        <f aca="false">+Actuals!AC470</f>
        <v>0</v>
      </c>
      <c r="AG60" s="114" t="n">
        <f aca="false">+Actuals!AD470</f>
        <v>0</v>
      </c>
      <c r="AH60" s="113" t="n">
        <f aca="false">+Actuals!AE470</f>
        <v>0</v>
      </c>
      <c r="AI60" s="114" t="n">
        <f aca="false">+Actuals!AF470</f>
        <v>0</v>
      </c>
      <c r="AJ60" s="113" t="n">
        <f aca="false">+Actuals!AG470</f>
        <v>0</v>
      </c>
      <c r="AK60" s="114" t="n">
        <f aca="false">+Actuals!AH470</f>
        <v>0</v>
      </c>
      <c r="AL60" s="113" t="n">
        <f aca="false">+Actuals!AI470</f>
        <v>0</v>
      </c>
      <c r="AM60" s="114" t="n">
        <f aca="false">+Actuals!AJ470</f>
        <v>0</v>
      </c>
      <c r="AN60" s="113" t="n">
        <f aca="false">+Actuals!AK470</f>
        <v>0</v>
      </c>
      <c r="AO60" s="114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'TIE-OUT'!V64+RECLASS!T64</f>
        <v>0</v>
      </c>
      <c r="G64" s="26" t="n">
        <f aca="false">'TIE-OUT'!W64+RECLASS!U64</f>
        <v>0</v>
      </c>
      <c r="H64" s="113" t="n">
        <f aca="false">+Actuals!E471</f>
        <v>-0</v>
      </c>
      <c r="I64" s="114" t="n">
        <f aca="false">+Actuals!F471</f>
        <v>-75.31</v>
      </c>
      <c r="J64" s="113" t="n">
        <f aca="false">+Actuals!G471</f>
        <v>-0</v>
      </c>
      <c r="K64" s="114" t="n">
        <f aca="false">+Actuals!H471</f>
        <v>75.31</v>
      </c>
      <c r="L64" s="113" t="n">
        <f aca="false">+Actuals!I471</f>
        <v>0</v>
      </c>
      <c r="M64" s="114" t="n">
        <f aca="false">+Actuals!J471</f>
        <v>0</v>
      </c>
      <c r="N64" s="113" t="n">
        <f aca="false">+Actuals!K471</f>
        <v>0</v>
      </c>
      <c r="O64" s="114" t="n">
        <f aca="false">+Actuals!L471</f>
        <v>0</v>
      </c>
      <c r="P64" s="113" t="n">
        <f aca="false">+Actuals!M471</f>
        <v>0</v>
      </c>
      <c r="Q64" s="114" t="n">
        <f aca="false">+Actuals!N471</f>
        <v>0</v>
      </c>
      <c r="R64" s="113" t="n">
        <f aca="false">+Actuals!O471</f>
        <v>0</v>
      </c>
      <c r="S64" s="114" t="n">
        <f aca="false">+Actuals!P471</f>
        <v>0</v>
      </c>
      <c r="T64" s="113" t="n">
        <f aca="false">+Actuals!Q471</f>
        <v>0</v>
      </c>
      <c r="U64" s="114" t="n">
        <f aca="false">+Actuals!R471</f>
        <v>0</v>
      </c>
      <c r="V64" s="113" t="n">
        <f aca="false">+Actuals!S471</f>
        <v>0</v>
      </c>
      <c r="W64" s="114" t="n">
        <f aca="false">+Actuals!T471</f>
        <v>0</v>
      </c>
      <c r="X64" s="113" t="n">
        <f aca="false">+Actuals!U471</f>
        <v>0</v>
      </c>
      <c r="Y64" s="114" t="n">
        <f aca="false">+Actuals!V471</f>
        <v>0</v>
      </c>
      <c r="Z64" s="113" t="n">
        <f aca="false">+Actuals!W471</f>
        <v>0</v>
      </c>
      <c r="AA64" s="114" t="n">
        <f aca="false">+Actuals!X471</f>
        <v>0</v>
      </c>
      <c r="AB64" s="113" t="n">
        <f aca="false">+Actuals!Y471</f>
        <v>0</v>
      </c>
      <c r="AC64" s="114" t="n">
        <f aca="false">+Actuals!Z471</f>
        <v>0</v>
      </c>
      <c r="AD64" s="113" t="n">
        <f aca="false">+Actuals!AA471</f>
        <v>0</v>
      </c>
      <c r="AE64" s="114" t="n">
        <f aca="false">+Actuals!AB471</f>
        <v>0</v>
      </c>
      <c r="AF64" s="113" t="n">
        <f aca="false">+Actuals!AC471</f>
        <v>0</v>
      </c>
      <c r="AG64" s="114" t="n">
        <f aca="false">+Actuals!AD471</f>
        <v>0</v>
      </c>
      <c r="AH64" s="113" t="n">
        <f aca="false">+Actuals!AE471</f>
        <v>0</v>
      </c>
      <c r="AI64" s="114" t="n">
        <f aca="false">+Actuals!AF471</f>
        <v>0</v>
      </c>
      <c r="AJ64" s="113" t="n">
        <f aca="false">+Actuals!AG471</f>
        <v>0</v>
      </c>
      <c r="AK64" s="114" t="n">
        <f aca="false">+Actuals!AH471</f>
        <v>0</v>
      </c>
      <c r="AL64" s="113" t="n">
        <f aca="false">+Actuals!AI471</f>
        <v>0</v>
      </c>
      <c r="AM64" s="114" t="n">
        <f aca="false">+Actuals!AJ471</f>
        <v>0</v>
      </c>
      <c r="AN64" s="113" t="n">
        <f aca="false">+Actuals!AK471</f>
        <v>0</v>
      </c>
      <c r="AO64" s="114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'TIE-OUT'!V65+RECLASS!T65</f>
        <v>0</v>
      </c>
      <c r="G65" s="108" t="n">
        <f aca="false">'TIE-OUT'!W65+RECLASS!U65</f>
        <v>0</v>
      </c>
      <c r="H65" s="113" t="n">
        <f aca="false">+Actuals!E472</f>
        <v>0</v>
      </c>
      <c r="I65" s="114" t="n">
        <f aca="false">+Actuals!F472</f>
        <v>0</v>
      </c>
      <c r="J65" s="113" t="n">
        <f aca="false">+Actuals!G472</f>
        <v>0</v>
      </c>
      <c r="K65" s="114" t="n">
        <f aca="false">+Actuals!H472</f>
        <v>0</v>
      </c>
      <c r="L65" s="113" t="n">
        <f aca="false">+Actuals!I472</f>
        <v>0</v>
      </c>
      <c r="M65" s="114" t="n">
        <f aca="false">+Actuals!J472</f>
        <v>0</v>
      </c>
      <c r="N65" s="113" t="n">
        <f aca="false">+Actuals!K472</f>
        <v>0</v>
      </c>
      <c r="O65" s="114" t="n">
        <f aca="false">+Actuals!L472</f>
        <v>0</v>
      </c>
      <c r="P65" s="113" t="n">
        <f aca="false">+Actuals!M472</f>
        <v>0</v>
      </c>
      <c r="Q65" s="114" t="n">
        <f aca="false">+Actuals!N472</f>
        <v>0</v>
      </c>
      <c r="R65" s="113" t="n">
        <f aca="false">+Actuals!O472</f>
        <v>0</v>
      </c>
      <c r="S65" s="114" t="n">
        <f aca="false">+Actuals!P472</f>
        <v>0</v>
      </c>
      <c r="T65" s="113" t="n">
        <f aca="false">+Actuals!Q472</f>
        <v>0</v>
      </c>
      <c r="U65" s="114" t="n">
        <f aca="false">+Actuals!R472</f>
        <v>0</v>
      </c>
      <c r="V65" s="113" t="n">
        <f aca="false">+Actuals!S472</f>
        <v>0</v>
      </c>
      <c r="W65" s="114" t="n">
        <f aca="false">+Actuals!T472</f>
        <v>0</v>
      </c>
      <c r="X65" s="113" t="n">
        <f aca="false">+Actuals!U472</f>
        <v>0</v>
      </c>
      <c r="Y65" s="114" t="n">
        <f aca="false">+Actuals!V472</f>
        <v>0</v>
      </c>
      <c r="Z65" s="113" t="n">
        <f aca="false">+Actuals!W472</f>
        <v>0</v>
      </c>
      <c r="AA65" s="114" t="n">
        <f aca="false">+Actuals!X472</f>
        <v>0</v>
      </c>
      <c r="AB65" s="113" t="n">
        <f aca="false">+Actuals!Y472</f>
        <v>0</v>
      </c>
      <c r="AC65" s="114" t="n">
        <f aca="false">+Actuals!Z472</f>
        <v>0</v>
      </c>
      <c r="AD65" s="113" t="n">
        <f aca="false">+Actuals!AA472</f>
        <v>0</v>
      </c>
      <c r="AE65" s="114" t="n">
        <f aca="false">+Actuals!AB472</f>
        <v>0</v>
      </c>
      <c r="AF65" s="113" t="n">
        <f aca="false">+Actuals!AC472</f>
        <v>0</v>
      </c>
      <c r="AG65" s="114" t="n">
        <f aca="false">+Actuals!AD472</f>
        <v>0</v>
      </c>
      <c r="AH65" s="113" t="n">
        <f aca="false">+Actuals!AE472</f>
        <v>0</v>
      </c>
      <c r="AI65" s="114" t="n">
        <f aca="false">+Actuals!AF472</f>
        <v>0</v>
      </c>
      <c r="AJ65" s="113" t="n">
        <f aca="false">+Actuals!AG472</f>
        <v>0</v>
      </c>
      <c r="AK65" s="114" t="n">
        <f aca="false">+Actuals!AH472</f>
        <v>0</v>
      </c>
      <c r="AL65" s="113" t="n">
        <f aca="false">+Actuals!AI472</f>
        <v>0</v>
      </c>
      <c r="AM65" s="114" t="n">
        <f aca="false">+Actuals!AJ472</f>
        <v>0</v>
      </c>
      <c r="AN65" s="113" t="n">
        <f aca="false">+Actuals!AK472</f>
        <v>0</v>
      </c>
      <c r="AO65" s="114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-75.31</v>
      </c>
      <c r="J66" s="30" t="n">
        <f aca="false">SUM(J64:J65)</f>
        <v>0</v>
      </c>
      <c r="K66" s="31" t="n">
        <f aca="false">SUM(K64:K65)</f>
        <v>75.31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6550905.18</v>
      </c>
      <c r="F70" s="25" t="n">
        <f aca="false">'TIE-OUT'!V70+RECLASS!T70</f>
        <v>0</v>
      </c>
      <c r="G70" s="26" t="n">
        <f aca="false">'TIE-OUT'!W70+RECLASS!U70</f>
        <v>6550905.18</v>
      </c>
      <c r="H70" s="113" t="n">
        <f aca="false">+Actuals!E473</f>
        <v>0</v>
      </c>
      <c r="I70" s="114" t="n">
        <f aca="false">+Actuals!F473</f>
        <v>0</v>
      </c>
      <c r="J70" s="113" t="n">
        <f aca="false">+Actuals!G473</f>
        <v>0</v>
      </c>
      <c r="K70" s="114" t="n">
        <f aca="false">+Actuals!H473</f>
        <v>0</v>
      </c>
      <c r="L70" s="113" t="n">
        <f aca="false">+Actuals!I473</f>
        <v>0</v>
      </c>
      <c r="M70" s="114" t="n">
        <f aca="false">+Actuals!J473</f>
        <v>0</v>
      </c>
      <c r="N70" s="113" t="n">
        <f aca="false">+Actuals!K473</f>
        <v>0</v>
      </c>
      <c r="O70" s="114" t="n">
        <f aca="false">+Actuals!L473</f>
        <v>0</v>
      </c>
      <c r="P70" s="113" t="n">
        <f aca="false">+Actuals!M473</f>
        <v>0</v>
      </c>
      <c r="Q70" s="114" t="n">
        <f aca="false">+Actuals!N473</f>
        <v>0</v>
      </c>
      <c r="R70" s="113" t="n">
        <f aca="false">+Actuals!O473</f>
        <v>0</v>
      </c>
      <c r="S70" s="114" t="n">
        <f aca="false">+Actuals!P473</f>
        <v>0</v>
      </c>
      <c r="T70" s="113" t="n">
        <f aca="false">+Actuals!Q473</f>
        <v>0</v>
      </c>
      <c r="U70" s="114" t="n">
        <f aca="false">+Actuals!R473</f>
        <v>0</v>
      </c>
      <c r="V70" s="113" t="n">
        <f aca="false">+Actuals!S473</f>
        <v>0</v>
      </c>
      <c r="W70" s="114" t="n">
        <f aca="false">+Actuals!T473</f>
        <v>0</v>
      </c>
      <c r="X70" s="113" t="n">
        <f aca="false">+Actuals!U473</f>
        <v>0</v>
      </c>
      <c r="Y70" s="114" t="n">
        <f aca="false">+Actuals!V473</f>
        <v>0</v>
      </c>
      <c r="Z70" s="113" t="n">
        <f aca="false">+Actuals!W473</f>
        <v>0</v>
      </c>
      <c r="AA70" s="114" t="n">
        <f aca="false">+Actuals!X473</f>
        <v>0</v>
      </c>
      <c r="AB70" s="113" t="n">
        <f aca="false">+Actuals!Y473</f>
        <v>0</v>
      </c>
      <c r="AC70" s="114" t="n">
        <f aca="false">+Actuals!Z473</f>
        <v>0</v>
      </c>
      <c r="AD70" s="113" t="n">
        <f aca="false">+Actuals!AA473</f>
        <v>0</v>
      </c>
      <c r="AE70" s="114" t="n">
        <f aca="false">+Actuals!AB473</f>
        <v>0</v>
      </c>
      <c r="AF70" s="113" t="n">
        <f aca="false">+Actuals!AC473</f>
        <v>0</v>
      </c>
      <c r="AG70" s="114" t="n">
        <f aca="false">+Actuals!AD473</f>
        <v>0</v>
      </c>
      <c r="AH70" s="113" t="n">
        <f aca="false">+Actuals!AE473</f>
        <v>0</v>
      </c>
      <c r="AI70" s="114" t="n">
        <f aca="false">+Actuals!AF473</f>
        <v>0</v>
      </c>
      <c r="AJ70" s="113" t="n">
        <f aca="false">+Actuals!AG473</f>
        <v>0</v>
      </c>
      <c r="AK70" s="114" t="n">
        <f aca="false">+Actuals!AH473</f>
        <v>0</v>
      </c>
      <c r="AL70" s="113" t="n">
        <f aca="false">+Actuals!AI473</f>
        <v>0</v>
      </c>
      <c r="AM70" s="114" t="n">
        <f aca="false">+Actuals!AJ473</f>
        <v>0</v>
      </c>
      <c r="AN70" s="113" t="n">
        <f aca="false">+Actuals!AK473</f>
        <v>0</v>
      </c>
      <c r="AO70" s="114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3964571.46</v>
      </c>
      <c r="F71" s="107" t="n">
        <f aca="false">'TIE-OUT'!V71+RECLASS!T71</f>
        <v>0</v>
      </c>
      <c r="G71" s="108" t="n">
        <f aca="false">'TIE-OUT'!W71+RECLASS!U71</f>
        <v>3964571.46</v>
      </c>
      <c r="H71" s="113" t="n">
        <f aca="false">+Actuals!E474</f>
        <v>0</v>
      </c>
      <c r="I71" s="114" t="n">
        <f aca="false">+Actuals!F474</f>
        <v>0</v>
      </c>
      <c r="J71" s="113" t="n">
        <f aca="false">+Actuals!G474</f>
        <v>0</v>
      </c>
      <c r="K71" s="114" t="n">
        <f aca="false">+Actuals!H474</f>
        <v>0</v>
      </c>
      <c r="L71" s="113" t="n">
        <f aca="false">+Actuals!I474</f>
        <v>0</v>
      </c>
      <c r="M71" s="114" t="n">
        <f aca="false">+Actuals!J474</f>
        <v>0</v>
      </c>
      <c r="N71" s="113" t="n">
        <f aca="false">+Actuals!K474</f>
        <v>0</v>
      </c>
      <c r="O71" s="114" t="n">
        <f aca="false">+Actuals!L474</f>
        <v>0</v>
      </c>
      <c r="P71" s="113" t="n">
        <f aca="false">+Actuals!M474</f>
        <v>0</v>
      </c>
      <c r="Q71" s="114" t="n">
        <f aca="false">+Actuals!N474</f>
        <v>0</v>
      </c>
      <c r="R71" s="113" t="n">
        <f aca="false">+Actuals!O474</f>
        <v>0</v>
      </c>
      <c r="S71" s="114" t="n">
        <f aca="false">+Actuals!P474</f>
        <v>0</v>
      </c>
      <c r="T71" s="113" t="n">
        <f aca="false">+Actuals!Q474</f>
        <v>0</v>
      </c>
      <c r="U71" s="114" t="n">
        <f aca="false">+Actuals!R474</f>
        <v>0</v>
      </c>
      <c r="V71" s="113" t="n">
        <f aca="false">+Actuals!S474</f>
        <v>0</v>
      </c>
      <c r="W71" s="114" t="n">
        <f aca="false">+Actuals!T474</f>
        <v>0</v>
      </c>
      <c r="X71" s="113" t="n">
        <f aca="false">+Actuals!U474</f>
        <v>0</v>
      </c>
      <c r="Y71" s="114" t="n">
        <f aca="false">+Actuals!V474</f>
        <v>0</v>
      </c>
      <c r="Z71" s="113" t="n">
        <f aca="false">+Actuals!W474</f>
        <v>0</v>
      </c>
      <c r="AA71" s="114" t="n">
        <f aca="false">+Actuals!X474</f>
        <v>0</v>
      </c>
      <c r="AB71" s="113" t="n">
        <f aca="false">+Actuals!Y474</f>
        <v>0</v>
      </c>
      <c r="AC71" s="114" t="n">
        <f aca="false">+Actuals!Z474</f>
        <v>0</v>
      </c>
      <c r="AD71" s="113" t="n">
        <f aca="false">+Actuals!AA474</f>
        <v>0</v>
      </c>
      <c r="AE71" s="114" t="n">
        <f aca="false">+Actuals!AB474</f>
        <v>0</v>
      </c>
      <c r="AF71" s="113" t="n">
        <f aca="false">+Actuals!AC474</f>
        <v>0</v>
      </c>
      <c r="AG71" s="114" t="n">
        <f aca="false">+Actuals!AD474</f>
        <v>0</v>
      </c>
      <c r="AH71" s="113" t="n">
        <f aca="false">+Actuals!AE474</f>
        <v>0</v>
      </c>
      <c r="AI71" s="114" t="n">
        <f aca="false">+Actuals!AF474</f>
        <v>0</v>
      </c>
      <c r="AJ71" s="113" t="n">
        <f aca="false">+Actuals!AG474</f>
        <v>0</v>
      </c>
      <c r="AK71" s="114" t="n">
        <f aca="false">+Actuals!AH474</f>
        <v>0</v>
      </c>
      <c r="AL71" s="113" t="n">
        <f aca="false">+Actuals!AI474</f>
        <v>0</v>
      </c>
      <c r="AM71" s="114" t="n">
        <f aca="false">+Actuals!AJ474</f>
        <v>0</v>
      </c>
      <c r="AN71" s="113" t="n">
        <f aca="false">+Actuals!AK474</f>
        <v>0</v>
      </c>
      <c r="AO71" s="114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10515476.64</v>
      </c>
      <c r="F72" s="30" t="n">
        <f aca="false">SUM(F70:F71)</f>
        <v>0</v>
      </c>
      <c r="G72" s="31" t="n">
        <f aca="false">SUM(G70:G71)</f>
        <v>10515476.64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3" t="n">
        <f aca="false">+Actuals!E475</f>
        <v>0</v>
      </c>
      <c r="I73" s="114" t="n">
        <f aca="false">+Actuals!F475</f>
        <v>0</v>
      </c>
      <c r="J73" s="113" t="n">
        <f aca="false">+Actuals!G475</f>
        <v>0</v>
      </c>
      <c r="K73" s="114" t="n">
        <f aca="false">+Actuals!H475</f>
        <v>0</v>
      </c>
      <c r="L73" s="113" t="n">
        <f aca="false">+Actuals!I475</f>
        <v>0</v>
      </c>
      <c r="M73" s="114" t="n">
        <f aca="false">+Actuals!J475</f>
        <v>0</v>
      </c>
      <c r="N73" s="113" t="n">
        <f aca="false">+Actuals!K475</f>
        <v>0</v>
      </c>
      <c r="O73" s="114" t="n">
        <f aca="false">+Actuals!L475</f>
        <v>0</v>
      </c>
      <c r="P73" s="113" t="n">
        <f aca="false">+Actuals!M475</f>
        <v>0</v>
      </c>
      <c r="Q73" s="114" t="n">
        <f aca="false">+Actuals!N475</f>
        <v>0</v>
      </c>
      <c r="R73" s="113" t="n">
        <f aca="false">+Actuals!O475</f>
        <v>0</v>
      </c>
      <c r="S73" s="114" t="n">
        <f aca="false">+Actuals!P475</f>
        <v>0</v>
      </c>
      <c r="T73" s="113" t="n">
        <f aca="false">+Actuals!Q475</f>
        <v>0</v>
      </c>
      <c r="U73" s="114" t="n">
        <f aca="false">+Actuals!R475</f>
        <v>0</v>
      </c>
      <c r="V73" s="113" t="n">
        <f aca="false">+Actuals!S475</f>
        <v>0</v>
      </c>
      <c r="W73" s="114" t="n">
        <f aca="false">+Actuals!T475</f>
        <v>0</v>
      </c>
      <c r="X73" s="113" t="n">
        <f aca="false">+Actuals!U475</f>
        <v>0</v>
      </c>
      <c r="Y73" s="114" t="n">
        <f aca="false">+Actuals!V475</f>
        <v>0</v>
      </c>
      <c r="Z73" s="113" t="n">
        <f aca="false">+Actuals!W475</f>
        <v>0</v>
      </c>
      <c r="AA73" s="114" t="n">
        <f aca="false">+Actuals!X475</f>
        <v>0</v>
      </c>
      <c r="AB73" s="113" t="n">
        <f aca="false">+Actuals!Y475</f>
        <v>0</v>
      </c>
      <c r="AC73" s="114" t="n">
        <f aca="false">+Actuals!Z475</f>
        <v>0</v>
      </c>
      <c r="AD73" s="113" t="n">
        <f aca="false">+Actuals!AA475</f>
        <v>0</v>
      </c>
      <c r="AE73" s="114" t="n">
        <f aca="false">+Actuals!AB475</f>
        <v>0</v>
      </c>
      <c r="AF73" s="113" t="n">
        <f aca="false">+Actuals!AC475</f>
        <v>0</v>
      </c>
      <c r="AG73" s="114" t="n">
        <f aca="false">+Actuals!AD475</f>
        <v>0</v>
      </c>
      <c r="AH73" s="113" t="n">
        <f aca="false">+Actuals!AE475</f>
        <v>0</v>
      </c>
      <c r="AI73" s="114" t="n">
        <f aca="false">+Actuals!AF475</f>
        <v>0</v>
      </c>
      <c r="AJ73" s="113" t="n">
        <f aca="false">+Actuals!AG475</f>
        <v>0</v>
      </c>
      <c r="AK73" s="114" t="n">
        <f aca="false">+Actuals!AH475</f>
        <v>0</v>
      </c>
      <c r="AL73" s="113" t="n">
        <f aca="false">+Actuals!AI475</f>
        <v>0</v>
      </c>
      <c r="AM73" s="114" t="n">
        <f aca="false">+Actuals!AJ475</f>
        <v>0</v>
      </c>
      <c r="AN73" s="113" t="n">
        <f aca="false">+Actuals!AK475</f>
        <v>0</v>
      </c>
      <c r="AO73" s="114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73865.41</v>
      </c>
      <c r="F74" s="28" t="n">
        <f aca="false">'TIE-OUT'!V74+RECLASS!T74</f>
        <v>0</v>
      </c>
      <c r="G74" s="28" t="n">
        <f aca="false">'TIE-OUT'!W74+RECLASS!U74</f>
        <v>73865.41</v>
      </c>
      <c r="H74" s="113" t="n">
        <f aca="false">+Actuals!E476</f>
        <v>0</v>
      </c>
      <c r="I74" s="114" t="n">
        <f aca="false">+Actuals!F476</f>
        <v>0</v>
      </c>
      <c r="J74" s="113" t="n">
        <f aca="false">+Actuals!G476</f>
        <v>0</v>
      </c>
      <c r="K74" s="114" t="n">
        <f aca="false">+Actuals!H476</f>
        <v>0</v>
      </c>
      <c r="L74" s="113" t="n">
        <f aca="false">+Actuals!I476</f>
        <v>0</v>
      </c>
      <c r="M74" s="114" t="n">
        <f aca="false">+Actuals!J476</f>
        <v>0</v>
      </c>
      <c r="N74" s="113" t="n">
        <f aca="false">+Actuals!K476</f>
        <v>0</v>
      </c>
      <c r="O74" s="114" t="n">
        <f aca="false">+Actuals!L476</f>
        <v>0</v>
      </c>
      <c r="P74" s="113" t="n">
        <f aca="false">+Actuals!M476</f>
        <v>0</v>
      </c>
      <c r="Q74" s="114" t="n">
        <f aca="false">+Actuals!N476</f>
        <v>0</v>
      </c>
      <c r="R74" s="113" t="n">
        <f aca="false">+Actuals!O476</f>
        <v>0</v>
      </c>
      <c r="S74" s="114" t="n">
        <f aca="false">+Actuals!P476</f>
        <v>0</v>
      </c>
      <c r="T74" s="113" t="n">
        <f aca="false">+Actuals!Q476</f>
        <v>0</v>
      </c>
      <c r="U74" s="114" t="n">
        <f aca="false">+Actuals!R476</f>
        <v>0</v>
      </c>
      <c r="V74" s="113" t="n">
        <f aca="false">+Actuals!S476</f>
        <v>0</v>
      </c>
      <c r="W74" s="114" t="n">
        <f aca="false">+Actuals!T476</f>
        <v>0</v>
      </c>
      <c r="X74" s="113" t="n">
        <f aca="false">+Actuals!U476</f>
        <v>0</v>
      </c>
      <c r="Y74" s="114" t="n">
        <f aca="false">+Actuals!V476</f>
        <v>0</v>
      </c>
      <c r="Z74" s="113" t="n">
        <f aca="false">+Actuals!W476</f>
        <v>0</v>
      </c>
      <c r="AA74" s="114" t="n">
        <f aca="false">+Actuals!X476</f>
        <v>0</v>
      </c>
      <c r="AB74" s="113" t="n">
        <f aca="false">+Actuals!Y476</f>
        <v>0</v>
      </c>
      <c r="AC74" s="114" t="n">
        <f aca="false">+Actuals!Z476</f>
        <v>0</v>
      </c>
      <c r="AD74" s="113" t="n">
        <f aca="false">+Actuals!AA476</f>
        <v>0</v>
      </c>
      <c r="AE74" s="114" t="n">
        <f aca="false">+Actuals!AB476</f>
        <v>0</v>
      </c>
      <c r="AF74" s="113" t="n">
        <f aca="false">+Actuals!AC476</f>
        <v>0</v>
      </c>
      <c r="AG74" s="114" t="n">
        <f aca="false">+Actuals!AD476</f>
        <v>0</v>
      </c>
      <c r="AH74" s="113" t="n">
        <f aca="false">+Actuals!AE476</f>
        <v>0</v>
      </c>
      <c r="AI74" s="114" t="n">
        <f aca="false">+Actuals!AF476</f>
        <v>0</v>
      </c>
      <c r="AJ74" s="113" t="n">
        <f aca="false">+Actuals!AG476</f>
        <v>0</v>
      </c>
      <c r="AK74" s="114" t="n">
        <f aca="false">+Actuals!AH476</f>
        <v>0</v>
      </c>
      <c r="AL74" s="113" t="n">
        <f aca="false">+Actuals!AI476</f>
        <v>0</v>
      </c>
      <c r="AM74" s="114" t="n">
        <f aca="false">+Actuals!AJ476</f>
        <v>0</v>
      </c>
      <c r="AN74" s="113" t="n">
        <f aca="false">+Actuals!AK476</f>
        <v>0</v>
      </c>
      <c r="AO74" s="114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'TIE-OUT'!V75+RECLASS!T75</f>
        <v>0</v>
      </c>
      <c r="G75" s="28" t="n">
        <f aca="false">'TIE-OUT'!W75+RECLASS!U75</f>
        <v>0</v>
      </c>
      <c r="H75" s="113" t="n">
        <f aca="false">+Actuals!E477</f>
        <v>0</v>
      </c>
      <c r="I75" s="114" t="n">
        <f aca="false">+Actuals!F477</f>
        <v>0</v>
      </c>
      <c r="J75" s="113" t="n">
        <f aca="false">+Actuals!G477</f>
        <v>0</v>
      </c>
      <c r="K75" s="114" t="n">
        <f aca="false">+Actuals!H477</f>
        <v>0</v>
      </c>
      <c r="L75" s="113" t="n">
        <f aca="false">+Actuals!I477</f>
        <v>0</v>
      </c>
      <c r="M75" s="114" t="n">
        <f aca="false">+Actuals!J477</f>
        <v>0</v>
      </c>
      <c r="N75" s="113" t="n">
        <f aca="false">+Actuals!K477</f>
        <v>0</v>
      </c>
      <c r="O75" s="114" t="n">
        <f aca="false">+Actuals!L477</f>
        <v>0</v>
      </c>
      <c r="P75" s="113" t="n">
        <f aca="false">+Actuals!M477</f>
        <v>0</v>
      </c>
      <c r="Q75" s="114" t="n">
        <f aca="false">+Actuals!N477</f>
        <v>0</v>
      </c>
      <c r="R75" s="113" t="n">
        <f aca="false">+Actuals!O477</f>
        <v>0</v>
      </c>
      <c r="S75" s="114" t="n">
        <f aca="false">+Actuals!P477</f>
        <v>0</v>
      </c>
      <c r="T75" s="113" t="n">
        <f aca="false">+Actuals!Q477</f>
        <v>0</v>
      </c>
      <c r="U75" s="114" t="n">
        <f aca="false">+Actuals!R477</f>
        <v>0</v>
      </c>
      <c r="V75" s="113" t="n">
        <f aca="false">+Actuals!S477</f>
        <v>0</v>
      </c>
      <c r="W75" s="114" t="n">
        <f aca="false">+Actuals!T477</f>
        <v>0</v>
      </c>
      <c r="X75" s="113" t="n">
        <f aca="false">+Actuals!U477</f>
        <v>0</v>
      </c>
      <c r="Y75" s="114" t="n">
        <f aca="false">+Actuals!V477</f>
        <v>0</v>
      </c>
      <c r="Z75" s="113" t="n">
        <f aca="false">+Actuals!W477</f>
        <v>0</v>
      </c>
      <c r="AA75" s="114" t="n">
        <f aca="false">+Actuals!X477</f>
        <v>0</v>
      </c>
      <c r="AB75" s="113" t="n">
        <f aca="false">+Actuals!Y477</f>
        <v>0</v>
      </c>
      <c r="AC75" s="114" t="n">
        <f aca="false">+Actuals!Z477</f>
        <v>0</v>
      </c>
      <c r="AD75" s="113" t="n">
        <f aca="false">+Actuals!AA477</f>
        <v>0</v>
      </c>
      <c r="AE75" s="114" t="n">
        <f aca="false">+Actuals!AB477</f>
        <v>0</v>
      </c>
      <c r="AF75" s="113" t="n">
        <f aca="false">+Actuals!AC477</f>
        <v>0</v>
      </c>
      <c r="AG75" s="114" t="n">
        <f aca="false">+Actuals!AD477</f>
        <v>0</v>
      </c>
      <c r="AH75" s="113" t="n">
        <f aca="false">+Actuals!AE477</f>
        <v>0</v>
      </c>
      <c r="AI75" s="114" t="n">
        <f aca="false">+Actuals!AF477</f>
        <v>0</v>
      </c>
      <c r="AJ75" s="113" t="n">
        <f aca="false">+Actuals!AG477</f>
        <v>0</v>
      </c>
      <c r="AK75" s="114" t="n">
        <f aca="false">+Actuals!AH477</f>
        <v>0</v>
      </c>
      <c r="AL75" s="113" t="n">
        <f aca="false">+Actuals!AI477</f>
        <v>0</v>
      </c>
      <c r="AM75" s="114" t="n">
        <f aca="false">+Actuals!AJ477</f>
        <v>0</v>
      </c>
      <c r="AN75" s="113" t="n">
        <f aca="false">+Actuals!AK477</f>
        <v>0</v>
      </c>
      <c r="AO75" s="114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-936.26</v>
      </c>
      <c r="F76" s="28" t="n">
        <f aca="false">'TIE-OUT'!V76+RECLASS!T76</f>
        <v>0</v>
      </c>
      <c r="G76" s="28" t="n">
        <f aca="false">'TIE-OUT'!W76+RECLASS!U76</f>
        <v>0</v>
      </c>
      <c r="H76" s="113" t="n">
        <f aca="false">+Actuals!E478</f>
        <v>-0</v>
      </c>
      <c r="I76" s="114" t="n">
        <f aca="false">+Actuals!F478</f>
        <v>-936.26</v>
      </c>
      <c r="J76" s="113" t="n">
        <f aca="false">+Actuals!G478</f>
        <v>0</v>
      </c>
      <c r="K76" s="114" t="n">
        <f aca="false">+Actuals!H478</f>
        <v>0</v>
      </c>
      <c r="L76" s="113" t="n">
        <f aca="false">+Actuals!I478</f>
        <v>0</v>
      </c>
      <c r="M76" s="114" t="n">
        <f aca="false">+Actuals!J478</f>
        <v>0</v>
      </c>
      <c r="N76" s="113" t="n">
        <f aca="false">+Actuals!K478</f>
        <v>0</v>
      </c>
      <c r="O76" s="114" t="n">
        <f aca="false">+Actuals!L478</f>
        <v>0</v>
      </c>
      <c r="P76" s="113" t="n">
        <f aca="false">+Actuals!M478</f>
        <v>0</v>
      </c>
      <c r="Q76" s="114" t="n">
        <f aca="false">+Actuals!N478</f>
        <v>0</v>
      </c>
      <c r="R76" s="113" t="n">
        <f aca="false">+Actuals!O478</f>
        <v>0</v>
      </c>
      <c r="S76" s="114" t="n">
        <f aca="false">+Actuals!P478</f>
        <v>0</v>
      </c>
      <c r="T76" s="113" t="n">
        <f aca="false">+Actuals!Q478</f>
        <v>0</v>
      </c>
      <c r="U76" s="114" t="n">
        <f aca="false">+Actuals!R478</f>
        <v>0</v>
      </c>
      <c r="V76" s="113" t="n">
        <f aca="false">+Actuals!S478</f>
        <v>0</v>
      </c>
      <c r="W76" s="114" t="n">
        <f aca="false">+Actuals!T478</f>
        <v>0</v>
      </c>
      <c r="X76" s="113" t="n">
        <f aca="false">+Actuals!U478</f>
        <v>0</v>
      </c>
      <c r="Y76" s="114" t="n">
        <f aca="false">+Actuals!V478</f>
        <v>0</v>
      </c>
      <c r="Z76" s="113" t="n">
        <f aca="false">+Actuals!W478</f>
        <v>0</v>
      </c>
      <c r="AA76" s="114" t="n">
        <f aca="false">+Actuals!X478</f>
        <v>0</v>
      </c>
      <c r="AB76" s="113" t="n">
        <f aca="false">+Actuals!Y478</f>
        <v>0</v>
      </c>
      <c r="AC76" s="114" t="n">
        <f aca="false">+Actuals!Z478</f>
        <v>0</v>
      </c>
      <c r="AD76" s="113" t="n">
        <f aca="false">+Actuals!AA478</f>
        <v>0</v>
      </c>
      <c r="AE76" s="114" t="n">
        <f aca="false">+Actuals!AB478</f>
        <v>0</v>
      </c>
      <c r="AF76" s="113" t="n">
        <f aca="false">+Actuals!AC478</f>
        <v>0</v>
      </c>
      <c r="AG76" s="114" t="n">
        <f aca="false">+Actuals!AD478</f>
        <v>0</v>
      </c>
      <c r="AH76" s="113" t="n">
        <f aca="false">+Actuals!AE478</f>
        <v>0</v>
      </c>
      <c r="AI76" s="114" t="n">
        <f aca="false">+Actuals!AF478</f>
        <v>0</v>
      </c>
      <c r="AJ76" s="113" t="n">
        <f aca="false">+Actuals!AG478</f>
        <v>0</v>
      </c>
      <c r="AK76" s="114" t="n">
        <f aca="false">+Actuals!AH478</f>
        <v>0</v>
      </c>
      <c r="AL76" s="113" t="n">
        <f aca="false">+Actuals!AI478</f>
        <v>0</v>
      </c>
      <c r="AM76" s="114" t="n">
        <f aca="false">+Actuals!AJ478</f>
        <v>0</v>
      </c>
      <c r="AN76" s="113" t="n">
        <f aca="false">+Actuals!AK478</f>
        <v>0</v>
      </c>
      <c r="AO76" s="114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3" t="n">
        <f aca="false">+Actuals!E479</f>
        <v>0</v>
      </c>
      <c r="I77" s="114" t="n">
        <f aca="false">+Actuals!F479</f>
        <v>0</v>
      </c>
      <c r="J77" s="113" t="n">
        <f aca="false">+Actuals!G479</f>
        <v>0</v>
      </c>
      <c r="K77" s="114" t="n">
        <f aca="false">+Actuals!H479</f>
        <v>0</v>
      </c>
      <c r="L77" s="113" t="n">
        <f aca="false">+Actuals!I479</f>
        <v>0</v>
      </c>
      <c r="M77" s="114" t="n">
        <f aca="false">+Actuals!J479</f>
        <v>0</v>
      </c>
      <c r="N77" s="113" t="n">
        <f aca="false">+Actuals!K479</f>
        <v>0</v>
      </c>
      <c r="O77" s="114" t="n">
        <f aca="false">+Actuals!L479</f>
        <v>0</v>
      </c>
      <c r="P77" s="113" t="n">
        <f aca="false">+Actuals!M479</f>
        <v>0</v>
      </c>
      <c r="Q77" s="114" t="n">
        <f aca="false">+Actuals!N479</f>
        <v>0</v>
      </c>
      <c r="R77" s="113" t="n">
        <f aca="false">+Actuals!O479</f>
        <v>0</v>
      </c>
      <c r="S77" s="114" t="n">
        <f aca="false">+Actuals!P479</f>
        <v>0</v>
      </c>
      <c r="T77" s="113" t="n">
        <f aca="false">+Actuals!Q479</f>
        <v>0</v>
      </c>
      <c r="U77" s="114" t="n">
        <f aca="false">+Actuals!R479</f>
        <v>0</v>
      </c>
      <c r="V77" s="113" t="n">
        <f aca="false">+Actuals!S479</f>
        <v>0</v>
      </c>
      <c r="W77" s="114" t="n">
        <f aca="false">+Actuals!T479</f>
        <v>0</v>
      </c>
      <c r="X77" s="113" t="n">
        <f aca="false">+Actuals!U479</f>
        <v>0</v>
      </c>
      <c r="Y77" s="114" t="n">
        <f aca="false">+Actuals!V479</f>
        <v>0</v>
      </c>
      <c r="Z77" s="113" t="n">
        <f aca="false">+Actuals!W479</f>
        <v>0</v>
      </c>
      <c r="AA77" s="114" t="n">
        <f aca="false">+Actuals!X479</f>
        <v>0</v>
      </c>
      <c r="AB77" s="113" t="n">
        <f aca="false">+Actuals!Y479</f>
        <v>0</v>
      </c>
      <c r="AC77" s="114" t="n">
        <f aca="false">+Actuals!Z479</f>
        <v>0</v>
      </c>
      <c r="AD77" s="113" t="n">
        <f aca="false">+Actuals!AA479</f>
        <v>0</v>
      </c>
      <c r="AE77" s="114" t="n">
        <f aca="false">+Actuals!AB479</f>
        <v>0</v>
      </c>
      <c r="AF77" s="113" t="n">
        <f aca="false">+Actuals!AC479</f>
        <v>0</v>
      </c>
      <c r="AG77" s="114" t="n">
        <f aca="false">+Actuals!AD479</f>
        <v>0</v>
      </c>
      <c r="AH77" s="113" t="n">
        <f aca="false">+Actuals!AE479</f>
        <v>0</v>
      </c>
      <c r="AI77" s="114" t="n">
        <f aca="false">+Actuals!AF479</f>
        <v>0</v>
      </c>
      <c r="AJ77" s="113" t="n">
        <f aca="false">+Actuals!AG479</f>
        <v>0</v>
      </c>
      <c r="AK77" s="114" t="n">
        <f aca="false">+Actuals!AH479</f>
        <v>0</v>
      </c>
      <c r="AL77" s="113" t="n">
        <f aca="false">+Actuals!AI479</f>
        <v>0</v>
      </c>
      <c r="AM77" s="114" t="n">
        <f aca="false">+Actuals!AJ479</f>
        <v>0</v>
      </c>
      <c r="AN77" s="113" t="n">
        <f aca="false">+Actuals!AK479</f>
        <v>0</v>
      </c>
      <c r="AO77" s="114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3" t="n">
        <f aca="false">+Actuals!E480</f>
        <v>0</v>
      </c>
      <c r="I78" s="114" t="n">
        <f aca="false">+Actuals!F480</f>
        <v>0</v>
      </c>
      <c r="J78" s="113" t="n">
        <f aca="false">+Actuals!G480</f>
        <v>0</v>
      </c>
      <c r="K78" s="114" t="n">
        <f aca="false">+Actuals!H480</f>
        <v>0</v>
      </c>
      <c r="L78" s="113" t="n">
        <f aca="false">+Actuals!I480</f>
        <v>0</v>
      </c>
      <c r="M78" s="114" t="n">
        <f aca="false">+Actuals!J480</f>
        <v>0</v>
      </c>
      <c r="N78" s="113" t="n">
        <f aca="false">+Actuals!K480</f>
        <v>0</v>
      </c>
      <c r="O78" s="114" t="n">
        <f aca="false">+Actuals!L480</f>
        <v>0</v>
      </c>
      <c r="P78" s="113" t="n">
        <f aca="false">+Actuals!M480</f>
        <v>0</v>
      </c>
      <c r="Q78" s="114" t="n">
        <f aca="false">+Actuals!N480</f>
        <v>0</v>
      </c>
      <c r="R78" s="113" t="n">
        <f aca="false">+Actuals!O480</f>
        <v>0</v>
      </c>
      <c r="S78" s="114" t="n">
        <f aca="false">+Actuals!P480</f>
        <v>0</v>
      </c>
      <c r="T78" s="113" t="n">
        <f aca="false">+Actuals!Q480</f>
        <v>0</v>
      </c>
      <c r="U78" s="114" t="n">
        <f aca="false">+Actuals!R480</f>
        <v>0</v>
      </c>
      <c r="V78" s="113" t="n">
        <f aca="false">+Actuals!S480</f>
        <v>0</v>
      </c>
      <c r="W78" s="114" t="n">
        <f aca="false">+Actuals!T480</f>
        <v>0</v>
      </c>
      <c r="X78" s="113" t="n">
        <f aca="false">+Actuals!U480</f>
        <v>0</v>
      </c>
      <c r="Y78" s="114" t="n">
        <f aca="false">+Actuals!V480</f>
        <v>0</v>
      </c>
      <c r="Z78" s="113" t="n">
        <f aca="false">+Actuals!W480</f>
        <v>0</v>
      </c>
      <c r="AA78" s="114" t="n">
        <f aca="false">+Actuals!X480</f>
        <v>0</v>
      </c>
      <c r="AB78" s="113" t="n">
        <f aca="false">+Actuals!Y480</f>
        <v>0</v>
      </c>
      <c r="AC78" s="114" t="n">
        <f aca="false">+Actuals!Z480</f>
        <v>0</v>
      </c>
      <c r="AD78" s="113" t="n">
        <f aca="false">+Actuals!AA480</f>
        <v>0</v>
      </c>
      <c r="AE78" s="114" t="n">
        <f aca="false">+Actuals!AB480</f>
        <v>0</v>
      </c>
      <c r="AF78" s="113" t="n">
        <f aca="false">+Actuals!AC480</f>
        <v>0</v>
      </c>
      <c r="AG78" s="114" t="n">
        <f aca="false">+Actuals!AD480</f>
        <v>0</v>
      </c>
      <c r="AH78" s="113" t="n">
        <f aca="false">+Actuals!AE480</f>
        <v>0</v>
      </c>
      <c r="AI78" s="114" t="n">
        <f aca="false">+Actuals!AF480</f>
        <v>0</v>
      </c>
      <c r="AJ78" s="113" t="n">
        <f aca="false">+Actuals!AG480</f>
        <v>0</v>
      </c>
      <c r="AK78" s="114" t="n">
        <f aca="false">+Actuals!AH480</f>
        <v>0</v>
      </c>
      <c r="AL78" s="113" t="n">
        <f aca="false">+Actuals!AI480</f>
        <v>0</v>
      </c>
      <c r="AM78" s="114" t="n">
        <f aca="false">+Actuals!AJ480</f>
        <v>0</v>
      </c>
      <c r="AN78" s="113" t="n">
        <f aca="false">+Actuals!AK480</f>
        <v>0</v>
      </c>
      <c r="AO78" s="114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3" t="n">
        <f aca="false">+Actuals!E481</f>
        <v>0</v>
      </c>
      <c r="I79" s="114" t="n">
        <f aca="false">+Actuals!F481</f>
        <v>0</v>
      </c>
      <c r="J79" s="113" t="n">
        <f aca="false">+Actuals!G481</f>
        <v>0</v>
      </c>
      <c r="K79" s="114" t="n">
        <f aca="false">+Actuals!H481</f>
        <v>0</v>
      </c>
      <c r="L79" s="113" t="n">
        <f aca="false">+Actuals!I481</f>
        <v>0</v>
      </c>
      <c r="M79" s="114" t="n">
        <f aca="false">+Actuals!J481</f>
        <v>0</v>
      </c>
      <c r="N79" s="113" t="n">
        <f aca="false">+Actuals!K481</f>
        <v>0</v>
      </c>
      <c r="O79" s="114" t="n">
        <f aca="false">+Actuals!L481</f>
        <v>0</v>
      </c>
      <c r="P79" s="113" t="n">
        <f aca="false">+Actuals!M481</f>
        <v>0</v>
      </c>
      <c r="Q79" s="114" t="n">
        <f aca="false">+Actuals!N481</f>
        <v>0</v>
      </c>
      <c r="R79" s="113" t="n">
        <f aca="false">+Actuals!O481</f>
        <v>0</v>
      </c>
      <c r="S79" s="114" t="n">
        <f aca="false">+Actuals!P481</f>
        <v>0</v>
      </c>
      <c r="T79" s="113" t="n">
        <f aca="false">+Actuals!Q481</f>
        <v>0</v>
      </c>
      <c r="U79" s="114" t="n">
        <f aca="false">+Actuals!R481</f>
        <v>0</v>
      </c>
      <c r="V79" s="113" t="n">
        <f aca="false">+Actuals!S481</f>
        <v>0</v>
      </c>
      <c r="W79" s="114" t="n">
        <f aca="false">+Actuals!T481</f>
        <v>0</v>
      </c>
      <c r="X79" s="113" t="n">
        <f aca="false">+Actuals!U481</f>
        <v>0</v>
      </c>
      <c r="Y79" s="114" t="n">
        <f aca="false">+Actuals!V481</f>
        <v>0</v>
      </c>
      <c r="Z79" s="113" t="n">
        <f aca="false">+Actuals!W481</f>
        <v>0</v>
      </c>
      <c r="AA79" s="114" t="n">
        <f aca="false">+Actuals!X481</f>
        <v>0</v>
      </c>
      <c r="AB79" s="113" t="n">
        <f aca="false">+Actuals!Y481</f>
        <v>0</v>
      </c>
      <c r="AC79" s="114" t="n">
        <f aca="false">+Actuals!Z481</f>
        <v>0</v>
      </c>
      <c r="AD79" s="113" t="n">
        <f aca="false">+Actuals!AA481</f>
        <v>0</v>
      </c>
      <c r="AE79" s="114" t="n">
        <f aca="false">+Actuals!AB481</f>
        <v>0</v>
      </c>
      <c r="AF79" s="113" t="n">
        <f aca="false">+Actuals!AC481</f>
        <v>0</v>
      </c>
      <c r="AG79" s="114" t="n">
        <f aca="false">+Actuals!AD481</f>
        <v>0</v>
      </c>
      <c r="AH79" s="113" t="n">
        <f aca="false">+Actuals!AE481</f>
        <v>0</v>
      </c>
      <c r="AI79" s="114" t="n">
        <f aca="false">+Actuals!AF481</f>
        <v>0</v>
      </c>
      <c r="AJ79" s="113" t="n">
        <f aca="false">+Actuals!AG481</f>
        <v>0</v>
      </c>
      <c r="AK79" s="114" t="n">
        <f aca="false">+Actuals!AH481</f>
        <v>0</v>
      </c>
      <c r="AL79" s="113" t="n">
        <f aca="false">+Actuals!AI481</f>
        <v>0</v>
      </c>
      <c r="AM79" s="114" t="n">
        <f aca="false">+Actuals!AJ481</f>
        <v>0</v>
      </c>
      <c r="AN79" s="113" t="n">
        <f aca="false">+Actuals!AK481</f>
        <v>0</v>
      </c>
      <c r="AO79" s="114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3" t="n">
        <f aca="false">+Actuals!E482</f>
        <v>0</v>
      </c>
      <c r="I80" s="114" t="n">
        <f aca="false">+Actuals!F482</f>
        <v>0</v>
      </c>
      <c r="J80" s="113" t="n">
        <f aca="false">+Actuals!G482</f>
        <v>0</v>
      </c>
      <c r="K80" s="114" t="n">
        <f aca="false">+Actuals!H482</f>
        <v>0</v>
      </c>
      <c r="L80" s="113" t="n">
        <f aca="false">+Actuals!I482</f>
        <v>0</v>
      </c>
      <c r="M80" s="114" t="n">
        <f aca="false">+Actuals!J482</f>
        <v>0</v>
      </c>
      <c r="N80" s="113" t="n">
        <f aca="false">+Actuals!K482</f>
        <v>0</v>
      </c>
      <c r="O80" s="114" t="n">
        <f aca="false">+Actuals!L482</f>
        <v>0</v>
      </c>
      <c r="P80" s="113" t="n">
        <f aca="false">+Actuals!M482</f>
        <v>0</v>
      </c>
      <c r="Q80" s="114" t="n">
        <f aca="false">+Actuals!N482</f>
        <v>0</v>
      </c>
      <c r="R80" s="113" t="n">
        <f aca="false">+Actuals!O482</f>
        <v>0</v>
      </c>
      <c r="S80" s="114" t="n">
        <f aca="false">+Actuals!P482</f>
        <v>0</v>
      </c>
      <c r="T80" s="113" t="n">
        <f aca="false">+Actuals!Q482</f>
        <v>0</v>
      </c>
      <c r="U80" s="114" t="n">
        <f aca="false">+Actuals!R482</f>
        <v>0</v>
      </c>
      <c r="V80" s="113" t="n">
        <f aca="false">+Actuals!S482</f>
        <v>0</v>
      </c>
      <c r="W80" s="114" t="n">
        <f aca="false">+Actuals!T482</f>
        <v>0</v>
      </c>
      <c r="X80" s="113" t="n">
        <f aca="false">+Actuals!U482</f>
        <v>0</v>
      </c>
      <c r="Y80" s="114" t="n">
        <f aca="false">+Actuals!V482</f>
        <v>0</v>
      </c>
      <c r="Z80" s="113" t="n">
        <f aca="false">+Actuals!W482</f>
        <v>0</v>
      </c>
      <c r="AA80" s="114" t="n">
        <f aca="false">+Actuals!X482</f>
        <v>0</v>
      </c>
      <c r="AB80" s="113" t="n">
        <f aca="false">+Actuals!Y482</f>
        <v>0</v>
      </c>
      <c r="AC80" s="114" t="n">
        <f aca="false">+Actuals!Z482</f>
        <v>0</v>
      </c>
      <c r="AD80" s="113" t="n">
        <f aca="false">+Actuals!AA482</f>
        <v>0</v>
      </c>
      <c r="AE80" s="114" t="n">
        <f aca="false">+Actuals!AB482</f>
        <v>0</v>
      </c>
      <c r="AF80" s="113" t="n">
        <f aca="false">+Actuals!AC482</f>
        <v>0</v>
      </c>
      <c r="AG80" s="114" t="n">
        <f aca="false">+Actuals!AD482</f>
        <v>0</v>
      </c>
      <c r="AH80" s="113" t="n">
        <f aca="false">+Actuals!AE482</f>
        <v>0</v>
      </c>
      <c r="AI80" s="114" t="n">
        <f aca="false">+Actuals!AF482</f>
        <v>0</v>
      </c>
      <c r="AJ80" s="113" t="n">
        <f aca="false">+Actuals!AG482</f>
        <v>0</v>
      </c>
      <c r="AK80" s="114" t="n">
        <f aca="false">+Actuals!AH482</f>
        <v>0</v>
      </c>
      <c r="AL80" s="113" t="n">
        <f aca="false">+Actuals!AI482</f>
        <v>0</v>
      </c>
      <c r="AM80" s="114" t="n">
        <f aca="false">+Actuals!AJ482</f>
        <v>0</v>
      </c>
      <c r="AN80" s="113" t="n">
        <f aca="false">+Actuals!AK482</f>
        <v>0</v>
      </c>
      <c r="AO80" s="114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3" t="n">
        <f aca="false">+Actuals!E483</f>
        <v>0</v>
      </c>
      <c r="I81" s="114" t="n">
        <v>0</v>
      </c>
      <c r="J81" s="113" t="n">
        <f aca="false">+Actuals!G483</f>
        <v>0</v>
      </c>
      <c r="K81" s="114" t="n">
        <f aca="false">+Actuals!H483</f>
        <v>0</v>
      </c>
      <c r="L81" s="113" t="n">
        <f aca="false">+Actuals!I483</f>
        <v>0</v>
      </c>
      <c r="M81" s="114" t="n">
        <f aca="false">+Actuals!J483</f>
        <v>0</v>
      </c>
      <c r="N81" s="113" t="n">
        <f aca="false">+Actuals!K483</f>
        <v>0</v>
      </c>
      <c r="O81" s="114" t="n">
        <f aca="false">+Actuals!L483</f>
        <v>0</v>
      </c>
      <c r="P81" s="113" t="n">
        <f aca="false">+Actuals!M483</f>
        <v>0</v>
      </c>
      <c r="Q81" s="114" t="n">
        <f aca="false">+Actuals!N483</f>
        <v>0</v>
      </c>
      <c r="R81" s="113" t="n">
        <f aca="false">+Actuals!O483</f>
        <v>0</v>
      </c>
      <c r="S81" s="114" t="n">
        <f aca="false">+Actuals!P483</f>
        <v>0</v>
      </c>
      <c r="T81" s="113" t="n">
        <f aca="false">+Actuals!Q483</f>
        <v>0</v>
      </c>
      <c r="U81" s="114" t="n">
        <f aca="false">+Actuals!R483</f>
        <v>0</v>
      </c>
      <c r="V81" s="113" t="n">
        <f aca="false">+Actuals!S483</f>
        <v>0</v>
      </c>
      <c r="W81" s="114" t="n">
        <f aca="false">+Actuals!T483</f>
        <v>0</v>
      </c>
      <c r="X81" s="113" t="n">
        <f aca="false">+Actuals!U483</f>
        <v>0</v>
      </c>
      <c r="Y81" s="114" t="n">
        <f aca="false">+Actuals!V483</f>
        <v>0</v>
      </c>
      <c r="Z81" s="113" t="n">
        <f aca="false">+Actuals!W483</f>
        <v>0</v>
      </c>
      <c r="AA81" s="114" t="n">
        <f aca="false">+Actuals!X483</f>
        <v>0</v>
      </c>
      <c r="AB81" s="113" t="n">
        <f aca="false">+Actuals!Y483</f>
        <v>0</v>
      </c>
      <c r="AC81" s="114" t="n">
        <f aca="false">+Actuals!Z483</f>
        <v>0</v>
      </c>
      <c r="AD81" s="113" t="n">
        <f aca="false">+Actuals!AA483</f>
        <v>0</v>
      </c>
      <c r="AE81" s="114" t="n">
        <f aca="false">+Actuals!AB483</f>
        <v>0</v>
      </c>
      <c r="AF81" s="113" t="n">
        <f aca="false">+Actuals!AC483</f>
        <v>0</v>
      </c>
      <c r="AG81" s="114" t="n">
        <f aca="false">+Actuals!AD483</f>
        <v>0</v>
      </c>
      <c r="AH81" s="113" t="n">
        <f aca="false">+Actuals!AE483</f>
        <v>0</v>
      </c>
      <c r="AI81" s="114" t="n">
        <f aca="false">+Actuals!AF483</f>
        <v>0</v>
      </c>
      <c r="AJ81" s="113" t="n">
        <f aca="false">+Actuals!AG483</f>
        <v>0</v>
      </c>
      <c r="AK81" s="114" t="n">
        <f aca="false">+Actuals!AH483</f>
        <v>0</v>
      </c>
      <c r="AL81" s="113" t="n">
        <f aca="false">+Actuals!AI483</f>
        <v>0</v>
      </c>
      <c r="AM81" s="114" t="n">
        <f aca="false">+Actuals!AJ483</f>
        <v>0</v>
      </c>
      <c r="AN81" s="113" t="n">
        <f aca="false">+Actuals!AK483</f>
        <v>0</v>
      </c>
      <c r="AO81" s="114" t="n">
        <f aca="false">+Actuals!AL483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10142775.2337</v>
      </c>
      <c r="F82" s="42" t="n">
        <f aca="false">F16+F24+F29+F36+F43+F45+F47+F49</f>
        <v>0</v>
      </c>
      <c r="G82" s="43" t="n">
        <f aca="false">SUM(G72:G81)+G16+G24+G29+G36+G43+G45+G47+G49+G51+G56+G61+G66</f>
        <v>11017051.69</v>
      </c>
      <c r="H82" s="42" t="n">
        <f aca="false">H16+H24+H29+H36+H43+H45+H47+H49</f>
        <v>0</v>
      </c>
      <c r="I82" s="43" t="n">
        <f aca="false">SUM(I72:I81)+I16+I24+I29+I36+I43+I45+I47+I49+I51+I56+I61+I66</f>
        <v>1757216.1028</v>
      </c>
      <c r="J82" s="42" t="n">
        <f aca="false">J16+J24+J29+J36+J43+J45+J47+J49</f>
        <v>0</v>
      </c>
      <c r="K82" s="124" t="n">
        <f aca="false">SUM(K72:K81)+K16+K24+K29+K36+K43+K45+K47+K49+K51+K56+K61+K66</f>
        <v>-2195140.2991</v>
      </c>
      <c r="L82" s="42" t="n">
        <f aca="false">L16+L24+L29+L36+L43+L45+L47+L49</f>
        <v>0</v>
      </c>
      <c r="M82" s="43" t="n">
        <f aca="false">SUM(M72:M81)+M16+M24+M29+M36+M43+M45+M47+M49+M51+M56+M61+M66</f>
        <v>-504545.2</v>
      </c>
      <c r="N82" s="42" t="n">
        <f aca="false">N16+N24+N29+N36+N43+N45+N47+N49</f>
        <v>0</v>
      </c>
      <c r="O82" s="43" t="n">
        <f aca="false">SUM(O72:O81)+O16+O24+O29+O36+O43+O45+O47+O49+O51+O56+O61+O66</f>
        <v>72504.9799999999</v>
      </c>
      <c r="P82" s="42" t="n">
        <f aca="false">P16+P24+P29+P36+P43+P45+P47+P49</f>
        <v>0</v>
      </c>
      <c r="Q82" s="43" t="n">
        <f aca="false">SUM(Q72:Q81)+Q16+Q24+Q29+Q36+Q43+Q45+Q47+Q49+Q51+Q56+Q61+Q66</f>
        <v>-4312.04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126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10142775.2337</v>
      </c>
      <c r="F91" s="105" t="n">
        <f aca="false">+F82+F89</f>
        <v>0</v>
      </c>
      <c r="G91" s="105" t="n">
        <f aca="false">+G82+G89</f>
        <v>11017051.69</v>
      </c>
      <c r="H91" s="105" t="n">
        <f aca="false">+H82+H89</f>
        <v>0</v>
      </c>
      <c r="I91" s="105" t="n">
        <f aca="false">+I82+I89</f>
        <v>1757216.1028</v>
      </c>
      <c r="J91" s="105" t="n">
        <f aca="false">+J82+J89</f>
        <v>0</v>
      </c>
      <c r="K91" s="105" t="n">
        <f aca="false">+K82+K89</f>
        <v>-2195140.2991</v>
      </c>
      <c r="L91" s="105" t="n">
        <f aca="false">+L82+L89</f>
        <v>0</v>
      </c>
      <c r="M91" s="105" t="n">
        <f aca="false">+M82+M89</f>
        <v>-504545.2</v>
      </c>
      <c r="N91" s="105" t="n">
        <f aca="false">+N82+N89</f>
        <v>0</v>
      </c>
      <c r="O91" s="105" t="n">
        <f aca="false">+O82+O89</f>
        <v>72504.9799999999</v>
      </c>
      <c r="P91" s="105" t="n">
        <f aca="false">+P82+P89</f>
        <v>0</v>
      </c>
      <c r="Q91" s="105" t="n">
        <f aca="false">+Q82+Q89</f>
        <v>-4312.04</v>
      </c>
      <c r="R91" s="105" t="n">
        <f aca="false">+R82+R89</f>
        <v>0</v>
      </c>
      <c r="S91" s="105" t="n">
        <f aca="false">+S82+S89</f>
        <v>0</v>
      </c>
      <c r="T91" s="105" t="n">
        <f aca="false">+T82+T89</f>
        <v>0</v>
      </c>
      <c r="U91" s="105" t="n">
        <f aca="false">+U82+U89</f>
        <v>0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10" activePane="bottomRight" state="frozen"/>
      <selection pane="topLeft" activeCell="A1" activeCellId="0" sqref="A1"/>
      <selection pane="topRight" activeCell="J1" activeCellId="0" sqref="J1"/>
      <selection pane="bottomLeft" activeCell="A10" activeCellId="0" sqref="A10"/>
      <selection pane="bottomRight" activeCell="P9" activeCellId="0" sqref="P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142473</v>
      </c>
      <c r="E11" s="29" t="n">
        <f aca="false">SUM(G11,I11,K11,M11,O11,Q11,S11,U11,W11,Y11,AA11,AC11,AE11)</f>
        <v>432311.69</v>
      </c>
      <c r="F11" s="28" t="n">
        <f aca="false">'TIE-OUT'!T11+RECLASS!R11</f>
        <v>0</v>
      </c>
      <c r="G11" s="29" t="n">
        <f aca="false">'TIE-OUT'!U11+RECLASS!S11</f>
        <v>0</v>
      </c>
      <c r="H11" s="113" t="n">
        <f aca="false">+Actuals!E4</f>
        <v>141132</v>
      </c>
      <c r="I11" s="114" t="n">
        <f aca="false">+Actuals!F4</f>
        <v>437650.33</v>
      </c>
      <c r="J11" s="113" t="n">
        <f aca="false">+Actuals!G4</f>
        <v>1341</v>
      </c>
      <c r="K11" s="114" t="n">
        <f aca="false">+Actuals!H4</f>
        <v>-5338.64</v>
      </c>
      <c r="L11" s="113" t="n">
        <f aca="false">+Actuals!I4</f>
        <v>0</v>
      </c>
      <c r="M11" s="114" t="n">
        <f aca="false">+Actuals!J4</f>
        <v>0</v>
      </c>
      <c r="N11" s="113" t="n">
        <f aca="false">+Actuals!K4</f>
        <v>0</v>
      </c>
      <c r="O11" s="114" t="n">
        <f aca="false">+Actuals!L4</f>
        <v>0</v>
      </c>
      <c r="P11" s="113" t="n">
        <f aca="false">+Actuals!M4</f>
        <v>0</v>
      </c>
      <c r="Q11" s="114" t="n">
        <f aca="false">+Actuals!N4</f>
        <v>0</v>
      </c>
      <c r="R11" s="113" t="n">
        <f aca="false">+Actuals!O4</f>
        <v>0</v>
      </c>
      <c r="S11" s="114" t="n">
        <f aca="false">+Actuals!P4</f>
        <v>0</v>
      </c>
      <c r="T11" s="113" t="n">
        <f aca="false">+Actuals!Q4</f>
        <v>0</v>
      </c>
      <c r="U11" s="114" t="n">
        <f aca="false">+Actuals!R4</f>
        <v>0</v>
      </c>
      <c r="V11" s="113" t="n">
        <f aca="false">+Actuals!S4</f>
        <v>0</v>
      </c>
      <c r="W11" s="114" t="n">
        <f aca="false">+Actuals!T4</f>
        <v>0</v>
      </c>
      <c r="X11" s="113" t="n">
        <f aca="false">+Actuals!U4</f>
        <v>0</v>
      </c>
      <c r="Y11" s="114" t="n">
        <f aca="false">+Actuals!V4</f>
        <v>0</v>
      </c>
      <c r="Z11" s="113" t="n">
        <f aca="false">+Actuals!W4</f>
        <v>0</v>
      </c>
      <c r="AA11" s="114" t="n">
        <f aca="false">+Actuals!X4</f>
        <v>0</v>
      </c>
      <c r="AB11" s="113" t="n">
        <f aca="false">+Actuals!Y4</f>
        <v>0</v>
      </c>
      <c r="AC11" s="114" t="n">
        <f aca="false">+Actuals!Z4</f>
        <v>0</v>
      </c>
      <c r="AD11" s="113" t="n">
        <f aca="false">+Actuals!AA4</f>
        <v>0</v>
      </c>
      <c r="AE11" s="114" t="n">
        <f aca="false">+Actuals!AB4</f>
        <v>0</v>
      </c>
      <c r="AF11" s="113" t="n">
        <f aca="false">+Actuals!AC4</f>
        <v>0</v>
      </c>
      <c r="AG11" s="114" t="n">
        <f aca="false">+Actuals!AD4</f>
        <v>0</v>
      </c>
      <c r="AH11" s="113" t="n">
        <f aca="false">+Actuals!AE4</f>
        <v>0</v>
      </c>
      <c r="AI11" s="114" t="n">
        <f aca="false">+Actuals!AF4</f>
        <v>0</v>
      </c>
      <c r="AJ11" s="113" t="n">
        <f aca="false">+Actuals!AG4</f>
        <v>0</v>
      </c>
      <c r="AK11" s="114" t="n">
        <f aca="false">+Actuals!AH4</f>
        <v>0</v>
      </c>
      <c r="AL11" s="113" t="n">
        <f aca="false">+Actuals!AI4</f>
        <v>0</v>
      </c>
      <c r="AM11" s="114" t="n">
        <f aca="false">+Actuals!AJ4</f>
        <v>0</v>
      </c>
      <c r="AN11" s="113" t="n">
        <f aca="false">+Actuals!AK4</f>
        <v>0</v>
      </c>
      <c r="AO11" s="114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-2901.6</v>
      </c>
      <c r="F12" s="28" t="n">
        <f aca="false">'TIE-OUT'!T12+RECLASS!R12</f>
        <v>0</v>
      </c>
      <c r="G12" s="29" t="n">
        <f aca="false">'TIE-OUT'!U12+RECLASS!S12</f>
        <v>-2901.6</v>
      </c>
      <c r="H12" s="113" t="n">
        <f aca="false">+Actuals!E5</f>
        <v>0</v>
      </c>
      <c r="I12" s="114" t="n">
        <f aca="false">+Actuals!F5</f>
        <v>0</v>
      </c>
      <c r="J12" s="113" t="n">
        <f aca="false">+Actuals!G5</f>
        <v>0</v>
      </c>
      <c r="K12" s="114" t="n">
        <f aca="false">+Actuals!H5</f>
        <v>0</v>
      </c>
      <c r="L12" s="113" t="n">
        <f aca="false">+Actuals!I5</f>
        <v>0</v>
      </c>
      <c r="M12" s="114" t="n">
        <f aca="false">+Actuals!J5</f>
        <v>0</v>
      </c>
      <c r="N12" s="113" t="n">
        <f aca="false">+Actuals!K5</f>
        <v>0</v>
      </c>
      <c r="O12" s="114" t="n">
        <f aca="false">+Actuals!L5</f>
        <v>0</v>
      </c>
      <c r="P12" s="113" t="n">
        <f aca="false">+Actuals!M5</f>
        <v>0</v>
      </c>
      <c r="Q12" s="114" t="n">
        <f aca="false">+Actuals!N5</f>
        <v>0</v>
      </c>
      <c r="R12" s="113" t="n">
        <f aca="false">+Actuals!O5</f>
        <v>0</v>
      </c>
      <c r="S12" s="114" t="n">
        <f aca="false">+Actuals!P5</f>
        <v>0</v>
      </c>
      <c r="T12" s="113" t="n">
        <f aca="false">+Actuals!Q5</f>
        <v>0</v>
      </c>
      <c r="U12" s="114" t="n">
        <f aca="false">+Actuals!R5</f>
        <v>0</v>
      </c>
      <c r="V12" s="113" t="n">
        <f aca="false">+Actuals!S5</f>
        <v>0</v>
      </c>
      <c r="W12" s="114" t="n">
        <f aca="false">+Actuals!T5</f>
        <v>0</v>
      </c>
      <c r="X12" s="113" t="n">
        <f aca="false">+Actuals!U5</f>
        <v>0</v>
      </c>
      <c r="Y12" s="114" t="n">
        <f aca="false">+Actuals!V5</f>
        <v>0</v>
      </c>
      <c r="Z12" s="113" t="n">
        <f aca="false">+Actuals!W5</f>
        <v>0</v>
      </c>
      <c r="AA12" s="114" t="n">
        <f aca="false">+Actuals!X5</f>
        <v>0</v>
      </c>
      <c r="AB12" s="113" t="n">
        <f aca="false">+Actuals!Y5</f>
        <v>0</v>
      </c>
      <c r="AC12" s="114" t="n">
        <f aca="false">+Actuals!Z5</f>
        <v>0</v>
      </c>
      <c r="AD12" s="113" t="n">
        <f aca="false">+Actuals!AA5</f>
        <v>0</v>
      </c>
      <c r="AE12" s="114" t="n">
        <f aca="false">+Actuals!AB5</f>
        <v>0</v>
      </c>
      <c r="AF12" s="113" t="n">
        <f aca="false">+Actuals!AC5</f>
        <v>0</v>
      </c>
      <c r="AG12" s="114" t="n">
        <f aca="false">+Actuals!AD5</f>
        <v>0</v>
      </c>
      <c r="AH12" s="113" t="n">
        <f aca="false">+Actuals!AE5</f>
        <v>0</v>
      </c>
      <c r="AI12" s="114" t="n">
        <f aca="false">+Actuals!AF5</f>
        <v>0</v>
      </c>
      <c r="AJ12" s="113" t="n">
        <f aca="false">+Actuals!AG5</f>
        <v>0</v>
      </c>
      <c r="AK12" s="114" t="n">
        <f aca="false">+Actuals!AH5</f>
        <v>0</v>
      </c>
      <c r="AL12" s="113" t="n">
        <f aca="false">+Actuals!AI5</f>
        <v>0</v>
      </c>
      <c r="AM12" s="114" t="n">
        <f aca="false">+Actuals!AJ5</f>
        <v>0</v>
      </c>
      <c r="AN12" s="113" t="n">
        <f aca="false">+Actuals!AK5</f>
        <v>0</v>
      </c>
      <c r="AO12" s="114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3" t="n">
        <f aca="false">+Actuals!E6</f>
        <v>0</v>
      </c>
      <c r="I13" s="114" t="n">
        <f aca="false">+Actuals!F6</f>
        <v>0</v>
      </c>
      <c r="J13" s="113" t="n">
        <f aca="false">+Actuals!G6</f>
        <v>0</v>
      </c>
      <c r="K13" s="114" t="n">
        <f aca="false">+Actuals!H6</f>
        <v>0</v>
      </c>
      <c r="L13" s="113" t="n">
        <f aca="false">+Actuals!I6</f>
        <v>0</v>
      </c>
      <c r="M13" s="114" t="n">
        <f aca="false">+Actuals!J6</f>
        <v>0</v>
      </c>
      <c r="N13" s="113" t="n">
        <f aca="false">+Actuals!K6</f>
        <v>0</v>
      </c>
      <c r="O13" s="114" t="n">
        <f aca="false">+Actuals!L6</f>
        <v>0</v>
      </c>
      <c r="P13" s="113" t="n">
        <f aca="false">+Actuals!M6</f>
        <v>0</v>
      </c>
      <c r="Q13" s="114" t="n">
        <f aca="false">+Actuals!N6</f>
        <v>0</v>
      </c>
      <c r="R13" s="113" t="n">
        <f aca="false">+Actuals!O6</f>
        <v>0</v>
      </c>
      <c r="S13" s="114" t="n">
        <f aca="false">+Actuals!P6</f>
        <v>0</v>
      </c>
      <c r="T13" s="113" t="n">
        <f aca="false">+Actuals!Q6</f>
        <v>0</v>
      </c>
      <c r="U13" s="114" t="n">
        <f aca="false">+Actuals!R6</f>
        <v>0</v>
      </c>
      <c r="V13" s="113" t="n">
        <f aca="false">+Actuals!S6</f>
        <v>0</v>
      </c>
      <c r="W13" s="114" t="n">
        <f aca="false">+Actuals!T6</f>
        <v>0</v>
      </c>
      <c r="X13" s="113" t="n">
        <f aca="false">+Actuals!U6</f>
        <v>0</v>
      </c>
      <c r="Y13" s="114" t="n">
        <f aca="false">+Actuals!V6</f>
        <v>0</v>
      </c>
      <c r="Z13" s="113" t="n">
        <f aca="false">+Actuals!W6</f>
        <v>0</v>
      </c>
      <c r="AA13" s="114" t="n">
        <f aca="false">+Actuals!X6</f>
        <v>0</v>
      </c>
      <c r="AB13" s="113" t="n">
        <f aca="false">+Actuals!Y6</f>
        <v>0</v>
      </c>
      <c r="AC13" s="114" t="n">
        <f aca="false">+Actuals!Z6</f>
        <v>0</v>
      </c>
      <c r="AD13" s="113" t="n">
        <f aca="false">+Actuals!AA6</f>
        <v>0</v>
      </c>
      <c r="AE13" s="114" t="n">
        <f aca="false">+Actuals!AB6</f>
        <v>0</v>
      </c>
      <c r="AF13" s="113" t="n">
        <f aca="false">+Actuals!AC6</f>
        <v>0</v>
      </c>
      <c r="AG13" s="114" t="n">
        <f aca="false">+Actuals!AD6</f>
        <v>0</v>
      </c>
      <c r="AH13" s="113" t="n">
        <f aca="false">+Actuals!AE6</f>
        <v>0</v>
      </c>
      <c r="AI13" s="114" t="n">
        <f aca="false">+Actuals!AF6</f>
        <v>0</v>
      </c>
      <c r="AJ13" s="113" t="n">
        <f aca="false">+Actuals!AG6</f>
        <v>0</v>
      </c>
      <c r="AK13" s="114" t="n">
        <f aca="false">+Actuals!AH6</f>
        <v>0</v>
      </c>
      <c r="AL13" s="113" t="n">
        <f aca="false">+Actuals!AI6</f>
        <v>0</v>
      </c>
      <c r="AM13" s="114" t="n">
        <f aca="false">+Actuals!AJ6</f>
        <v>0</v>
      </c>
      <c r="AN13" s="113" t="n">
        <f aca="false">+Actuals!AK6</f>
        <v>0</v>
      </c>
      <c r="AO13" s="114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3" t="n">
        <f aca="false">+Actuals!E7</f>
        <v>0</v>
      </c>
      <c r="I14" s="114" t="n">
        <f aca="false">+Actuals!F7</f>
        <v>0</v>
      </c>
      <c r="J14" s="113" t="n">
        <f aca="false">+Actuals!G7</f>
        <v>0</v>
      </c>
      <c r="K14" s="114" t="n">
        <f aca="false">+Actuals!H7</f>
        <v>0</v>
      </c>
      <c r="L14" s="113" t="n">
        <f aca="false">+Actuals!I7</f>
        <v>0</v>
      </c>
      <c r="M14" s="114" t="n">
        <f aca="false">+Actuals!J7</f>
        <v>0</v>
      </c>
      <c r="N14" s="113" t="n">
        <f aca="false">+Actuals!K7</f>
        <v>0</v>
      </c>
      <c r="O14" s="114" t="n">
        <f aca="false">+Actuals!L7</f>
        <v>0</v>
      </c>
      <c r="P14" s="113" t="n">
        <f aca="false">+Actuals!M7</f>
        <v>0</v>
      </c>
      <c r="Q14" s="114" t="n">
        <f aca="false">+Actuals!N7</f>
        <v>0</v>
      </c>
      <c r="R14" s="113" t="n">
        <f aca="false">+Actuals!O7</f>
        <v>0</v>
      </c>
      <c r="S14" s="114" t="n">
        <f aca="false">+Actuals!P7</f>
        <v>0</v>
      </c>
      <c r="T14" s="113" t="n">
        <f aca="false">+Actuals!Q7</f>
        <v>0</v>
      </c>
      <c r="U14" s="114" t="n">
        <f aca="false">+Actuals!R7</f>
        <v>0</v>
      </c>
      <c r="V14" s="113" t="n">
        <f aca="false">+Actuals!S7</f>
        <v>0</v>
      </c>
      <c r="W14" s="114" t="n">
        <f aca="false">+Actuals!T7</f>
        <v>0</v>
      </c>
      <c r="X14" s="113" t="n">
        <f aca="false">+Actuals!U7</f>
        <v>0</v>
      </c>
      <c r="Y14" s="114" t="n">
        <f aca="false">+Actuals!V7</f>
        <v>0</v>
      </c>
      <c r="Z14" s="113" t="n">
        <f aca="false">+Actuals!W7</f>
        <v>0</v>
      </c>
      <c r="AA14" s="114" t="n">
        <f aca="false">+Actuals!X7</f>
        <v>0</v>
      </c>
      <c r="AB14" s="113" t="n">
        <f aca="false">+Actuals!Y7</f>
        <v>0</v>
      </c>
      <c r="AC14" s="114" t="n">
        <f aca="false">+Actuals!Z7</f>
        <v>0</v>
      </c>
      <c r="AD14" s="113" t="n">
        <f aca="false">+Actuals!AA7</f>
        <v>0</v>
      </c>
      <c r="AE14" s="114" t="n">
        <f aca="false">+Actuals!AB7</f>
        <v>0</v>
      </c>
      <c r="AF14" s="113" t="n">
        <f aca="false">+Actuals!AC7</f>
        <v>0</v>
      </c>
      <c r="AG14" s="114" t="n">
        <f aca="false">+Actuals!AD7</f>
        <v>0</v>
      </c>
      <c r="AH14" s="113" t="n">
        <f aca="false">+Actuals!AE7</f>
        <v>0</v>
      </c>
      <c r="AI14" s="114" t="n">
        <f aca="false">+Actuals!AF7</f>
        <v>0</v>
      </c>
      <c r="AJ14" s="113" t="n">
        <f aca="false">+Actuals!AG7</f>
        <v>0</v>
      </c>
      <c r="AK14" s="114" t="n">
        <f aca="false">+Actuals!AH7</f>
        <v>0</v>
      </c>
      <c r="AL14" s="113" t="n">
        <f aca="false">+Actuals!AI7</f>
        <v>0</v>
      </c>
      <c r="AM14" s="114" t="n">
        <f aca="false">+Actuals!AJ7</f>
        <v>0</v>
      </c>
      <c r="AN14" s="113" t="n">
        <f aca="false">+Actuals!AK7</f>
        <v>0</v>
      </c>
      <c r="AO14" s="114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'TIE-OUT'!T15+RECLASS!R15</f>
        <v>0</v>
      </c>
      <c r="G15" s="108" t="n">
        <f aca="false">'TIE-OUT'!U15+RECLASS!S15</f>
        <v>0</v>
      </c>
      <c r="H15" s="113" t="n">
        <f aca="false">+Actuals!E8</f>
        <v>0</v>
      </c>
      <c r="I15" s="114" t="n">
        <f aca="false">+Actuals!F8</f>
        <v>0</v>
      </c>
      <c r="J15" s="113" t="n">
        <f aca="false">+Actuals!G8</f>
        <v>0</v>
      </c>
      <c r="K15" s="114" t="n">
        <f aca="false">+Actuals!H8</f>
        <v>0</v>
      </c>
      <c r="L15" s="113" t="n">
        <f aca="false">+Actuals!I8</f>
        <v>0</v>
      </c>
      <c r="M15" s="114" t="n">
        <f aca="false">+Actuals!J8</f>
        <v>0</v>
      </c>
      <c r="N15" s="113" t="n">
        <f aca="false">+Actuals!K8</f>
        <v>0</v>
      </c>
      <c r="O15" s="114" t="n">
        <f aca="false">+Actuals!L8</f>
        <v>0</v>
      </c>
      <c r="P15" s="113" t="n">
        <f aca="false">+Actuals!M8</f>
        <v>0</v>
      </c>
      <c r="Q15" s="114" t="n">
        <f aca="false">+Actuals!N8</f>
        <v>0</v>
      </c>
      <c r="R15" s="113" t="n">
        <f aca="false">+Actuals!O8</f>
        <v>0</v>
      </c>
      <c r="S15" s="114" t="n">
        <f aca="false">+Actuals!P8</f>
        <v>0</v>
      </c>
      <c r="T15" s="113" t="n">
        <f aca="false">+Actuals!Q8</f>
        <v>0</v>
      </c>
      <c r="U15" s="114" t="n">
        <f aca="false">+Actuals!R8</f>
        <v>0</v>
      </c>
      <c r="V15" s="113" t="n">
        <f aca="false">+Actuals!S8</f>
        <v>0</v>
      </c>
      <c r="W15" s="114" t="n">
        <f aca="false">+Actuals!T8</f>
        <v>0</v>
      </c>
      <c r="X15" s="113" t="n">
        <f aca="false">+Actuals!U8</f>
        <v>0</v>
      </c>
      <c r="Y15" s="114" t="n">
        <f aca="false">+Actuals!V8</f>
        <v>0</v>
      </c>
      <c r="Z15" s="113" t="n">
        <f aca="false">+Actuals!W8</f>
        <v>0</v>
      </c>
      <c r="AA15" s="114" t="n">
        <f aca="false">+Actuals!X8</f>
        <v>0</v>
      </c>
      <c r="AB15" s="113" t="n">
        <f aca="false">+Actuals!Y8</f>
        <v>0</v>
      </c>
      <c r="AC15" s="114" t="n">
        <f aca="false">+Actuals!Z8</f>
        <v>0</v>
      </c>
      <c r="AD15" s="113" t="n">
        <f aca="false">+Actuals!AA8</f>
        <v>0</v>
      </c>
      <c r="AE15" s="114" t="n">
        <f aca="false">+Actuals!AB8</f>
        <v>0</v>
      </c>
      <c r="AF15" s="113" t="n">
        <f aca="false">+Actuals!AC8</f>
        <v>0</v>
      </c>
      <c r="AG15" s="114" t="n">
        <f aca="false">+Actuals!AD8</f>
        <v>0</v>
      </c>
      <c r="AH15" s="113" t="n">
        <f aca="false">+Actuals!AE8</f>
        <v>0</v>
      </c>
      <c r="AI15" s="114" t="n">
        <f aca="false">+Actuals!AF8</f>
        <v>0</v>
      </c>
      <c r="AJ15" s="113" t="n">
        <f aca="false">+Actuals!AG8</f>
        <v>0</v>
      </c>
      <c r="AK15" s="114" t="n">
        <f aca="false">+Actuals!AH8</f>
        <v>0</v>
      </c>
      <c r="AL15" s="113" t="n">
        <f aca="false">+Actuals!AI8</f>
        <v>0</v>
      </c>
      <c r="AM15" s="114" t="n">
        <f aca="false">+Actuals!AJ8</f>
        <v>0</v>
      </c>
      <c r="AN15" s="113" t="n">
        <f aca="false">+Actuals!AK8</f>
        <v>0</v>
      </c>
      <c r="AO15" s="114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142473</v>
      </c>
      <c r="E16" s="31" t="n">
        <f aca="false">SUM(E11:E15)</f>
        <v>429410.09</v>
      </c>
      <c r="F16" s="30" t="n">
        <f aca="false">SUM(F11:F15)</f>
        <v>0</v>
      </c>
      <c r="G16" s="31" t="n">
        <f aca="false">SUM(G11:G15)</f>
        <v>-2901.6</v>
      </c>
      <c r="H16" s="30" t="n">
        <f aca="false">SUM(H11:H15)</f>
        <v>141132</v>
      </c>
      <c r="I16" s="31" t="n">
        <f aca="false">SUM(I11:I15)</f>
        <v>437650.33</v>
      </c>
      <c r="J16" s="30" t="n">
        <f aca="false">SUM(J11:J15)</f>
        <v>1341</v>
      </c>
      <c r="K16" s="31" t="n">
        <f aca="false">SUM(K11:K15)</f>
        <v>-5338.64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-15118.44</v>
      </c>
      <c r="F19" s="25" t="n">
        <f aca="false">'TIE-OUT'!T19+RECLASS!R19</f>
        <v>0</v>
      </c>
      <c r="G19" s="26" t="n">
        <f aca="false">'TIE-OUT'!U19+RECLASS!S19</f>
        <v>0</v>
      </c>
      <c r="H19" s="113" t="n">
        <f aca="false">+Actuals!E9</f>
        <v>-0</v>
      </c>
      <c r="I19" s="114" t="n">
        <f aca="false">+Actuals!F9</f>
        <v>-0</v>
      </c>
      <c r="J19" s="113" t="n">
        <f aca="false">+Actuals!G9</f>
        <v>-0</v>
      </c>
      <c r="K19" s="114" t="n">
        <f aca="false">+Actuals!H9</f>
        <v>-0</v>
      </c>
      <c r="L19" s="113" t="n">
        <f aca="false">+Actuals!I9</f>
        <v>0</v>
      </c>
      <c r="M19" s="114" t="n">
        <f aca="false">9717.56-24836</f>
        <v>-15118.44</v>
      </c>
      <c r="N19" s="113" t="n">
        <f aca="false">+Actuals!K9</f>
        <v>0</v>
      </c>
      <c r="O19" s="114" t="n">
        <f aca="false">+Actuals!L9</f>
        <v>0</v>
      </c>
      <c r="P19" s="113" t="n">
        <f aca="false">+Actuals!M9</f>
        <v>0</v>
      </c>
      <c r="Q19" s="114" t="n">
        <f aca="false">+Actuals!N9</f>
        <v>0</v>
      </c>
      <c r="R19" s="113" t="n">
        <f aca="false">+Actuals!O9</f>
        <v>0</v>
      </c>
      <c r="S19" s="114" t="n">
        <f aca="false">+Actuals!P9</f>
        <v>0</v>
      </c>
      <c r="T19" s="113" t="n">
        <f aca="false">+Actuals!Q9</f>
        <v>0</v>
      </c>
      <c r="U19" s="114" t="n">
        <f aca="false">+Actuals!R9</f>
        <v>0</v>
      </c>
      <c r="V19" s="113" t="n">
        <f aca="false">+Actuals!S9</f>
        <v>0</v>
      </c>
      <c r="W19" s="114" t="n">
        <f aca="false">+Actuals!T9</f>
        <v>0</v>
      </c>
      <c r="X19" s="113" t="n">
        <f aca="false">+Actuals!U9</f>
        <v>0</v>
      </c>
      <c r="Y19" s="114" t="n">
        <f aca="false">+Actuals!V9</f>
        <v>0</v>
      </c>
      <c r="Z19" s="113" t="n">
        <f aca="false">+Actuals!W9</f>
        <v>0</v>
      </c>
      <c r="AA19" s="114" t="n">
        <f aca="false">+Actuals!X9</f>
        <v>0</v>
      </c>
      <c r="AB19" s="113" t="n">
        <f aca="false">+Actuals!Y9</f>
        <v>0</v>
      </c>
      <c r="AC19" s="114" t="n">
        <f aca="false">+Actuals!Z9</f>
        <v>0</v>
      </c>
      <c r="AD19" s="113" t="n">
        <f aca="false">+Actuals!AA9</f>
        <v>0</v>
      </c>
      <c r="AE19" s="114" t="n">
        <f aca="false">+Actuals!AB9</f>
        <v>0</v>
      </c>
      <c r="AF19" s="113" t="n">
        <f aca="false">+Actuals!AC9</f>
        <v>0</v>
      </c>
      <c r="AG19" s="114" t="n">
        <f aca="false">+Actuals!AD9</f>
        <v>0</v>
      </c>
      <c r="AH19" s="113" t="n">
        <f aca="false">+Actuals!AE9</f>
        <v>0</v>
      </c>
      <c r="AI19" s="114" t="n">
        <f aca="false">+Actuals!AF9</f>
        <v>0</v>
      </c>
      <c r="AJ19" s="113" t="n">
        <f aca="false">+Actuals!AG9</f>
        <v>0</v>
      </c>
      <c r="AK19" s="114" t="n">
        <f aca="false">+Actuals!AH9</f>
        <v>0</v>
      </c>
      <c r="AL19" s="113" t="n">
        <f aca="false">+Actuals!AI9</f>
        <v>0</v>
      </c>
      <c r="AM19" s="114" t="n">
        <f aca="false">+Actuals!AJ9</f>
        <v>0</v>
      </c>
      <c r="AN19" s="113" t="n">
        <f aca="false">+Actuals!AK9</f>
        <v>0</v>
      </c>
      <c r="AO19" s="114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3" t="n">
        <f aca="false">+Actuals!E10</f>
        <v>0</v>
      </c>
      <c r="I20" s="114" t="n">
        <f aca="false">+Actuals!F10</f>
        <v>0</v>
      </c>
      <c r="J20" s="113" t="n">
        <f aca="false">+Actuals!G10</f>
        <v>0</v>
      </c>
      <c r="K20" s="114" t="n">
        <f aca="false">+Actuals!H10</f>
        <v>0</v>
      </c>
      <c r="L20" s="113" t="n">
        <f aca="false">+Actuals!I10</f>
        <v>0</v>
      </c>
      <c r="M20" s="114" t="n">
        <f aca="false">+Actuals!J10</f>
        <v>0</v>
      </c>
      <c r="N20" s="113" t="n">
        <f aca="false">+Actuals!K10</f>
        <v>0</v>
      </c>
      <c r="O20" s="114" t="n">
        <f aca="false">+Actuals!L10</f>
        <v>0</v>
      </c>
      <c r="P20" s="113" t="n">
        <f aca="false">+Actuals!M10</f>
        <v>0</v>
      </c>
      <c r="Q20" s="114" t="n">
        <f aca="false">+Actuals!N10</f>
        <v>0</v>
      </c>
      <c r="R20" s="113" t="n">
        <f aca="false">+Actuals!O10</f>
        <v>0</v>
      </c>
      <c r="S20" s="114" t="n">
        <f aca="false">+Actuals!P10</f>
        <v>0</v>
      </c>
      <c r="T20" s="113" t="n">
        <f aca="false">+Actuals!Q10</f>
        <v>0</v>
      </c>
      <c r="U20" s="114" t="n">
        <f aca="false">+Actuals!R10</f>
        <v>0</v>
      </c>
      <c r="V20" s="113" t="n">
        <f aca="false">+Actuals!S10</f>
        <v>0</v>
      </c>
      <c r="W20" s="114" t="n">
        <f aca="false">+Actuals!T10</f>
        <v>0</v>
      </c>
      <c r="X20" s="113" t="n">
        <f aca="false">+Actuals!U10</f>
        <v>0</v>
      </c>
      <c r="Y20" s="114" t="n">
        <f aca="false">+Actuals!V10</f>
        <v>0</v>
      </c>
      <c r="Z20" s="113" t="n">
        <f aca="false">+Actuals!W10</f>
        <v>0</v>
      </c>
      <c r="AA20" s="114" t="n">
        <f aca="false">+Actuals!X10</f>
        <v>0</v>
      </c>
      <c r="AB20" s="113" t="n">
        <f aca="false">+Actuals!Y10</f>
        <v>0</v>
      </c>
      <c r="AC20" s="114" t="n">
        <f aca="false">+Actuals!Z10</f>
        <v>0</v>
      </c>
      <c r="AD20" s="113" t="n">
        <f aca="false">+Actuals!AA10</f>
        <v>0</v>
      </c>
      <c r="AE20" s="114" t="n">
        <f aca="false">+Actuals!AB10</f>
        <v>0</v>
      </c>
      <c r="AF20" s="113" t="n">
        <f aca="false">+Actuals!AC10</f>
        <v>0</v>
      </c>
      <c r="AG20" s="114" t="n">
        <f aca="false">+Actuals!AD10</f>
        <v>0</v>
      </c>
      <c r="AH20" s="113" t="n">
        <f aca="false">+Actuals!AE10</f>
        <v>0</v>
      </c>
      <c r="AI20" s="114" t="n">
        <f aca="false">+Actuals!AF10</f>
        <v>0</v>
      </c>
      <c r="AJ20" s="113" t="n">
        <f aca="false">+Actuals!AG10</f>
        <v>0</v>
      </c>
      <c r="AK20" s="114" t="n">
        <f aca="false">+Actuals!AH10</f>
        <v>0</v>
      </c>
      <c r="AL20" s="113" t="n">
        <f aca="false">+Actuals!AI10</f>
        <v>0</v>
      </c>
      <c r="AM20" s="114" t="n">
        <f aca="false">+Actuals!AJ10</f>
        <v>0</v>
      </c>
      <c r="AN20" s="113" t="n">
        <f aca="false">+Actuals!AK10</f>
        <v>0</v>
      </c>
      <c r="AO20" s="114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3" t="n">
        <f aca="false">+Actuals!E11</f>
        <v>0</v>
      </c>
      <c r="I21" s="114" t="n">
        <f aca="false">+Actuals!F11</f>
        <v>0</v>
      </c>
      <c r="J21" s="113" t="n">
        <f aca="false">+Actuals!G11</f>
        <v>0</v>
      </c>
      <c r="K21" s="114" t="n">
        <f aca="false">+Actuals!H11</f>
        <v>0</v>
      </c>
      <c r="L21" s="113" t="n">
        <f aca="false">+Actuals!I11</f>
        <v>0</v>
      </c>
      <c r="M21" s="114" t="n">
        <f aca="false">+Actuals!J11</f>
        <v>0</v>
      </c>
      <c r="N21" s="113" t="n">
        <f aca="false">+Actuals!K11</f>
        <v>0</v>
      </c>
      <c r="O21" s="114" t="n">
        <f aca="false">+Actuals!L11</f>
        <v>0</v>
      </c>
      <c r="P21" s="113" t="n">
        <f aca="false">+Actuals!M11</f>
        <v>0</v>
      </c>
      <c r="Q21" s="114" t="n">
        <f aca="false">+Actuals!N11</f>
        <v>0</v>
      </c>
      <c r="R21" s="113" t="n">
        <f aca="false">+Actuals!O11</f>
        <v>0</v>
      </c>
      <c r="S21" s="114" t="n">
        <f aca="false">+Actuals!P11</f>
        <v>0</v>
      </c>
      <c r="T21" s="113" t="n">
        <f aca="false">+Actuals!Q11</f>
        <v>0</v>
      </c>
      <c r="U21" s="114" t="n">
        <f aca="false">+Actuals!R11</f>
        <v>0</v>
      </c>
      <c r="V21" s="113" t="n">
        <f aca="false">+Actuals!S11</f>
        <v>0</v>
      </c>
      <c r="W21" s="114" t="n">
        <f aca="false">+Actuals!T11</f>
        <v>0</v>
      </c>
      <c r="X21" s="113" t="n">
        <f aca="false">+Actuals!U11</f>
        <v>0</v>
      </c>
      <c r="Y21" s="114" t="n">
        <f aca="false">+Actuals!V11</f>
        <v>0</v>
      </c>
      <c r="Z21" s="113" t="n">
        <f aca="false">+Actuals!W11</f>
        <v>0</v>
      </c>
      <c r="AA21" s="114" t="n">
        <f aca="false">+Actuals!X11</f>
        <v>0</v>
      </c>
      <c r="AB21" s="113" t="n">
        <f aca="false">+Actuals!Y11</f>
        <v>0</v>
      </c>
      <c r="AC21" s="114" t="n">
        <f aca="false">+Actuals!Z11</f>
        <v>0</v>
      </c>
      <c r="AD21" s="113" t="n">
        <f aca="false">+Actuals!AA11</f>
        <v>0</v>
      </c>
      <c r="AE21" s="114" t="n">
        <f aca="false">+Actuals!AB11</f>
        <v>0</v>
      </c>
      <c r="AF21" s="113" t="n">
        <f aca="false">+Actuals!AC11</f>
        <v>0</v>
      </c>
      <c r="AG21" s="114" t="n">
        <f aca="false">+Actuals!AD11</f>
        <v>0</v>
      </c>
      <c r="AH21" s="113" t="n">
        <f aca="false">+Actuals!AE11</f>
        <v>0</v>
      </c>
      <c r="AI21" s="114" t="n">
        <f aca="false">+Actuals!AF11</f>
        <v>0</v>
      </c>
      <c r="AJ21" s="113" t="n">
        <f aca="false">+Actuals!AG11</f>
        <v>0</v>
      </c>
      <c r="AK21" s="114" t="n">
        <f aca="false">+Actuals!AH11</f>
        <v>0</v>
      </c>
      <c r="AL21" s="113" t="n">
        <f aca="false">+Actuals!AI11</f>
        <v>0</v>
      </c>
      <c r="AM21" s="114" t="n">
        <f aca="false">+Actuals!AJ11</f>
        <v>0</v>
      </c>
      <c r="AN21" s="113" t="n">
        <f aca="false">+Actuals!AK11</f>
        <v>0</v>
      </c>
      <c r="AO21" s="114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3" t="n">
        <f aca="false">+Actuals!E12</f>
        <v>0</v>
      </c>
      <c r="I22" s="114" t="n">
        <f aca="false">+Actuals!F12</f>
        <v>0</v>
      </c>
      <c r="J22" s="113" t="n">
        <f aca="false">+Actuals!G12</f>
        <v>0</v>
      </c>
      <c r="K22" s="114" t="n">
        <f aca="false">+Actuals!H12</f>
        <v>0</v>
      </c>
      <c r="L22" s="113" t="n">
        <f aca="false">+Actuals!I12</f>
        <v>0</v>
      </c>
      <c r="M22" s="114" t="n">
        <f aca="false">+Actuals!J12</f>
        <v>0</v>
      </c>
      <c r="N22" s="113" t="n">
        <f aca="false">+Actuals!K12</f>
        <v>0</v>
      </c>
      <c r="O22" s="114" t="n">
        <f aca="false">+Actuals!L12</f>
        <v>0</v>
      </c>
      <c r="P22" s="113" t="n">
        <f aca="false">+Actuals!M12</f>
        <v>0</v>
      </c>
      <c r="Q22" s="114" t="n">
        <f aca="false">+Actuals!N12</f>
        <v>0</v>
      </c>
      <c r="R22" s="113" t="n">
        <f aca="false">+Actuals!O12</f>
        <v>0</v>
      </c>
      <c r="S22" s="114" t="n">
        <f aca="false">+Actuals!P12</f>
        <v>0</v>
      </c>
      <c r="T22" s="113" t="n">
        <f aca="false">+Actuals!Q12</f>
        <v>0</v>
      </c>
      <c r="U22" s="114" t="n">
        <f aca="false">+Actuals!R12</f>
        <v>0</v>
      </c>
      <c r="V22" s="113" t="n">
        <f aca="false">+Actuals!S12</f>
        <v>0</v>
      </c>
      <c r="W22" s="114" t="n">
        <f aca="false">+Actuals!T12</f>
        <v>0</v>
      </c>
      <c r="X22" s="113" t="n">
        <f aca="false">+Actuals!U12</f>
        <v>0</v>
      </c>
      <c r="Y22" s="114" t="n">
        <f aca="false">+Actuals!V12</f>
        <v>0</v>
      </c>
      <c r="Z22" s="113" t="n">
        <f aca="false">+Actuals!W12</f>
        <v>0</v>
      </c>
      <c r="AA22" s="114" t="n">
        <f aca="false">+Actuals!X12</f>
        <v>0</v>
      </c>
      <c r="AB22" s="113" t="n">
        <f aca="false">+Actuals!Y12</f>
        <v>0</v>
      </c>
      <c r="AC22" s="114" t="n">
        <f aca="false">+Actuals!Z12</f>
        <v>0</v>
      </c>
      <c r="AD22" s="113" t="n">
        <f aca="false">+Actuals!AA12</f>
        <v>0</v>
      </c>
      <c r="AE22" s="114" t="n">
        <f aca="false">+Actuals!AB12</f>
        <v>0</v>
      </c>
      <c r="AF22" s="113" t="n">
        <f aca="false">+Actuals!AC12</f>
        <v>0</v>
      </c>
      <c r="AG22" s="114" t="n">
        <f aca="false">+Actuals!AD12</f>
        <v>0</v>
      </c>
      <c r="AH22" s="113" t="n">
        <f aca="false">+Actuals!AE12</f>
        <v>0</v>
      </c>
      <c r="AI22" s="114" t="n">
        <f aca="false">+Actuals!AF12</f>
        <v>0</v>
      </c>
      <c r="AJ22" s="113" t="n">
        <f aca="false">+Actuals!AG12</f>
        <v>0</v>
      </c>
      <c r="AK22" s="114" t="n">
        <f aca="false">+Actuals!AH12</f>
        <v>0</v>
      </c>
      <c r="AL22" s="113" t="n">
        <f aca="false">+Actuals!AI12</f>
        <v>0</v>
      </c>
      <c r="AM22" s="114" t="n">
        <f aca="false">+Actuals!AJ12</f>
        <v>0</v>
      </c>
      <c r="AN22" s="113" t="n">
        <f aca="false">+Actuals!AK12</f>
        <v>0</v>
      </c>
      <c r="AO22" s="114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'TIE-OUT'!T23+RECLASS!R23</f>
        <v>0</v>
      </c>
      <c r="G23" s="108" t="n">
        <f aca="false">'TIE-OUT'!U23+RECLASS!S23</f>
        <v>0</v>
      </c>
      <c r="H23" s="113" t="n">
        <f aca="false">+Actuals!E13</f>
        <v>0</v>
      </c>
      <c r="I23" s="114" t="n">
        <f aca="false">+Actuals!F13</f>
        <v>0</v>
      </c>
      <c r="J23" s="113" t="n">
        <f aca="false">+Actuals!G13</f>
        <v>0</v>
      </c>
      <c r="K23" s="114" t="n">
        <f aca="false">+Actuals!H13</f>
        <v>0</v>
      </c>
      <c r="L23" s="113" t="n">
        <f aca="false">+Actuals!I13</f>
        <v>0</v>
      </c>
      <c r="M23" s="114" t="n">
        <f aca="false">+Actuals!J13</f>
        <v>0</v>
      </c>
      <c r="N23" s="113" t="n">
        <f aca="false">+Actuals!K13</f>
        <v>0</v>
      </c>
      <c r="O23" s="114" t="n">
        <f aca="false">+Actuals!L13</f>
        <v>0</v>
      </c>
      <c r="P23" s="113" t="n">
        <f aca="false">+Actuals!M13</f>
        <v>0</v>
      </c>
      <c r="Q23" s="114" t="n">
        <f aca="false">+Actuals!N13</f>
        <v>0</v>
      </c>
      <c r="R23" s="113" t="n">
        <f aca="false">+Actuals!O13</f>
        <v>0</v>
      </c>
      <c r="S23" s="114" t="n">
        <f aca="false">+Actuals!P13</f>
        <v>0</v>
      </c>
      <c r="T23" s="113" t="n">
        <f aca="false">+Actuals!Q13</f>
        <v>0</v>
      </c>
      <c r="U23" s="114" t="n">
        <f aca="false">+Actuals!R13</f>
        <v>0</v>
      </c>
      <c r="V23" s="113" t="n">
        <f aca="false">+Actuals!S13</f>
        <v>0</v>
      </c>
      <c r="W23" s="114" t="n">
        <f aca="false">+Actuals!T13</f>
        <v>0</v>
      </c>
      <c r="X23" s="113" t="n">
        <f aca="false">+Actuals!U13</f>
        <v>0</v>
      </c>
      <c r="Y23" s="114" t="n">
        <f aca="false">+Actuals!V13</f>
        <v>0</v>
      </c>
      <c r="Z23" s="113" t="n">
        <f aca="false">+Actuals!W13</f>
        <v>0</v>
      </c>
      <c r="AA23" s="114" t="n">
        <f aca="false">+Actuals!X13</f>
        <v>0</v>
      </c>
      <c r="AB23" s="113" t="n">
        <f aca="false">+Actuals!Y13</f>
        <v>0</v>
      </c>
      <c r="AC23" s="114" t="n">
        <f aca="false">+Actuals!Z13</f>
        <v>0</v>
      </c>
      <c r="AD23" s="113" t="n">
        <f aca="false">+Actuals!AA13</f>
        <v>0</v>
      </c>
      <c r="AE23" s="114" t="n">
        <f aca="false">+Actuals!AB13</f>
        <v>0</v>
      </c>
      <c r="AF23" s="113" t="n">
        <f aca="false">+Actuals!AC13</f>
        <v>0</v>
      </c>
      <c r="AG23" s="114" t="n">
        <f aca="false">+Actuals!AD13</f>
        <v>0</v>
      </c>
      <c r="AH23" s="113" t="n">
        <f aca="false">+Actuals!AE13</f>
        <v>0</v>
      </c>
      <c r="AI23" s="114" t="n">
        <f aca="false">+Actuals!AF13</f>
        <v>0</v>
      </c>
      <c r="AJ23" s="113" t="n">
        <f aca="false">+Actuals!AG13</f>
        <v>0</v>
      </c>
      <c r="AK23" s="114" t="n">
        <f aca="false">+Actuals!AH13</f>
        <v>0</v>
      </c>
      <c r="AL23" s="113" t="n">
        <f aca="false">+Actuals!AI13</f>
        <v>0</v>
      </c>
      <c r="AM23" s="114" t="n">
        <f aca="false">+Actuals!AJ13</f>
        <v>0</v>
      </c>
      <c r="AN23" s="113" t="n">
        <f aca="false">+Actuals!AK13</f>
        <v>0</v>
      </c>
      <c r="AO23" s="114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-15118.44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-15118.44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'TIE-OUT'!T27+RECLASS!R27</f>
        <v>0</v>
      </c>
      <c r="G27" s="26" t="n">
        <f aca="false">'TIE-OUT'!U27+RECLASS!S27</f>
        <v>0</v>
      </c>
      <c r="H27" s="113" t="n">
        <f aca="false">+Actuals!E14</f>
        <v>-0</v>
      </c>
      <c r="I27" s="114" t="n">
        <f aca="false">+Actuals!F14</f>
        <v>-0</v>
      </c>
      <c r="J27" s="113" t="n">
        <f aca="false">+Actuals!G14</f>
        <v>-0</v>
      </c>
      <c r="K27" s="114" t="n">
        <f aca="false">+Actuals!H14</f>
        <v>-0</v>
      </c>
      <c r="L27" s="113" t="n">
        <f aca="false">+Actuals!I14</f>
        <v>0</v>
      </c>
      <c r="M27" s="114" t="n">
        <f aca="false">+Actuals!J14</f>
        <v>0</v>
      </c>
      <c r="N27" s="113" t="n">
        <f aca="false">+Actuals!K14</f>
        <v>0</v>
      </c>
      <c r="O27" s="114" t="n">
        <f aca="false">+Actuals!L14</f>
        <v>0</v>
      </c>
      <c r="P27" s="113" t="n">
        <f aca="false">+Actuals!M14</f>
        <v>0</v>
      </c>
      <c r="Q27" s="114" t="n">
        <f aca="false">+Actuals!N14</f>
        <v>0</v>
      </c>
      <c r="R27" s="113" t="n">
        <f aca="false">+Actuals!O14</f>
        <v>0</v>
      </c>
      <c r="S27" s="114" t="n">
        <f aca="false">+Actuals!P14</f>
        <v>0</v>
      </c>
      <c r="T27" s="113" t="n">
        <f aca="false">+Actuals!Q14</f>
        <v>0</v>
      </c>
      <c r="U27" s="114" t="n">
        <f aca="false">+Actuals!R14</f>
        <v>0</v>
      </c>
      <c r="V27" s="113" t="n">
        <f aca="false">+Actuals!S14</f>
        <v>0</v>
      </c>
      <c r="W27" s="114" t="n">
        <f aca="false">+Actuals!T14</f>
        <v>0</v>
      </c>
      <c r="X27" s="113" t="n">
        <f aca="false">+Actuals!U14</f>
        <v>0</v>
      </c>
      <c r="Y27" s="114" t="n">
        <f aca="false">+Actuals!V14</f>
        <v>0</v>
      </c>
      <c r="Z27" s="113" t="n">
        <f aca="false">+Actuals!W14</f>
        <v>0</v>
      </c>
      <c r="AA27" s="114" t="n">
        <f aca="false">+Actuals!X14</f>
        <v>0</v>
      </c>
      <c r="AB27" s="113" t="n">
        <f aca="false">+Actuals!Y14</f>
        <v>0</v>
      </c>
      <c r="AC27" s="114" t="n">
        <f aca="false">+Actuals!Z14</f>
        <v>0</v>
      </c>
      <c r="AD27" s="113" t="n">
        <f aca="false">+Actuals!AA14</f>
        <v>0</v>
      </c>
      <c r="AE27" s="114" t="n">
        <f aca="false">+Actuals!AB14</f>
        <v>0</v>
      </c>
      <c r="AF27" s="113" t="n">
        <f aca="false">+Actuals!AC14</f>
        <v>0</v>
      </c>
      <c r="AG27" s="114" t="n">
        <f aca="false">+Actuals!AD14</f>
        <v>0</v>
      </c>
      <c r="AH27" s="113" t="n">
        <f aca="false">+Actuals!AE14</f>
        <v>0</v>
      </c>
      <c r="AI27" s="114" t="n">
        <f aca="false">+Actuals!AF14</f>
        <v>0</v>
      </c>
      <c r="AJ27" s="113" t="n">
        <f aca="false">+Actuals!AG14</f>
        <v>0</v>
      </c>
      <c r="AK27" s="114" t="n">
        <f aca="false">+Actuals!AH14</f>
        <v>0</v>
      </c>
      <c r="AL27" s="113" t="n">
        <f aca="false">+Actuals!AI14</f>
        <v>0</v>
      </c>
      <c r="AM27" s="114" t="n">
        <f aca="false">+Actuals!AJ14</f>
        <v>0</v>
      </c>
      <c r="AN27" s="113" t="n">
        <f aca="false">+Actuals!AK14</f>
        <v>0</v>
      </c>
      <c r="AO27" s="114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-142473</v>
      </c>
      <c r="E28" s="29" t="n">
        <f aca="false">SUM(G28,I28,K28,M28,O28,Q28,S28,U28,W28,Y28,AA28,AC28,AE28)</f>
        <v>-438816.84</v>
      </c>
      <c r="F28" s="107" t="n">
        <f aca="false">'TIE-OUT'!T28+RECLASS!R28</f>
        <v>0</v>
      </c>
      <c r="G28" s="108" t="n">
        <f aca="false">'TIE-OUT'!U28+RECLASS!S28</f>
        <v>0</v>
      </c>
      <c r="H28" s="113" t="n">
        <f aca="false">+Actuals!E15</f>
        <v>-141132</v>
      </c>
      <c r="I28" s="114" t="n">
        <f aca="false">+Actuals!F15</f>
        <v>-434686.56</v>
      </c>
      <c r="J28" s="113" t="n">
        <f aca="false">+Actuals!G15</f>
        <v>-1341</v>
      </c>
      <c r="K28" s="114" t="n">
        <f aca="false">+Actuals!H15</f>
        <v>-4130.28</v>
      </c>
      <c r="L28" s="113" t="n">
        <f aca="false">+Actuals!I15</f>
        <v>0</v>
      </c>
      <c r="M28" s="114" t="n">
        <f aca="false">+Actuals!J15</f>
        <v>0</v>
      </c>
      <c r="N28" s="113" t="n">
        <f aca="false">+Actuals!K15</f>
        <v>0</v>
      </c>
      <c r="O28" s="114" t="n">
        <f aca="false">+Actuals!L15</f>
        <v>0</v>
      </c>
      <c r="P28" s="113" t="n">
        <f aca="false">+Actuals!M15</f>
        <v>0</v>
      </c>
      <c r="Q28" s="114" t="n">
        <f aca="false">+Actuals!N15</f>
        <v>0</v>
      </c>
      <c r="R28" s="113" t="n">
        <f aca="false">+Actuals!O15</f>
        <v>0</v>
      </c>
      <c r="S28" s="114" t="n">
        <f aca="false">+Actuals!P15</f>
        <v>0</v>
      </c>
      <c r="T28" s="113" t="n">
        <f aca="false">+Actuals!Q15</f>
        <v>0</v>
      </c>
      <c r="U28" s="114" t="n">
        <f aca="false">+Actuals!R15</f>
        <v>0</v>
      </c>
      <c r="V28" s="113" t="n">
        <f aca="false">+Actuals!S15</f>
        <v>0</v>
      </c>
      <c r="W28" s="114" t="n">
        <f aca="false">+Actuals!T15</f>
        <v>0</v>
      </c>
      <c r="X28" s="113" t="n">
        <f aca="false">+Actuals!U15</f>
        <v>0</v>
      </c>
      <c r="Y28" s="114" t="n">
        <f aca="false">+Actuals!V15</f>
        <v>0</v>
      </c>
      <c r="Z28" s="113" t="n">
        <f aca="false">+Actuals!W15</f>
        <v>0</v>
      </c>
      <c r="AA28" s="114" t="n">
        <f aca="false">+Actuals!X15</f>
        <v>0</v>
      </c>
      <c r="AB28" s="113" t="n">
        <f aca="false">+Actuals!Y15</f>
        <v>0</v>
      </c>
      <c r="AC28" s="114" t="n">
        <f aca="false">+Actuals!Z15</f>
        <v>0</v>
      </c>
      <c r="AD28" s="113" t="n">
        <f aca="false">+Actuals!AA15</f>
        <v>0</v>
      </c>
      <c r="AE28" s="114" t="n">
        <f aca="false">+Actuals!AB15</f>
        <v>0</v>
      </c>
      <c r="AF28" s="113" t="n">
        <f aca="false">+Actuals!AC15</f>
        <v>0</v>
      </c>
      <c r="AG28" s="114" t="n">
        <f aca="false">+Actuals!AD15</f>
        <v>0</v>
      </c>
      <c r="AH28" s="113" t="n">
        <f aca="false">+Actuals!AE15</f>
        <v>0</v>
      </c>
      <c r="AI28" s="114" t="n">
        <f aca="false">+Actuals!AF15</f>
        <v>0</v>
      </c>
      <c r="AJ28" s="113" t="n">
        <f aca="false">+Actuals!AG15</f>
        <v>0</v>
      </c>
      <c r="AK28" s="114" t="n">
        <f aca="false">+Actuals!AH15</f>
        <v>0</v>
      </c>
      <c r="AL28" s="113" t="n">
        <f aca="false">+Actuals!AI15</f>
        <v>0</v>
      </c>
      <c r="AM28" s="114" t="n">
        <f aca="false">+Actuals!AJ15</f>
        <v>0</v>
      </c>
      <c r="AN28" s="113" t="n">
        <f aca="false">+Actuals!AK15</f>
        <v>0</v>
      </c>
      <c r="AO28" s="114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-142473</v>
      </c>
      <c r="E29" s="31" t="n">
        <f aca="false">SUM(E27:E28)</f>
        <v>-438816.84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-141132</v>
      </c>
      <c r="I29" s="31" t="n">
        <f aca="false">SUM(I27:I28)</f>
        <v>-434686.56</v>
      </c>
      <c r="J29" s="30" t="n">
        <f aca="false">SUM(J27:J28)</f>
        <v>-1341</v>
      </c>
      <c r="K29" s="31" t="n">
        <f aca="false">SUM(K27:K28)</f>
        <v>-4130.28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3" t="n">
        <f aca="false">+Actuals!E16</f>
        <v>0</v>
      </c>
      <c r="I32" s="114" t="n">
        <f aca="false">+Actuals!F16</f>
        <v>0</v>
      </c>
      <c r="J32" s="113" t="n">
        <f aca="false">+Actuals!G16</f>
        <v>0</v>
      </c>
      <c r="K32" s="114" t="n">
        <f aca="false">+Actuals!H16</f>
        <v>0</v>
      </c>
      <c r="L32" s="113" t="n">
        <f aca="false">+Actuals!I16</f>
        <v>0</v>
      </c>
      <c r="M32" s="114" t="n">
        <f aca="false">+Actuals!J16</f>
        <v>0</v>
      </c>
      <c r="N32" s="113" t="n">
        <f aca="false">+Actuals!K16</f>
        <v>0</v>
      </c>
      <c r="O32" s="114" t="n">
        <f aca="false">+Actuals!L16</f>
        <v>0</v>
      </c>
      <c r="P32" s="113" t="n">
        <f aca="false">+Actuals!M16</f>
        <v>0</v>
      </c>
      <c r="Q32" s="114" t="n">
        <f aca="false">+Actuals!N16</f>
        <v>0</v>
      </c>
      <c r="R32" s="113" t="n">
        <f aca="false">+Actuals!O16</f>
        <v>0</v>
      </c>
      <c r="S32" s="114" t="n">
        <f aca="false">+Actuals!P16</f>
        <v>0</v>
      </c>
      <c r="T32" s="113" t="n">
        <f aca="false">+Actuals!Q16</f>
        <v>0</v>
      </c>
      <c r="U32" s="114" t="n">
        <f aca="false">+Actuals!R16</f>
        <v>0</v>
      </c>
      <c r="V32" s="113" t="n">
        <f aca="false">+Actuals!S16</f>
        <v>0</v>
      </c>
      <c r="W32" s="114" t="n">
        <f aca="false">+Actuals!T16</f>
        <v>0</v>
      </c>
      <c r="X32" s="113" t="n">
        <f aca="false">+Actuals!U16</f>
        <v>0</v>
      </c>
      <c r="Y32" s="114" t="n">
        <f aca="false">+Actuals!V16</f>
        <v>0</v>
      </c>
      <c r="Z32" s="113" t="n">
        <f aca="false">+Actuals!W16</f>
        <v>0</v>
      </c>
      <c r="AA32" s="114" t="n">
        <f aca="false">+Actuals!X16</f>
        <v>0</v>
      </c>
      <c r="AB32" s="113" t="n">
        <f aca="false">+Actuals!Y16</f>
        <v>0</v>
      </c>
      <c r="AC32" s="114" t="n">
        <f aca="false">+Actuals!Z16</f>
        <v>0</v>
      </c>
      <c r="AD32" s="113" t="n">
        <f aca="false">+Actuals!AA16</f>
        <v>0</v>
      </c>
      <c r="AE32" s="114" t="n">
        <f aca="false">+Actuals!AB16</f>
        <v>0</v>
      </c>
      <c r="AF32" s="113" t="n">
        <f aca="false">+Actuals!AC16</f>
        <v>0</v>
      </c>
      <c r="AG32" s="114" t="n">
        <f aca="false">+Actuals!AD16</f>
        <v>0</v>
      </c>
      <c r="AH32" s="113" t="n">
        <f aca="false">+Actuals!AE16</f>
        <v>0</v>
      </c>
      <c r="AI32" s="114" t="n">
        <f aca="false">+Actuals!AF16</f>
        <v>0</v>
      </c>
      <c r="AJ32" s="113" t="n">
        <f aca="false">+Actuals!AG16</f>
        <v>0</v>
      </c>
      <c r="AK32" s="114" t="n">
        <f aca="false">+Actuals!AH16</f>
        <v>0</v>
      </c>
      <c r="AL32" s="113" t="n">
        <f aca="false">+Actuals!AI16</f>
        <v>0</v>
      </c>
      <c r="AM32" s="114" t="n">
        <f aca="false">+Actuals!AJ16</f>
        <v>0</v>
      </c>
      <c r="AN32" s="113" t="n">
        <f aca="false">+Actuals!AK16</f>
        <v>0</v>
      </c>
      <c r="AO32" s="114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3" t="n">
        <f aca="false">+Actuals!E17</f>
        <v>0</v>
      </c>
      <c r="I33" s="114" t="n">
        <f aca="false">+Actuals!F17</f>
        <v>0</v>
      </c>
      <c r="J33" s="113" t="n">
        <f aca="false">+Actuals!G17</f>
        <v>0</v>
      </c>
      <c r="K33" s="114" t="n">
        <f aca="false">+Actuals!H17</f>
        <v>0</v>
      </c>
      <c r="L33" s="113" t="n">
        <f aca="false">+Actuals!I17</f>
        <v>0</v>
      </c>
      <c r="M33" s="114" t="n">
        <f aca="false">+Actuals!J17</f>
        <v>0</v>
      </c>
      <c r="N33" s="113" t="n">
        <f aca="false">+Actuals!K17</f>
        <v>0</v>
      </c>
      <c r="O33" s="114" t="n">
        <f aca="false">+Actuals!L17</f>
        <v>0</v>
      </c>
      <c r="P33" s="113" t="n">
        <f aca="false">+Actuals!M17</f>
        <v>0</v>
      </c>
      <c r="Q33" s="114" t="n">
        <f aca="false">+Actuals!N17</f>
        <v>0</v>
      </c>
      <c r="R33" s="113" t="n">
        <f aca="false">+Actuals!O17</f>
        <v>0</v>
      </c>
      <c r="S33" s="114" t="n">
        <f aca="false">+Actuals!P17</f>
        <v>0</v>
      </c>
      <c r="T33" s="113" t="n">
        <f aca="false">+Actuals!Q17</f>
        <v>0</v>
      </c>
      <c r="U33" s="114" t="n">
        <f aca="false">+Actuals!R17</f>
        <v>0</v>
      </c>
      <c r="V33" s="113" t="n">
        <f aca="false">+Actuals!S17</f>
        <v>0</v>
      </c>
      <c r="W33" s="114" t="n">
        <f aca="false">+Actuals!T17</f>
        <v>0</v>
      </c>
      <c r="X33" s="113" t="n">
        <f aca="false">+Actuals!U17</f>
        <v>0</v>
      </c>
      <c r="Y33" s="114" t="n">
        <f aca="false">+Actuals!V17</f>
        <v>0</v>
      </c>
      <c r="Z33" s="113" t="n">
        <f aca="false">+Actuals!W17</f>
        <v>0</v>
      </c>
      <c r="AA33" s="114" t="n">
        <f aca="false">+Actuals!X17</f>
        <v>0</v>
      </c>
      <c r="AB33" s="113" t="n">
        <f aca="false">+Actuals!Y17</f>
        <v>0</v>
      </c>
      <c r="AC33" s="114" t="n">
        <f aca="false">+Actuals!Z17</f>
        <v>0</v>
      </c>
      <c r="AD33" s="113" t="n">
        <f aca="false">+Actuals!AA17</f>
        <v>0</v>
      </c>
      <c r="AE33" s="114" t="n">
        <f aca="false">+Actuals!AB17</f>
        <v>0</v>
      </c>
      <c r="AF33" s="113" t="n">
        <f aca="false">+Actuals!AC17</f>
        <v>0</v>
      </c>
      <c r="AG33" s="114" t="n">
        <f aca="false">+Actuals!AD17</f>
        <v>0</v>
      </c>
      <c r="AH33" s="113" t="n">
        <f aca="false">+Actuals!AE17</f>
        <v>0</v>
      </c>
      <c r="AI33" s="114" t="n">
        <f aca="false">+Actuals!AF17</f>
        <v>0</v>
      </c>
      <c r="AJ33" s="113" t="n">
        <f aca="false">+Actuals!AG17</f>
        <v>0</v>
      </c>
      <c r="AK33" s="114" t="n">
        <f aca="false">+Actuals!AH17</f>
        <v>0</v>
      </c>
      <c r="AL33" s="113" t="n">
        <f aca="false">+Actuals!AI17</f>
        <v>0</v>
      </c>
      <c r="AM33" s="114" t="n">
        <f aca="false">+Actuals!AJ17</f>
        <v>0</v>
      </c>
      <c r="AN33" s="113" t="n">
        <f aca="false">+Actuals!AK17</f>
        <v>0</v>
      </c>
      <c r="AO33" s="114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3" t="n">
        <f aca="false">+Actuals!E18</f>
        <v>0</v>
      </c>
      <c r="I34" s="114" t="n">
        <f aca="false">+Actuals!F18</f>
        <v>0</v>
      </c>
      <c r="J34" s="113" t="n">
        <f aca="false">+Actuals!G18</f>
        <v>0</v>
      </c>
      <c r="K34" s="114" t="n">
        <f aca="false">+Actuals!H18</f>
        <v>0</v>
      </c>
      <c r="L34" s="113" t="n">
        <f aca="false">+Actuals!I18</f>
        <v>0</v>
      </c>
      <c r="M34" s="114" t="n">
        <f aca="false">+Actuals!J18</f>
        <v>0</v>
      </c>
      <c r="N34" s="113" t="n">
        <f aca="false">+Actuals!K18</f>
        <v>0</v>
      </c>
      <c r="O34" s="114" t="n">
        <f aca="false">+Actuals!L18</f>
        <v>0</v>
      </c>
      <c r="P34" s="113" t="n">
        <f aca="false">+Actuals!M18</f>
        <v>0</v>
      </c>
      <c r="Q34" s="114" t="n">
        <f aca="false">+Actuals!N18</f>
        <v>0</v>
      </c>
      <c r="R34" s="113" t="n">
        <f aca="false">+Actuals!O18</f>
        <v>0</v>
      </c>
      <c r="S34" s="114" t="n">
        <f aca="false">+Actuals!P18</f>
        <v>0</v>
      </c>
      <c r="T34" s="113" t="n">
        <f aca="false">+Actuals!Q18</f>
        <v>0</v>
      </c>
      <c r="U34" s="114" t="n">
        <f aca="false">+Actuals!R18</f>
        <v>0</v>
      </c>
      <c r="V34" s="113" t="n">
        <f aca="false">+Actuals!S18</f>
        <v>0</v>
      </c>
      <c r="W34" s="114" t="n">
        <f aca="false">+Actuals!T18</f>
        <v>0</v>
      </c>
      <c r="X34" s="113" t="n">
        <f aca="false">+Actuals!U18</f>
        <v>0</v>
      </c>
      <c r="Y34" s="114" t="n">
        <f aca="false">+Actuals!V18</f>
        <v>0</v>
      </c>
      <c r="Z34" s="113" t="n">
        <f aca="false">+Actuals!W18</f>
        <v>0</v>
      </c>
      <c r="AA34" s="114" t="n">
        <f aca="false">+Actuals!X18</f>
        <v>0</v>
      </c>
      <c r="AB34" s="113" t="n">
        <f aca="false">+Actuals!Y18</f>
        <v>0</v>
      </c>
      <c r="AC34" s="114" t="n">
        <f aca="false">+Actuals!Z18</f>
        <v>0</v>
      </c>
      <c r="AD34" s="113" t="n">
        <f aca="false">+Actuals!AA18</f>
        <v>0</v>
      </c>
      <c r="AE34" s="114" t="n">
        <f aca="false">+Actuals!AB18</f>
        <v>0</v>
      </c>
      <c r="AF34" s="113" t="n">
        <f aca="false">+Actuals!AC18</f>
        <v>0</v>
      </c>
      <c r="AG34" s="114" t="n">
        <f aca="false">+Actuals!AD18</f>
        <v>0</v>
      </c>
      <c r="AH34" s="113" t="n">
        <f aca="false">+Actuals!AE18</f>
        <v>0</v>
      </c>
      <c r="AI34" s="114" t="n">
        <f aca="false">+Actuals!AF18</f>
        <v>0</v>
      </c>
      <c r="AJ34" s="113" t="n">
        <f aca="false">+Actuals!AG18</f>
        <v>0</v>
      </c>
      <c r="AK34" s="114" t="n">
        <f aca="false">+Actuals!AH18</f>
        <v>0</v>
      </c>
      <c r="AL34" s="113" t="n">
        <f aca="false">+Actuals!AI18</f>
        <v>0</v>
      </c>
      <c r="AM34" s="114" t="n">
        <f aca="false">+Actuals!AJ18</f>
        <v>0</v>
      </c>
      <c r="AN34" s="113" t="n">
        <f aca="false">+Actuals!AK18</f>
        <v>0</v>
      </c>
      <c r="AO34" s="114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'TIE-OUT'!T35+RECLASS!R35</f>
        <v>0</v>
      </c>
      <c r="G35" s="108" t="n">
        <f aca="false">'TIE-OUT'!U35+RECLASS!S35</f>
        <v>0</v>
      </c>
      <c r="H35" s="113" t="n">
        <f aca="false">+Actuals!E19</f>
        <v>0</v>
      </c>
      <c r="I35" s="114" t="n">
        <f aca="false">+Actuals!F19</f>
        <v>0</v>
      </c>
      <c r="J35" s="113" t="n">
        <f aca="false">+Actuals!G19</f>
        <v>0</v>
      </c>
      <c r="K35" s="114" t="n">
        <f aca="false">+Actuals!H19</f>
        <v>0</v>
      </c>
      <c r="L35" s="113" t="n">
        <f aca="false">+Actuals!I19</f>
        <v>0</v>
      </c>
      <c r="M35" s="114" t="n">
        <f aca="false">+Actuals!J19</f>
        <v>0</v>
      </c>
      <c r="N35" s="113" t="n">
        <f aca="false">+Actuals!K19</f>
        <v>0</v>
      </c>
      <c r="O35" s="114" t="n">
        <f aca="false">+Actuals!L19</f>
        <v>0</v>
      </c>
      <c r="P35" s="113" t="n">
        <f aca="false">+Actuals!M19</f>
        <v>0</v>
      </c>
      <c r="Q35" s="114" t="n">
        <f aca="false">+Actuals!N19</f>
        <v>0</v>
      </c>
      <c r="R35" s="113" t="n">
        <f aca="false">+Actuals!O19</f>
        <v>0</v>
      </c>
      <c r="S35" s="114" t="n">
        <f aca="false">+Actuals!P19</f>
        <v>0</v>
      </c>
      <c r="T35" s="113" t="n">
        <f aca="false">+Actuals!Q19</f>
        <v>0</v>
      </c>
      <c r="U35" s="114" t="n">
        <f aca="false">+Actuals!R19</f>
        <v>0</v>
      </c>
      <c r="V35" s="113" t="n">
        <f aca="false">+Actuals!S19</f>
        <v>0</v>
      </c>
      <c r="W35" s="114" t="n">
        <f aca="false">+Actuals!T19</f>
        <v>0</v>
      </c>
      <c r="X35" s="113" t="n">
        <f aca="false">+Actuals!U19</f>
        <v>0</v>
      </c>
      <c r="Y35" s="114" t="n">
        <f aca="false">+Actuals!V19</f>
        <v>0</v>
      </c>
      <c r="Z35" s="113" t="n">
        <f aca="false">+Actuals!W19</f>
        <v>0</v>
      </c>
      <c r="AA35" s="114" t="n">
        <f aca="false">+Actuals!X19</f>
        <v>0</v>
      </c>
      <c r="AB35" s="113" t="n">
        <f aca="false">+Actuals!Y19</f>
        <v>0</v>
      </c>
      <c r="AC35" s="114" t="n">
        <f aca="false">+Actuals!Z19</f>
        <v>0</v>
      </c>
      <c r="AD35" s="113" t="n">
        <f aca="false">+Actuals!AA19</f>
        <v>0</v>
      </c>
      <c r="AE35" s="114" t="n">
        <f aca="false">+Actuals!AB19</f>
        <v>0</v>
      </c>
      <c r="AF35" s="113" t="n">
        <f aca="false">+Actuals!AC19</f>
        <v>0</v>
      </c>
      <c r="AG35" s="114" t="n">
        <f aca="false">+Actuals!AD19</f>
        <v>0</v>
      </c>
      <c r="AH35" s="113" t="n">
        <f aca="false">+Actuals!AE19</f>
        <v>0</v>
      </c>
      <c r="AI35" s="114" t="n">
        <f aca="false">+Actuals!AF19</f>
        <v>0</v>
      </c>
      <c r="AJ35" s="113" t="n">
        <f aca="false">+Actuals!AG19</f>
        <v>0</v>
      </c>
      <c r="AK35" s="114" t="n">
        <f aca="false">+Actuals!AH19</f>
        <v>0</v>
      </c>
      <c r="AL35" s="113" t="n">
        <f aca="false">+Actuals!AI19</f>
        <v>0</v>
      </c>
      <c r="AM35" s="114" t="n">
        <f aca="false">+Actuals!AJ19</f>
        <v>0</v>
      </c>
      <c r="AN35" s="113" t="n">
        <f aca="false">+Actuals!AK19</f>
        <v>0</v>
      </c>
      <c r="AO35" s="114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3" t="n">
        <f aca="false">+Actuals!E20</f>
        <v>0</v>
      </c>
      <c r="I39" s="114" t="n">
        <f aca="false">+Actuals!F20</f>
        <v>0</v>
      </c>
      <c r="J39" s="113" t="n">
        <f aca="false">+Actuals!G20</f>
        <v>0</v>
      </c>
      <c r="K39" s="114" t="n">
        <f aca="false">+Actuals!H20</f>
        <v>0</v>
      </c>
      <c r="L39" s="113" t="n">
        <f aca="false">+Actuals!I20</f>
        <v>0</v>
      </c>
      <c r="M39" s="114" t="n">
        <f aca="false">+Actuals!J20</f>
        <v>0</v>
      </c>
      <c r="N39" s="113" t="n">
        <f aca="false">+Actuals!K20</f>
        <v>0</v>
      </c>
      <c r="O39" s="114" t="n">
        <f aca="false">+Actuals!L20</f>
        <v>0</v>
      </c>
      <c r="P39" s="113" t="n">
        <f aca="false">+Actuals!M20</f>
        <v>0</v>
      </c>
      <c r="Q39" s="114" t="n">
        <f aca="false">+Actuals!N20</f>
        <v>0</v>
      </c>
      <c r="R39" s="113" t="n">
        <f aca="false">+Actuals!O20</f>
        <v>0</v>
      </c>
      <c r="S39" s="114" t="n">
        <f aca="false">+Actuals!P20</f>
        <v>0</v>
      </c>
      <c r="T39" s="113" t="n">
        <f aca="false">+Actuals!Q20</f>
        <v>0</v>
      </c>
      <c r="U39" s="114" t="n">
        <f aca="false">+Actuals!R20</f>
        <v>0</v>
      </c>
      <c r="V39" s="113" t="n">
        <f aca="false">+Actuals!S20</f>
        <v>0</v>
      </c>
      <c r="W39" s="114" t="n">
        <f aca="false">+Actuals!T20</f>
        <v>0</v>
      </c>
      <c r="X39" s="113" t="n">
        <f aca="false">+Actuals!U20</f>
        <v>0</v>
      </c>
      <c r="Y39" s="114" t="n">
        <f aca="false">+Actuals!V20</f>
        <v>0</v>
      </c>
      <c r="Z39" s="113" t="n">
        <f aca="false">+Actuals!W20</f>
        <v>0</v>
      </c>
      <c r="AA39" s="114" t="n">
        <f aca="false">+Actuals!X20</f>
        <v>0</v>
      </c>
      <c r="AB39" s="113" t="n">
        <f aca="false">+Actuals!Y20</f>
        <v>0</v>
      </c>
      <c r="AC39" s="114" t="n">
        <f aca="false">+Actuals!Z20</f>
        <v>0</v>
      </c>
      <c r="AD39" s="113" t="n">
        <f aca="false">+Actuals!AA20</f>
        <v>0</v>
      </c>
      <c r="AE39" s="114" t="n">
        <f aca="false">+Actuals!AB20</f>
        <v>0</v>
      </c>
      <c r="AF39" s="113" t="n">
        <f aca="false">+Actuals!AC20</f>
        <v>0</v>
      </c>
      <c r="AG39" s="114" t="n">
        <f aca="false">+Actuals!AD20</f>
        <v>0</v>
      </c>
      <c r="AH39" s="113" t="n">
        <f aca="false">+Actuals!AE20</f>
        <v>0</v>
      </c>
      <c r="AI39" s="114" t="n">
        <f aca="false">+Actuals!AF20</f>
        <v>0</v>
      </c>
      <c r="AJ39" s="113" t="n">
        <f aca="false">+Actuals!AG20</f>
        <v>0</v>
      </c>
      <c r="AK39" s="114" t="n">
        <f aca="false">+Actuals!AH20</f>
        <v>0</v>
      </c>
      <c r="AL39" s="113" t="n">
        <f aca="false">+Actuals!AI20</f>
        <v>0</v>
      </c>
      <c r="AM39" s="114" t="n">
        <f aca="false">+Actuals!AJ20</f>
        <v>0</v>
      </c>
      <c r="AN39" s="113" t="n">
        <f aca="false">+Actuals!AK20</f>
        <v>0</v>
      </c>
      <c r="AO39" s="114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3" t="n">
        <f aca="false">+Actuals!E21</f>
        <v>0</v>
      </c>
      <c r="I40" s="114" t="n">
        <f aca="false">+Actuals!F21</f>
        <v>0</v>
      </c>
      <c r="J40" s="113" t="n">
        <f aca="false">+Actuals!G21</f>
        <v>0</v>
      </c>
      <c r="K40" s="114" t="n">
        <f aca="false">+Actuals!H21</f>
        <v>0</v>
      </c>
      <c r="L40" s="113" t="n">
        <f aca="false">+Actuals!I21</f>
        <v>0</v>
      </c>
      <c r="M40" s="114" t="n">
        <f aca="false">+Actuals!J21</f>
        <v>0</v>
      </c>
      <c r="N40" s="113" t="n">
        <f aca="false">+Actuals!K21</f>
        <v>0</v>
      </c>
      <c r="O40" s="114" t="n">
        <f aca="false">+Actuals!L21</f>
        <v>0</v>
      </c>
      <c r="P40" s="113" t="n">
        <f aca="false">+Actuals!M21</f>
        <v>0</v>
      </c>
      <c r="Q40" s="114" t="n">
        <f aca="false">+Actuals!N21</f>
        <v>0</v>
      </c>
      <c r="R40" s="113" t="n">
        <f aca="false">+Actuals!O21</f>
        <v>0</v>
      </c>
      <c r="S40" s="114" t="n">
        <f aca="false">+Actuals!P21</f>
        <v>0</v>
      </c>
      <c r="T40" s="113" t="n">
        <f aca="false">+Actuals!Q21</f>
        <v>0</v>
      </c>
      <c r="U40" s="114" t="n">
        <f aca="false">+Actuals!R21</f>
        <v>0</v>
      </c>
      <c r="V40" s="113" t="n">
        <f aca="false">+Actuals!S21</f>
        <v>0</v>
      </c>
      <c r="W40" s="114" t="n">
        <f aca="false">+Actuals!T21</f>
        <v>0</v>
      </c>
      <c r="X40" s="113" t="n">
        <f aca="false">+Actuals!U21</f>
        <v>0</v>
      </c>
      <c r="Y40" s="114" t="n">
        <f aca="false">+Actuals!V21</f>
        <v>0</v>
      </c>
      <c r="Z40" s="113" t="n">
        <f aca="false">+Actuals!W21</f>
        <v>0</v>
      </c>
      <c r="AA40" s="114" t="n">
        <f aca="false">+Actuals!X21</f>
        <v>0</v>
      </c>
      <c r="AB40" s="113" t="n">
        <f aca="false">+Actuals!Y21</f>
        <v>0</v>
      </c>
      <c r="AC40" s="114" t="n">
        <f aca="false">+Actuals!Z21</f>
        <v>0</v>
      </c>
      <c r="AD40" s="113" t="n">
        <f aca="false">+Actuals!AA21</f>
        <v>0</v>
      </c>
      <c r="AE40" s="114" t="n">
        <f aca="false">+Actuals!AB21</f>
        <v>0</v>
      </c>
      <c r="AF40" s="113" t="n">
        <f aca="false">+Actuals!AC21</f>
        <v>0</v>
      </c>
      <c r="AG40" s="114" t="n">
        <f aca="false">+Actuals!AD21</f>
        <v>0</v>
      </c>
      <c r="AH40" s="113" t="n">
        <f aca="false">+Actuals!AE21</f>
        <v>0</v>
      </c>
      <c r="AI40" s="114" t="n">
        <f aca="false">+Actuals!AF21</f>
        <v>0</v>
      </c>
      <c r="AJ40" s="113" t="n">
        <f aca="false">+Actuals!AG21</f>
        <v>0</v>
      </c>
      <c r="AK40" s="114" t="n">
        <f aca="false">+Actuals!AH21</f>
        <v>0</v>
      </c>
      <c r="AL40" s="113" t="n">
        <f aca="false">+Actuals!AI21</f>
        <v>0</v>
      </c>
      <c r="AM40" s="114" t="n">
        <f aca="false">+Actuals!AJ21</f>
        <v>0</v>
      </c>
      <c r="AN40" s="113" t="n">
        <f aca="false">+Actuals!AK21</f>
        <v>0</v>
      </c>
      <c r="AO40" s="114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'TIE-OUT'!T41+RECLASS!R41</f>
        <v>0</v>
      </c>
      <c r="G41" s="108" t="n">
        <f aca="false">'TIE-OUT'!U41+RECLASS!S41</f>
        <v>0</v>
      </c>
      <c r="H41" s="113" t="n">
        <f aca="false">+Actuals!E22</f>
        <v>0</v>
      </c>
      <c r="I41" s="114" t="n">
        <f aca="false">+Actuals!F22</f>
        <v>0</v>
      </c>
      <c r="J41" s="113" t="n">
        <f aca="false">+Actuals!G22</f>
        <v>0</v>
      </c>
      <c r="K41" s="114" t="n">
        <f aca="false">+Actuals!H22</f>
        <v>0</v>
      </c>
      <c r="L41" s="113" t="n">
        <f aca="false">+Actuals!I22</f>
        <v>0</v>
      </c>
      <c r="M41" s="114" t="n">
        <f aca="false">+Actuals!J22</f>
        <v>0</v>
      </c>
      <c r="N41" s="113" t="n">
        <f aca="false">+Actuals!K22</f>
        <v>0</v>
      </c>
      <c r="O41" s="114" t="n">
        <f aca="false">+Actuals!L22</f>
        <v>0</v>
      </c>
      <c r="P41" s="113" t="n">
        <f aca="false">+Actuals!M22</f>
        <v>0</v>
      </c>
      <c r="Q41" s="114" t="n">
        <f aca="false">+Actuals!N22</f>
        <v>0</v>
      </c>
      <c r="R41" s="113" t="n">
        <f aca="false">+Actuals!O22</f>
        <v>0</v>
      </c>
      <c r="S41" s="114" t="n">
        <f aca="false">+Actuals!P22</f>
        <v>0</v>
      </c>
      <c r="T41" s="113" t="n">
        <f aca="false">+Actuals!Q22</f>
        <v>0</v>
      </c>
      <c r="U41" s="114" t="n">
        <f aca="false">+Actuals!R22</f>
        <v>0</v>
      </c>
      <c r="V41" s="113" t="n">
        <f aca="false">+Actuals!S22</f>
        <v>0</v>
      </c>
      <c r="W41" s="114" t="n">
        <f aca="false">+Actuals!T22</f>
        <v>0</v>
      </c>
      <c r="X41" s="113" t="n">
        <f aca="false">+Actuals!U22</f>
        <v>0</v>
      </c>
      <c r="Y41" s="114" t="n">
        <f aca="false">+Actuals!V22</f>
        <v>0</v>
      </c>
      <c r="Z41" s="113" t="n">
        <f aca="false">+Actuals!W22</f>
        <v>0</v>
      </c>
      <c r="AA41" s="114" t="n">
        <f aca="false">+Actuals!X22</f>
        <v>0</v>
      </c>
      <c r="AB41" s="113" t="n">
        <f aca="false">+Actuals!Y22</f>
        <v>0</v>
      </c>
      <c r="AC41" s="114" t="n">
        <f aca="false">+Actuals!Z22</f>
        <v>0</v>
      </c>
      <c r="AD41" s="113" t="n">
        <f aca="false">+Actuals!AA22</f>
        <v>0</v>
      </c>
      <c r="AE41" s="114" t="n">
        <f aca="false">+Actuals!AB22</f>
        <v>0</v>
      </c>
      <c r="AF41" s="113" t="n">
        <f aca="false">+Actuals!AC22</f>
        <v>0</v>
      </c>
      <c r="AG41" s="114" t="n">
        <f aca="false">+Actuals!AD22</f>
        <v>0</v>
      </c>
      <c r="AH41" s="113" t="n">
        <f aca="false">+Actuals!AE22</f>
        <v>0</v>
      </c>
      <c r="AI41" s="114" t="n">
        <f aca="false">+Actuals!AF22</f>
        <v>0</v>
      </c>
      <c r="AJ41" s="113" t="n">
        <f aca="false">+Actuals!AG22</f>
        <v>0</v>
      </c>
      <c r="AK41" s="114" t="n">
        <f aca="false">+Actuals!AH22</f>
        <v>0</v>
      </c>
      <c r="AL41" s="113" t="n">
        <f aca="false">+Actuals!AI22</f>
        <v>0</v>
      </c>
      <c r="AM41" s="114" t="n">
        <f aca="false">+Actuals!AJ22</f>
        <v>0</v>
      </c>
      <c r="AN41" s="113" t="n">
        <f aca="false">+Actuals!AK22</f>
        <v>0</v>
      </c>
      <c r="AO41" s="114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3" t="n">
        <f aca="false">+Actuals!E23</f>
        <v>0</v>
      </c>
      <c r="I45" s="114" t="n">
        <f aca="false">+Actuals!F23</f>
        <v>0</v>
      </c>
      <c r="J45" s="113" t="n">
        <f aca="false">+Actuals!G23</f>
        <v>0</v>
      </c>
      <c r="K45" s="114" t="n">
        <f aca="false">+Actuals!H23</f>
        <v>0</v>
      </c>
      <c r="L45" s="113" t="n">
        <f aca="false">+Actuals!I23</f>
        <v>0</v>
      </c>
      <c r="M45" s="114" t="n">
        <f aca="false">+Actuals!J23</f>
        <v>0</v>
      </c>
      <c r="N45" s="113" t="n">
        <f aca="false">+Actuals!K23</f>
        <v>0</v>
      </c>
      <c r="O45" s="114" t="n">
        <f aca="false">+Actuals!L23</f>
        <v>0</v>
      </c>
      <c r="P45" s="113" t="n">
        <f aca="false">+Actuals!M23</f>
        <v>0</v>
      </c>
      <c r="Q45" s="114" t="n">
        <f aca="false">+Actuals!N23</f>
        <v>0</v>
      </c>
      <c r="R45" s="113" t="n">
        <f aca="false">+Actuals!O23</f>
        <v>0</v>
      </c>
      <c r="S45" s="114" t="n">
        <f aca="false">+Actuals!P23</f>
        <v>0</v>
      </c>
      <c r="T45" s="113" t="n">
        <f aca="false">+Actuals!Q23</f>
        <v>0</v>
      </c>
      <c r="U45" s="114" t="n">
        <f aca="false">+Actuals!R23</f>
        <v>0</v>
      </c>
      <c r="V45" s="113" t="n">
        <f aca="false">+Actuals!S23</f>
        <v>0</v>
      </c>
      <c r="W45" s="114" t="n">
        <f aca="false">+Actuals!T23</f>
        <v>0</v>
      </c>
      <c r="X45" s="113" t="n">
        <f aca="false">+Actuals!U23</f>
        <v>0</v>
      </c>
      <c r="Y45" s="114" t="n">
        <f aca="false">+Actuals!V23</f>
        <v>0</v>
      </c>
      <c r="Z45" s="113" t="n">
        <f aca="false">+Actuals!W23</f>
        <v>0</v>
      </c>
      <c r="AA45" s="114" t="n">
        <f aca="false">+Actuals!X23</f>
        <v>0</v>
      </c>
      <c r="AB45" s="113" t="n">
        <f aca="false">+Actuals!Y23</f>
        <v>0</v>
      </c>
      <c r="AC45" s="114" t="n">
        <f aca="false">+Actuals!Z23</f>
        <v>0</v>
      </c>
      <c r="AD45" s="113" t="n">
        <f aca="false">+Actuals!AA23</f>
        <v>0</v>
      </c>
      <c r="AE45" s="114" t="n">
        <f aca="false">+Actuals!AB23</f>
        <v>0</v>
      </c>
      <c r="AF45" s="113" t="n">
        <f aca="false">+Actuals!AC23</f>
        <v>0</v>
      </c>
      <c r="AG45" s="114" t="n">
        <f aca="false">+Actuals!AD23</f>
        <v>0</v>
      </c>
      <c r="AH45" s="113" t="n">
        <f aca="false">+Actuals!AE23</f>
        <v>0</v>
      </c>
      <c r="AI45" s="114" t="n">
        <f aca="false">+Actuals!AF23</f>
        <v>0</v>
      </c>
      <c r="AJ45" s="113" t="n">
        <f aca="false">+Actuals!AG23</f>
        <v>0</v>
      </c>
      <c r="AK45" s="114" t="n">
        <f aca="false">+Actuals!AH23</f>
        <v>0</v>
      </c>
      <c r="AL45" s="113" t="n">
        <f aca="false">+Actuals!AI23</f>
        <v>0</v>
      </c>
      <c r="AM45" s="114" t="n">
        <f aca="false">+Actuals!AJ23</f>
        <v>0</v>
      </c>
      <c r="AN45" s="113" t="n">
        <f aca="false">+Actuals!AK23</f>
        <v>0</v>
      </c>
      <c r="AO45" s="114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24835.99</v>
      </c>
      <c r="F47" s="28" t="n">
        <f aca="false">'TIE-OUT'!T47+RECLASS!R47</f>
        <v>0</v>
      </c>
      <c r="G47" s="29" t="n">
        <f aca="false">'TIE-OUT'!U47+RECLASS!S47</f>
        <v>0</v>
      </c>
      <c r="H47" s="113" t="n">
        <f aca="false">+Actuals!E24</f>
        <v>-0</v>
      </c>
      <c r="I47" s="114" t="n">
        <f aca="false">+Actuals!F24</f>
        <v>-0</v>
      </c>
      <c r="J47" s="113" t="n">
        <f aca="false">+Actuals!G24</f>
        <v>-0</v>
      </c>
      <c r="K47" s="114" t="n">
        <f aca="false">+Actuals!H24</f>
        <v>24835.99</v>
      </c>
      <c r="L47" s="113" t="n">
        <f aca="false">+Actuals!I24</f>
        <v>0</v>
      </c>
      <c r="M47" s="114" t="n">
        <f aca="false">+Actuals!J24</f>
        <v>0</v>
      </c>
      <c r="N47" s="113" t="n">
        <f aca="false">+Actuals!K24</f>
        <v>0</v>
      </c>
      <c r="O47" s="114" t="n">
        <f aca="false">+Actuals!L24</f>
        <v>0</v>
      </c>
      <c r="P47" s="113" t="n">
        <f aca="false">+Actuals!M24</f>
        <v>0</v>
      </c>
      <c r="Q47" s="114" t="n">
        <f aca="false">+Actuals!N24</f>
        <v>0</v>
      </c>
      <c r="R47" s="113" t="n">
        <f aca="false">+Actuals!O24</f>
        <v>0</v>
      </c>
      <c r="S47" s="114" t="n">
        <f aca="false">+Actuals!P24</f>
        <v>0</v>
      </c>
      <c r="T47" s="113" t="n">
        <f aca="false">+Actuals!Q24</f>
        <v>0</v>
      </c>
      <c r="U47" s="114" t="n">
        <f aca="false">+Actuals!R24</f>
        <v>0</v>
      </c>
      <c r="V47" s="113" t="n">
        <f aca="false">+Actuals!S24</f>
        <v>0</v>
      </c>
      <c r="W47" s="114" t="n">
        <f aca="false">+Actuals!T24</f>
        <v>0</v>
      </c>
      <c r="X47" s="113" t="n">
        <f aca="false">+Actuals!U24</f>
        <v>0</v>
      </c>
      <c r="Y47" s="114" t="n">
        <f aca="false">+Actuals!V24</f>
        <v>0</v>
      </c>
      <c r="Z47" s="113" t="n">
        <f aca="false">+Actuals!W24</f>
        <v>0</v>
      </c>
      <c r="AA47" s="114" t="n">
        <f aca="false">+Actuals!X24</f>
        <v>0</v>
      </c>
      <c r="AB47" s="113" t="n">
        <f aca="false">+Actuals!Y24</f>
        <v>0</v>
      </c>
      <c r="AC47" s="114" t="n">
        <f aca="false">+Actuals!Z24</f>
        <v>0</v>
      </c>
      <c r="AD47" s="113" t="n">
        <f aca="false">+Actuals!AA24</f>
        <v>0</v>
      </c>
      <c r="AE47" s="114" t="n">
        <f aca="false">+Actuals!AB24</f>
        <v>0</v>
      </c>
      <c r="AF47" s="113" t="n">
        <f aca="false">+Actuals!AC24</f>
        <v>0</v>
      </c>
      <c r="AG47" s="114" t="n">
        <f aca="false">+Actuals!AD24</f>
        <v>0</v>
      </c>
      <c r="AH47" s="113" t="n">
        <f aca="false">+Actuals!AE24</f>
        <v>0</v>
      </c>
      <c r="AI47" s="114" t="n">
        <f aca="false">+Actuals!AF24</f>
        <v>0</v>
      </c>
      <c r="AJ47" s="113" t="n">
        <f aca="false">+Actuals!AG24</f>
        <v>0</v>
      </c>
      <c r="AK47" s="114" t="n">
        <f aca="false">+Actuals!AH24</f>
        <v>0</v>
      </c>
      <c r="AL47" s="113" t="n">
        <f aca="false">+Actuals!AI24</f>
        <v>0</v>
      </c>
      <c r="AM47" s="114" t="n">
        <f aca="false">+Actuals!AJ24</f>
        <v>0</v>
      </c>
      <c r="AN47" s="113" t="n">
        <f aca="false">+Actuals!AK24</f>
        <v>0</v>
      </c>
      <c r="AO47" s="114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3" t="n">
        <f aca="false">+Actuals!E25</f>
        <v>0</v>
      </c>
      <c r="I49" s="114" t="n">
        <f aca="false">+Actuals!F25</f>
        <v>0</v>
      </c>
      <c r="J49" s="113" t="n">
        <f aca="false">+Actuals!G25</f>
        <v>0</v>
      </c>
      <c r="K49" s="114" t="n">
        <f aca="false">+Actuals!H25</f>
        <v>0</v>
      </c>
      <c r="L49" s="113" t="n">
        <f aca="false">+Actuals!I25</f>
        <v>0</v>
      </c>
      <c r="M49" s="114" t="n">
        <f aca="false">+Actuals!J25</f>
        <v>0</v>
      </c>
      <c r="N49" s="113" t="n">
        <f aca="false">+Actuals!K25</f>
        <v>0</v>
      </c>
      <c r="O49" s="114" t="n">
        <f aca="false">+Actuals!L25</f>
        <v>0</v>
      </c>
      <c r="P49" s="113" t="n">
        <f aca="false">+Actuals!M25</f>
        <v>0</v>
      </c>
      <c r="Q49" s="114" t="n">
        <f aca="false">+Actuals!N25</f>
        <v>0</v>
      </c>
      <c r="R49" s="113" t="n">
        <f aca="false">+Actuals!O25</f>
        <v>0</v>
      </c>
      <c r="S49" s="114" t="n">
        <f aca="false">+Actuals!P25</f>
        <v>0</v>
      </c>
      <c r="T49" s="113" t="n">
        <f aca="false">+Actuals!Q25</f>
        <v>0</v>
      </c>
      <c r="U49" s="114" t="n">
        <f aca="false">+Actuals!R25</f>
        <v>0</v>
      </c>
      <c r="V49" s="113" t="n">
        <f aca="false">+Actuals!S25</f>
        <v>0</v>
      </c>
      <c r="W49" s="114" t="n">
        <f aca="false">+Actuals!T25</f>
        <v>0</v>
      </c>
      <c r="X49" s="113" t="n">
        <f aca="false">+Actuals!U25</f>
        <v>0</v>
      </c>
      <c r="Y49" s="114" t="n">
        <f aca="false">+Actuals!V25</f>
        <v>0</v>
      </c>
      <c r="Z49" s="113" t="n">
        <f aca="false">+Actuals!W25</f>
        <v>0</v>
      </c>
      <c r="AA49" s="114" t="n">
        <f aca="false">+Actuals!X25</f>
        <v>0</v>
      </c>
      <c r="AB49" s="113" t="n">
        <f aca="false">+Actuals!Y25</f>
        <v>0</v>
      </c>
      <c r="AC49" s="114" t="n">
        <f aca="false">+Actuals!Z25</f>
        <v>0</v>
      </c>
      <c r="AD49" s="113" t="n">
        <f aca="false">+Actuals!AA25</f>
        <v>0</v>
      </c>
      <c r="AE49" s="114" t="n">
        <f aca="false">+Actuals!AB25</f>
        <v>0</v>
      </c>
      <c r="AF49" s="113" t="n">
        <f aca="false">+Actuals!AC25</f>
        <v>0</v>
      </c>
      <c r="AG49" s="114" t="n">
        <f aca="false">+Actuals!AD25</f>
        <v>0</v>
      </c>
      <c r="AH49" s="113" t="n">
        <f aca="false">+Actuals!AE25</f>
        <v>0</v>
      </c>
      <c r="AI49" s="114" t="n">
        <f aca="false">+Actuals!AF25</f>
        <v>0</v>
      </c>
      <c r="AJ49" s="113" t="n">
        <f aca="false">+Actuals!AG25</f>
        <v>0</v>
      </c>
      <c r="AK49" s="114" t="n">
        <f aca="false">+Actuals!AH25</f>
        <v>0</v>
      </c>
      <c r="AL49" s="113" t="n">
        <f aca="false">+Actuals!AI25</f>
        <v>0</v>
      </c>
      <c r="AM49" s="114" t="n">
        <f aca="false">+Actuals!AJ25</f>
        <v>0</v>
      </c>
      <c r="AN49" s="113" t="n">
        <f aca="false">+Actuals!AK25</f>
        <v>0</v>
      </c>
      <c r="AO49" s="114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3" t="n">
        <f aca="false">+Actuals!E26</f>
        <v>0</v>
      </c>
      <c r="I51" s="114" t="n">
        <f aca="false">+Actuals!F26</f>
        <v>0</v>
      </c>
      <c r="J51" s="113" t="n">
        <f aca="false">+Actuals!G26</f>
        <v>0</v>
      </c>
      <c r="K51" s="114" t="n">
        <f aca="false">+Actuals!H26</f>
        <v>0</v>
      </c>
      <c r="L51" s="113" t="n">
        <f aca="false">+Actuals!I26</f>
        <v>0</v>
      </c>
      <c r="M51" s="114" t="n">
        <f aca="false">+Actuals!J26</f>
        <v>0</v>
      </c>
      <c r="N51" s="113" t="n">
        <f aca="false">+Actuals!K26</f>
        <v>0</v>
      </c>
      <c r="O51" s="114" t="n">
        <f aca="false">+Actuals!L26</f>
        <v>0</v>
      </c>
      <c r="P51" s="113" t="n">
        <f aca="false">+Actuals!M26</f>
        <v>0</v>
      </c>
      <c r="Q51" s="114" t="n">
        <f aca="false">+Actuals!N26</f>
        <v>0</v>
      </c>
      <c r="R51" s="113" t="n">
        <f aca="false">+Actuals!O26</f>
        <v>0</v>
      </c>
      <c r="S51" s="114" t="n">
        <f aca="false">+Actuals!P26</f>
        <v>0</v>
      </c>
      <c r="T51" s="113" t="n">
        <f aca="false">+Actuals!Q26</f>
        <v>0</v>
      </c>
      <c r="U51" s="114" t="n">
        <f aca="false">+Actuals!R26</f>
        <v>0</v>
      </c>
      <c r="V51" s="113" t="n">
        <f aca="false">+Actuals!S26</f>
        <v>0</v>
      </c>
      <c r="W51" s="114" t="n">
        <f aca="false">+Actuals!T26</f>
        <v>0</v>
      </c>
      <c r="X51" s="113" t="n">
        <f aca="false">+Actuals!U26</f>
        <v>0</v>
      </c>
      <c r="Y51" s="114" t="n">
        <f aca="false">+Actuals!V26</f>
        <v>0</v>
      </c>
      <c r="Z51" s="113" t="n">
        <f aca="false">+Actuals!W26</f>
        <v>0</v>
      </c>
      <c r="AA51" s="114" t="n">
        <f aca="false">+Actuals!X26</f>
        <v>0</v>
      </c>
      <c r="AB51" s="113" t="n">
        <f aca="false">+Actuals!Y26</f>
        <v>0</v>
      </c>
      <c r="AC51" s="114" t="n">
        <f aca="false">+Actuals!Z26</f>
        <v>0</v>
      </c>
      <c r="AD51" s="113" t="n">
        <f aca="false">+Actuals!AA26</f>
        <v>0</v>
      </c>
      <c r="AE51" s="114" t="n">
        <f aca="false">+Actuals!AB26</f>
        <v>0</v>
      </c>
      <c r="AF51" s="113" t="n">
        <f aca="false">+Actuals!AC26</f>
        <v>0</v>
      </c>
      <c r="AG51" s="114" t="n">
        <f aca="false">+Actuals!AD26</f>
        <v>0</v>
      </c>
      <c r="AH51" s="113" t="n">
        <f aca="false">+Actuals!AE26</f>
        <v>0</v>
      </c>
      <c r="AI51" s="114" t="n">
        <f aca="false">+Actuals!AF26</f>
        <v>0</v>
      </c>
      <c r="AJ51" s="113" t="n">
        <f aca="false">+Actuals!AG26</f>
        <v>0</v>
      </c>
      <c r="AK51" s="114" t="n">
        <f aca="false">+Actuals!AH26</f>
        <v>0</v>
      </c>
      <c r="AL51" s="113" t="n">
        <f aca="false">+Actuals!AI26</f>
        <v>0</v>
      </c>
      <c r="AM51" s="114" t="n">
        <f aca="false">+Actuals!AJ26</f>
        <v>0</v>
      </c>
      <c r="AN51" s="113" t="n">
        <f aca="false">+Actuals!AK26</f>
        <v>0</v>
      </c>
      <c r="AO51" s="114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3" t="n">
        <f aca="false">+Actuals!E27</f>
        <v>-0</v>
      </c>
      <c r="I54" s="114" t="n">
        <f aca="false">+Actuals!F27</f>
        <v>-0</v>
      </c>
      <c r="J54" s="113" t="n">
        <f aca="false">+Actuals!G27</f>
        <v>-0</v>
      </c>
      <c r="K54" s="114" t="n">
        <f aca="false">+Actuals!H27</f>
        <v>-0</v>
      </c>
      <c r="L54" s="113" t="n">
        <f aca="false">+Actuals!I27</f>
        <v>0</v>
      </c>
      <c r="M54" s="114" t="n">
        <f aca="false">+Actuals!J27</f>
        <v>0</v>
      </c>
      <c r="N54" s="113" t="n">
        <f aca="false">+Actuals!K27</f>
        <v>0</v>
      </c>
      <c r="O54" s="114" t="n">
        <f aca="false">+Actuals!L27</f>
        <v>0</v>
      </c>
      <c r="P54" s="113" t="n">
        <f aca="false">+Actuals!M27</f>
        <v>0</v>
      </c>
      <c r="Q54" s="114" t="n">
        <f aca="false">+Actuals!N27</f>
        <v>0</v>
      </c>
      <c r="R54" s="113" t="n">
        <f aca="false">+Actuals!O27</f>
        <v>0</v>
      </c>
      <c r="S54" s="114" t="n">
        <f aca="false">+Actuals!P27</f>
        <v>0</v>
      </c>
      <c r="T54" s="113" t="n">
        <f aca="false">+Actuals!Q27</f>
        <v>0</v>
      </c>
      <c r="U54" s="114" t="n">
        <f aca="false">+Actuals!R27</f>
        <v>0</v>
      </c>
      <c r="V54" s="113" t="n">
        <f aca="false">+Actuals!S27</f>
        <v>0</v>
      </c>
      <c r="W54" s="114" t="n">
        <f aca="false">+Actuals!T27</f>
        <v>0</v>
      </c>
      <c r="X54" s="113" t="n">
        <f aca="false">+Actuals!U27</f>
        <v>0</v>
      </c>
      <c r="Y54" s="114" t="n">
        <f aca="false">+Actuals!V27</f>
        <v>0</v>
      </c>
      <c r="Z54" s="113" t="n">
        <f aca="false">+Actuals!W27</f>
        <v>0</v>
      </c>
      <c r="AA54" s="114" t="n">
        <f aca="false">+Actuals!X27</f>
        <v>0</v>
      </c>
      <c r="AB54" s="113" t="n">
        <f aca="false">+Actuals!Y27</f>
        <v>0</v>
      </c>
      <c r="AC54" s="114" t="n">
        <f aca="false">+Actuals!Z27</f>
        <v>0</v>
      </c>
      <c r="AD54" s="113" t="n">
        <f aca="false">+Actuals!AA27</f>
        <v>0</v>
      </c>
      <c r="AE54" s="114" t="n">
        <f aca="false">+Actuals!AB27</f>
        <v>0</v>
      </c>
      <c r="AF54" s="113" t="n">
        <f aca="false">+Actuals!AC27</f>
        <v>0</v>
      </c>
      <c r="AG54" s="114" t="n">
        <f aca="false">+Actuals!AD27</f>
        <v>0</v>
      </c>
      <c r="AH54" s="113" t="n">
        <f aca="false">+Actuals!AE27</f>
        <v>0</v>
      </c>
      <c r="AI54" s="114" t="n">
        <f aca="false">+Actuals!AF27</f>
        <v>0</v>
      </c>
      <c r="AJ54" s="113" t="n">
        <f aca="false">+Actuals!AG27</f>
        <v>0</v>
      </c>
      <c r="AK54" s="114" t="n">
        <f aca="false">+Actuals!AH27</f>
        <v>0</v>
      </c>
      <c r="AL54" s="113" t="n">
        <f aca="false">+Actuals!AI27</f>
        <v>0</v>
      </c>
      <c r="AM54" s="114" t="n">
        <f aca="false">+Actuals!AJ27</f>
        <v>0</v>
      </c>
      <c r="AN54" s="113" t="n">
        <f aca="false">+Actuals!AK27</f>
        <v>0</v>
      </c>
      <c r="AO54" s="114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'TIE-OUT'!T55+RECLASS!R55</f>
        <v>0</v>
      </c>
      <c r="G55" s="108" t="n">
        <f aca="false">'TIE-OUT'!U55+RECLASS!S55</f>
        <v>0</v>
      </c>
      <c r="H55" s="113" t="n">
        <f aca="false">+Actuals!E28</f>
        <v>0</v>
      </c>
      <c r="I55" s="114" t="n">
        <f aca="false">+Actuals!F28</f>
        <v>0</v>
      </c>
      <c r="J55" s="113" t="n">
        <f aca="false">+Actuals!G28</f>
        <v>0</v>
      </c>
      <c r="K55" s="114" t="n">
        <f aca="false">+Actuals!H28</f>
        <v>0</v>
      </c>
      <c r="L55" s="113" t="n">
        <f aca="false">+Actuals!I28</f>
        <v>0</v>
      </c>
      <c r="M55" s="114" t="n">
        <f aca="false">+Actuals!J28</f>
        <v>0</v>
      </c>
      <c r="N55" s="113" t="n">
        <f aca="false">+Actuals!K28</f>
        <v>0</v>
      </c>
      <c r="O55" s="114" t="n">
        <f aca="false">+Actuals!L28</f>
        <v>0</v>
      </c>
      <c r="P55" s="113" t="n">
        <f aca="false">+Actuals!M28</f>
        <v>0</v>
      </c>
      <c r="Q55" s="114" t="n">
        <f aca="false">+Actuals!N28</f>
        <v>0</v>
      </c>
      <c r="R55" s="113" t="n">
        <f aca="false">+Actuals!O28</f>
        <v>0</v>
      </c>
      <c r="S55" s="114" t="n">
        <f aca="false">+Actuals!P28</f>
        <v>0</v>
      </c>
      <c r="T55" s="113" t="n">
        <f aca="false">+Actuals!Q28</f>
        <v>0</v>
      </c>
      <c r="U55" s="114" t="n">
        <f aca="false">+Actuals!R28</f>
        <v>0</v>
      </c>
      <c r="V55" s="113" t="n">
        <f aca="false">+Actuals!S28</f>
        <v>0</v>
      </c>
      <c r="W55" s="114" t="n">
        <f aca="false">+Actuals!T28</f>
        <v>0</v>
      </c>
      <c r="X55" s="113" t="n">
        <f aca="false">+Actuals!U28</f>
        <v>0</v>
      </c>
      <c r="Y55" s="114" t="n">
        <f aca="false">+Actuals!V28</f>
        <v>0</v>
      </c>
      <c r="Z55" s="113" t="n">
        <f aca="false">+Actuals!W28</f>
        <v>0</v>
      </c>
      <c r="AA55" s="114" t="n">
        <f aca="false">+Actuals!X28</f>
        <v>0</v>
      </c>
      <c r="AB55" s="113" t="n">
        <f aca="false">+Actuals!Y28</f>
        <v>0</v>
      </c>
      <c r="AC55" s="114" t="n">
        <f aca="false">+Actuals!Z28</f>
        <v>0</v>
      </c>
      <c r="AD55" s="113" t="n">
        <f aca="false">+Actuals!AA28</f>
        <v>0</v>
      </c>
      <c r="AE55" s="114" t="n">
        <f aca="false">+Actuals!AB28</f>
        <v>0</v>
      </c>
      <c r="AF55" s="113" t="n">
        <f aca="false">+Actuals!AC28</f>
        <v>0</v>
      </c>
      <c r="AG55" s="114" t="n">
        <f aca="false">+Actuals!AD28</f>
        <v>0</v>
      </c>
      <c r="AH55" s="113" t="n">
        <f aca="false">+Actuals!AE28</f>
        <v>0</v>
      </c>
      <c r="AI55" s="114" t="n">
        <f aca="false">+Actuals!AF28</f>
        <v>0</v>
      </c>
      <c r="AJ55" s="113" t="n">
        <f aca="false">+Actuals!AG28</f>
        <v>0</v>
      </c>
      <c r="AK55" s="114" t="n">
        <f aca="false">+Actuals!AH28</f>
        <v>0</v>
      </c>
      <c r="AL55" s="113" t="n">
        <f aca="false">+Actuals!AI28</f>
        <v>0</v>
      </c>
      <c r="AM55" s="114" t="n">
        <f aca="false">+Actuals!AJ28</f>
        <v>0</v>
      </c>
      <c r="AN55" s="113" t="n">
        <f aca="false">+Actuals!AK28</f>
        <v>0</v>
      </c>
      <c r="AO55" s="114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3" t="n">
        <f aca="false">+Actuals!E29</f>
        <v>0</v>
      </c>
      <c r="I59" s="114" t="n">
        <f aca="false">+Actuals!F29</f>
        <v>0</v>
      </c>
      <c r="J59" s="113" t="n">
        <f aca="false">+Actuals!G29</f>
        <v>0</v>
      </c>
      <c r="K59" s="114" t="n">
        <f aca="false">+Actuals!H29</f>
        <v>0</v>
      </c>
      <c r="L59" s="113" t="n">
        <f aca="false">+Actuals!I29</f>
        <v>0</v>
      </c>
      <c r="M59" s="114" t="n">
        <f aca="false">+Actuals!J29</f>
        <v>0</v>
      </c>
      <c r="N59" s="113" t="n">
        <f aca="false">+Actuals!K29</f>
        <v>0</v>
      </c>
      <c r="O59" s="114" t="n">
        <f aca="false">+Actuals!L29</f>
        <v>0</v>
      </c>
      <c r="P59" s="113" t="n">
        <f aca="false">+Actuals!M29</f>
        <v>0</v>
      </c>
      <c r="Q59" s="114" t="n">
        <f aca="false">+Actuals!N29</f>
        <v>0</v>
      </c>
      <c r="R59" s="113" t="n">
        <f aca="false">+Actuals!O29</f>
        <v>0</v>
      </c>
      <c r="S59" s="114" t="n">
        <f aca="false">+Actuals!P29</f>
        <v>0</v>
      </c>
      <c r="T59" s="113" t="n">
        <f aca="false">+Actuals!Q29</f>
        <v>0</v>
      </c>
      <c r="U59" s="114" t="n">
        <f aca="false">+Actuals!R29</f>
        <v>0</v>
      </c>
      <c r="V59" s="113" t="n">
        <f aca="false">+Actuals!S29</f>
        <v>0</v>
      </c>
      <c r="W59" s="114" t="n">
        <f aca="false">+Actuals!T29</f>
        <v>0</v>
      </c>
      <c r="X59" s="113" t="n">
        <f aca="false">+Actuals!U29</f>
        <v>0</v>
      </c>
      <c r="Y59" s="114" t="n">
        <f aca="false">+Actuals!V29</f>
        <v>0</v>
      </c>
      <c r="Z59" s="113" t="n">
        <f aca="false">+Actuals!W29</f>
        <v>0</v>
      </c>
      <c r="AA59" s="114" t="n">
        <f aca="false">+Actuals!X29</f>
        <v>0</v>
      </c>
      <c r="AB59" s="113" t="n">
        <f aca="false">+Actuals!Y29</f>
        <v>0</v>
      </c>
      <c r="AC59" s="114" t="n">
        <f aca="false">+Actuals!Z29</f>
        <v>0</v>
      </c>
      <c r="AD59" s="113" t="n">
        <f aca="false">+Actuals!AA29</f>
        <v>0</v>
      </c>
      <c r="AE59" s="114" t="n">
        <f aca="false">+Actuals!AB29</f>
        <v>0</v>
      </c>
      <c r="AF59" s="113" t="n">
        <f aca="false">+Actuals!AC29</f>
        <v>0</v>
      </c>
      <c r="AG59" s="114" t="n">
        <f aca="false">+Actuals!AD29</f>
        <v>0</v>
      </c>
      <c r="AH59" s="113" t="n">
        <f aca="false">+Actuals!AE29</f>
        <v>0</v>
      </c>
      <c r="AI59" s="114" t="n">
        <f aca="false">+Actuals!AF29</f>
        <v>0</v>
      </c>
      <c r="AJ59" s="113" t="n">
        <f aca="false">+Actuals!AG29</f>
        <v>0</v>
      </c>
      <c r="AK59" s="114" t="n">
        <f aca="false">+Actuals!AH29</f>
        <v>0</v>
      </c>
      <c r="AL59" s="113" t="n">
        <f aca="false">+Actuals!AI29</f>
        <v>0</v>
      </c>
      <c r="AM59" s="114" t="n">
        <f aca="false">+Actuals!AJ29</f>
        <v>0</v>
      </c>
      <c r="AN59" s="113" t="n">
        <f aca="false">+Actuals!AK29</f>
        <v>0</v>
      </c>
      <c r="AO59" s="114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'TIE-OUT'!T60+RECLASS!R60</f>
        <v>0</v>
      </c>
      <c r="G60" s="108" t="n">
        <f aca="false">'TIE-OUT'!U60+RECLASS!S60</f>
        <v>0</v>
      </c>
      <c r="H60" s="113" t="n">
        <f aca="false">+Actuals!E30</f>
        <v>0</v>
      </c>
      <c r="I60" s="114" t="n">
        <f aca="false">+Actuals!F30</f>
        <v>0</v>
      </c>
      <c r="J60" s="113" t="n">
        <f aca="false">+Actuals!G30</f>
        <v>0</v>
      </c>
      <c r="K60" s="114" t="n">
        <f aca="false">+Actuals!H30</f>
        <v>0</v>
      </c>
      <c r="L60" s="113" t="n">
        <f aca="false">+Actuals!I30</f>
        <v>0</v>
      </c>
      <c r="M60" s="114" t="n">
        <f aca="false">+Actuals!J30</f>
        <v>0</v>
      </c>
      <c r="N60" s="113" t="n">
        <f aca="false">+Actuals!K30</f>
        <v>0</v>
      </c>
      <c r="O60" s="114" t="n">
        <f aca="false">+Actuals!L30</f>
        <v>0</v>
      </c>
      <c r="P60" s="113" t="n">
        <f aca="false">+Actuals!M30</f>
        <v>0</v>
      </c>
      <c r="Q60" s="114" t="n">
        <f aca="false">+Actuals!N30</f>
        <v>0</v>
      </c>
      <c r="R60" s="113" t="n">
        <f aca="false">+Actuals!O30</f>
        <v>0</v>
      </c>
      <c r="S60" s="114" t="n">
        <f aca="false">+Actuals!P30</f>
        <v>0</v>
      </c>
      <c r="T60" s="113" t="n">
        <f aca="false">+Actuals!Q30</f>
        <v>0</v>
      </c>
      <c r="U60" s="114" t="n">
        <f aca="false">+Actuals!R30</f>
        <v>0</v>
      </c>
      <c r="V60" s="113" t="n">
        <f aca="false">+Actuals!S30</f>
        <v>0</v>
      </c>
      <c r="W60" s="114" t="n">
        <f aca="false">+Actuals!T30</f>
        <v>0</v>
      </c>
      <c r="X60" s="113" t="n">
        <f aca="false">+Actuals!U30</f>
        <v>0</v>
      </c>
      <c r="Y60" s="114" t="n">
        <f aca="false">+Actuals!V30</f>
        <v>0</v>
      </c>
      <c r="Z60" s="113" t="n">
        <f aca="false">+Actuals!W30</f>
        <v>0</v>
      </c>
      <c r="AA60" s="114" t="n">
        <f aca="false">+Actuals!X30</f>
        <v>0</v>
      </c>
      <c r="AB60" s="113" t="n">
        <f aca="false">+Actuals!Y30</f>
        <v>0</v>
      </c>
      <c r="AC60" s="114" t="n">
        <f aca="false">+Actuals!Z30</f>
        <v>0</v>
      </c>
      <c r="AD60" s="113" t="n">
        <f aca="false">+Actuals!AA30</f>
        <v>0</v>
      </c>
      <c r="AE60" s="114" t="n">
        <f aca="false">+Actuals!AB30</f>
        <v>0</v>
      </c>
      <c r="AF60" s="113" t="n">
        <f aca="false">+Actuals!AC30</f>
        <v>0</v>
      </c>
      <c r="AG60" s="114" t="n">
        <f aca="false">+Actuals!AD30</f>
        <v>0</v>
      </c>
      <c r="AH60" s="113" t="n">
        <f aca="false">+Actuals!AE30</f>
        <v>0</v>
      </c>
      <c r="AI60" s="114" t="n">
        <f aca="false">+Actuals!AF30</f>
        <v>0</v>
      </c>
      <c r="AJ60" s="113" t="n">
        <f aca="false">+Actuals!AG30</f>
        <v>0</v>
      </c>
      <c r="AK60" s="114" t="n">
        <f aca="false">+Actuals!AH30</f>
        <v>0</v>
      </c>
      <c r="AL60" s="113" t="n">
        <f aca="false">+Actuals!AI30</f>
        <v>0</v>
      </c>
      <c r="AM60" s="114" t="n">
        <f aca="false">+Actuals!AJ30</f>
        <v>0</v>
      </c>
      <c r="AN60" s="113" t="n">
        <f aca="false">+Actuals!AK30</f>
        <v>0</v>
      </c>
      <c r="AO60" s="114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3" t="n">
        <f aca="false">+Actuals!E31</f>
        <v>0</v>
      </c>
      <c r="I64" s="114" t="n">
        <f aca="false">+Actuals!F31</f>
        <v>0</v>
      </c>
      <c r="J64" s="113" t="n">
        <f aca="false">+Actuals!G31</f>
        <v>-0</v>
      </c>
      <c r="K64" s="114" t="n">
        <f aca="false">+Actuals!H31</f>
        <v>-0</v>
      </c>
      <c r="L64" s="113" t="n">
        <f aca="false">+Actuals!I31</f>
        <v>0</v>
      </c>
      <c r="M64" s="114" t="n">
        <f aca="false">+Actuals!J31</f>
        <v>0</v>
      </c>
      <c r="N64" s="113" t="n">
        <f aca="false">+Actuals!K31</f>
        <v>0</v>
      </c>
      <c r="O64" s="114" t="n">
        <f aca="false">+Actuals!L31</f>
        <v>0</v>
      </c>
      <c r="P64" s="113" t="n">
        <f aca="false">+Actuals!M31</f>
        <v>0</v>
      </c>
      <c r="Q64" s="114" t="n">
        <f aca="false">+Actuals!N31</f>
        <v>0</v>
      </c>
      <c r="R64" s="113" t="n">
        <f aca="false">+Actuals!O31</f>
        <v>0</v>
      </c>
      <c r="S64" s="114" t="n">
        <f aca="false">+Actuals!P31</f>
        <v>0</v>
      </c>
      <c r="T64" s="113" t="n">
        <f aca="false">+Actuals!Q31</f>
        <v>0</v>
      </c>
      <c r="U64" s="114" t="n">
        <f aca="false">+Actuals!R31</f>
        <v>0</v>
      </c>
      <c r="V64" s="113" t="n">
        <f aca="false">+Actuals!S31</f>
        <v>0</v>
      </c>
      <c r="W64" s="114" t="n">
        <f aca="false">+Actuals!T31</f>
        <v>0</v>
      </c>
      <c r="X64" s="113" t="n">
        <f aca="false">+Actuals!U31</f>
        <v>0</v>
      </c>
      <c r="Y64" s="114" t="n">
        <f aca="false">+Actuals!V31</f>
        <v>0</v>
      </c>
      <c r="Z64" s="113" t="n">
        <f aca="false">+Actuals!W31</f>
        <v>0</v>
      </c>
      <c r="AA64" s="114" t="n">
        <f aca="false">+Actuals!X31</f>
        <v>0</v>
      </c>
      <c r="AB64" s="113" t="n">
        <f aca="false">+Actuals!Y31</f>
        <v>0</v>
      </c>
      <c r="AC64" s="114" t="n">
        <f aca="false">+Actuals!Z31</f>
        <v>0</v>
      </c>
      <c r="AD64" s="113" t="n">
        <f aca="false">+Actuals!AA31</f>
        <v>0</v>
      </c>
      <c r="AE64" s="114" t="n">
        <f aca="false">+Actuals!AB31</f>
        <v>0</v>
      </c>
      <c r="AF64" s="113" t="n">
        <f aca="false">+Actuals!AC31</f>
        <v>0</v>
      </c>
      <c r="AG64" s="114" t="n">
        <f aca="false">+Actuals!AD31</f>
        <v>0</v>
      </c>
      <c r="AH64" s="113" t="n">
        <f aca="false">+Actuals!AE31</f>
        <v>0</v>
      </c>
      <c r="AI64" s="114" t="n">
        <f aca="false">+Actuals!AF31</f>
        <v>0</v>
      </c>
      <c r="AJ64" s="113" t="n">
        <f aca="false">+Actuals!AG31</f>
        <v>0</v>
      </c>
      <c r="AK64" s="114" t="n">
        <f aca="false">+Actuals!AH31</f>
        <v>0</v>
      </c>
      <c r="AL64" s="113" t="n">
        <f aca="false">+Actuals!AI31</f>
        <v>0</v>
      </c>
      <c r="AM64" s="114" t="n">
        <f aca="false">+Actuals!AJ31</f>
        <v>0</v>
      </c>
      <c r="AN64" s="113" t="n">
        <f aca="false">+Actuals!AK31</f>
        <v>0</v>
      </c>
      <c r="AO64" s="114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'TIE-OUT'!T65+RECLASS!R65</f>
        <v>0</v>
      </c>
      <c r="G65" s="108" t="n">
        <f aca="false">'TIE-OUT'!U65+RECLASS!S65</f>
        <v>0</v>
      </c>
      <c r="H65" s="113" t="n">
        <f aca="false">+Actuals!E32</f>
        <v>0</v>
      </c>
      <c r="I65" s="114" t="n">
        <f aca="false">+Actuals!F32</f>
        <v>0</v>
      </c>
      <c r="J65" s="113" t="n">
        <f aca="false">+Actuals!G32</f>
        <v>0</v>
      </c>
      <c r="K65" s="114" t="n">
        <f aca="false">+Actuals!H32</f>
        <v>0</v>
      </c>
      <c r="L65" s="113" t="n">
        <f aca="false">+Actuals!I32</f>
        <v>0</v>
      </c>
      <c r="M65" s="114" t="n">
        <f aca="false">+Actuals!J32</f>
        <v>0</v>
      </c>
      <c r="N65" s="113" t="n">
        <f aca="false">+Actuals!K32</f>
        <v>0</v>
      </c>
      <c r="O65" s="114" t="n">
        <f aca="false">+Actuals!L32</f>
        <v>0</v>
      </c>
      <c r="P65" s="113" t="n">
        <f aca="false">+Actuals!M32</f>
        <v>0</v>
      </c>
      <c r="Q65" s="114" t="n">
        <f aca="false">+Actuals!N32</f>
        <v>0</v>
      </c>
      <c r="R65" s="113" t="n">
        <f aca="false">+Actuals!O32</f>
        <v>0</v>
      </c>
      <c r="S65" s="114" t="n">
        <f aca="false">+Actuals!P32</f>
        <v>0</v>
      </c>
      <c r="T65" s="113" t="n">
        <f aca="false">+Actuals!Q32</f>
        <v>0</v>
      </c>
      <c r="U65" s="114" t="n">
        <f aca="false">+Actuals!R32</f>
        <v>0</v>
      </c>
      <c r="V65" s="113" t="n">
        <f aca="false">+Actuals!S32</f>
        <v>0</v>
      </c>
      <c r="W65" s="114" t="n">
        <f aca="false">+Actuals!T32</f>
        <v>0</v>
      </c>
      <c r="X65" s="113" t="n">
        <f aca="false">+Actuals!U32</f>
        <v>0</v>
      </c>
      <c r="Y65" s="114" t="n">
        <f aca="false">+Actuals!V32</f>
        <v>0</v>
      </c>
      <c r="Z65" s="113" t="n">
        <f aca="false">+Actuals!W32</f>
        <v>0</v>
      </c>
      <c r="AA65" s="114" t="n">
        <f aca="false">+Actuals!X32</f>
        <v>0</v>
      </c>
      <c r="AB65" s="113" t="n">
        <f aca="false">+Actuals!Y32</f>
        <v>0</v>
      </c>
      <c r="AC65" s="114" t="n">
        <f aca="false">+Actuals!Z32</f>
        <v>0</v>
      </c>
      <c r="AD65" s="113" t="n">
        <f aca="false">+Actuals!AA32</f>
        <v>0</v>
      </c>
      <c r="AE65" s="114" t="n">
        <f aca="false">+Actuals!AB32</f>
        <v>0</v>
      </c>
      <c r="AF65" s="113" t="n">
        <f aca="false">+Actuals!AC32</f>
        <v>0</v>
      </c>
      <c r="AG65" s="114" t="n">
        <f aca="false">+Actuals!AD32</f>
        <v>0</v>
      </c>
      <c r="AH65" s="113" t="n">
        <f aca="false">+Actuals!AE32</f>
        <v>0</v>
      </c>
      <c r="AI65" s="114" t="n">
        <f aca="false">+Actuals!AF32</f>
        <v>0</v>
      </c>
      <c r="AJ65" s="113" t="n">
        <f aca="false">+Actuals!AG32</f>
        <v>0</v>
      </c>
      <c r="AK65" s="114" t="n">
        <f aca="false">+Actuals!AH32</f>
        <v>0</v>
      </c>
      <c r="AL65" s="113" t="n">
        <f aca="false">+Actuals!AI32</f>
        <v>0</v>
      </c>
      <c r="AM65" s="114" t="n">
        <f aca="false">+Actuals!AJ32</f>
        <v>0</v>
      </c>
      <c r="AN65" s="113" t="n">
        <f aca="false">+Actuals!AK32</f>
        <v>0</v>
      </c>
      <c r="AO65" s="114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3" t="n">
        <f aca="false">+Actuals!E33</f>
        <v>0</v>
      </c>
      <c r="I70" s="114" t="n">
        <f aca="false">+Actuals!F33</f>
        <v>0</v>
      </c>
      <c r="J70" s="113" t="n">
        <f aca="false">+Actuals!G33</f>
        <v>0</v>
      </c>
      <c r="K70" s="114" t="n">
        <f aca="false">+Actuals!H33</f>
        <v>0</v>
      </c>
      <c r="L70" s="113" t="n">
        <f aca="false">+Actuals!I33</f>
        <v>0</v>
      </c>
      <c r="M70" s="114" t="n">
        <f aca="false">+Actuals!J33</f>
        <v>0</v>
      </c>
      <c r="N70" s="113" t="n">
        <f aca="false">+Actuals!K33</f>
        <v>0</v>
      </c>
      <c r="O70" s="114" t="n">
        <f aca="false">+Actuals!L33</f>
        <v>0</v>
      </c>
      <c r="P70" s="113" t="n">
        <f aca="false">+Actuals!M33</f>
        <v>0</v>
      </c>
      <c r="Q70" s="114" t="n">
        <f aca="false">+Actuals!N33</f>
        <v>0</v>
      </c>
      <c r="R70" s="113" t="n">
        <f aca="false">+Actuals!O33</f>
        <v>0</v>
      </c>
      <c r="S70" s="114" t="n">
        <f aca="false">+Actuals!P33</f>
        <v>0</v>
      </c>
      <c r="T70" s="113" t="n">
        <f aca="false">+Actuals!Q33</f>
        <v>0</v>
      </c>
      <c r="U70" s="114" t="n">
        <f aca="false">+Actuals!R33</f>
        <v>0</v>
      </c>
      <c r="V70" s="113" t="n">
        <f aca="false">+Actuals!S33</f>
        <v>0</v>
      </c>
      <c r="W70" s="114" t="n">
        <f aca="false">+Actuals!T33</f>
        <v>0</v>
      </c>
      <c r="X70" s="113" t="n">
        <f aca="false">+Actuals!U33</f>
        <v>0</v>
      </c>
      <c r="Y70" s="114" t="n">
        <f aca="false">+Actuals!V33</f>
        <v>0</v>
      </c>
      <c r="Z70" s="113" t="n">
        <f aca="false">+Actuals!W33</f>
        <v>0</v>
      </c>
      <c r="AA70" s="114" t="n">
        <f aca="false">+Actuals!X33</f>
        <v>0</v>
      </c>
      <c r="AB70" s="113" t="n">
        <f aca="false">+Actuals!Y33</f>
        <v>0</v>
      </c>
      <c r="AC70" s="114" t="n">
        <f aca="false">+Actuals!Z33</f>
        <v>0</v>
      </c>
      <c r="AD70" s="113" t="n">
        <f aca="false">+Actuals!AA33</f>
        <v>0</v>
      </c>
      <c r="AE70" s="114" t="n">
        <f aca="false">+Actuals!AB33</f>
        <v>0</v>
      </c>
      <c r="AF70" s="113" t="n">
        <f aca="false">+Actuals!AC33</f>
        <v>0</v>
      </c>
      <c r="AG70" s="114" t="n">
        <f aca="false">+Actuals!AD33</f>
        <v>0</v>
      </c>
      <c r="AH70" s="113" t="n">
        <f aca="false">+Actuals!AE33</f>
        <v>0</v>
      </c>
      <c r="AI70" s="114" t="n">
        <f aca="false">+Actuals!AF33</f>
        <v>0</v>
      </c>
      <c r="AJ70" s="113" t="n">
        <f aca="false">+Actuals!AG33</f>
        <v>0</v>
      </c>
      <c r="AK70" s="114" t="n">
        <f aca="false">+Actuals!AH33</f>
        <v>0</v>
      </c>
      <c r="AL70" s="113" t="n">
        <f aca="false">+Actuals!AI33</f>
        <v>0</v>
      </c>
      <c r="AM70" s="114" t="n">
        <f aca="false">+Actuals!AJ33</f>
        <v>0</v>
      </c>
      <c r="AN70" s="113" t="n">
        <f aca="false">+Actuals!AK33</f>
        <v>0</v>
      </c>
      <c r="AO70" s="114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'TIE-OUT'!T71+RECLASS!R71</f>
        <v>0</v>
      </c>
      <c r="G71" s="108" t="n">
        <f aca="false">'TIE-OUT'!U71+RECLASS!S71</f>
        <v>0</v>
      </c>
      <c r="H71" s="113" t="n">
        <f aca="false">+Actuals!E34</f>
        <v>0</v>
      </c>
      <c r="I71" s="114" t="n">
        <f aca="false">+Actuals!F34</f>
        <v>0</v>
      </c>
      <c r="J71" s="113" t="n">
        <f aca="false">+Actuals!G34</f>
        <v>0</v>
      </c>
      <c r="K71" s="114" t="n">
        <f aca="false">+Actuals!H34</f>
        <v>0</v>
      </c>
      <c r="L71" s="113" t="n">
        <f aca="false">+Actuals!I34</f>
        <v>0</v>
      </c>
      <c r="M71" s="114" t="n">
        <f aca="false">+Actuals!J34</f>
        <v>0</v>
      </c>
      <c r="N71" s="113" t="n">
        <f aca="false">+Actuals!K34</f>
        <v>0</v>
      </c>
      <c r="O71" s="114" t="n">
        <f aca="false">+Actuals!L34</f>
        <v>0</v>
      </c>
      <c r="P71" s="113" t="n">
        <f aca="false">+Actuals!M34</f>
        <v>0</v>
      </c>
      <c r="Q71" s="114" t="n">
        <f aca="false">+Actuals!N34</f>
        <v>0</v>
      </c>
      <c r="R71" s="113" t="n">
        <f aca="false">+Actuals!O34</f>
        <v>0</v>
      </c>
      <c r="S71" s="114" t="n">
        <f aca="false">+Actuals!P34</f>
        <v>0</v>
      </c>
      <c r="T71" s="113" t="n">
        <f aca="false">+Actuals!Q34</f>
        <v>0</v>
      </c>
      <c r="U71" s="114" t="n">
        <f aca="false">+Actuals!R34</f>
        <v>0</v>
      </c>
      <c r="V71" s="113" t="n">
        <f aca="false">+Actuals!S34</f>
        <v>0</v>
      </c>
      <c r="W71" s="114" t="n">
        <f aca="false">+Actuals!T34</f>
        <v>0</v>
      </c>
      <c r="X71" s="113" t="n">
        <f aca="false">+Actuals!U34</f>
        <v>0</v>
      </c>
      <c r="Y71" s="114" t="n">
        <f aca="false">+Actuals!V34</f>
        <v>0</v>
      </c>
      <c r="Z71" s="113" t="n">
        <f aca="false">+Actuals!W34</f>
        <v>0</v>
      </c>
      <c r="AA71" s="114" t="n">
        <f aca="false">+Actuals!X34</f>
        <v>0</v>
      </c>
      <c r="AB71" s="113" t="n">
        <f aca="false">+Actuals!Y34</f>
        <v>0</v>
      </c>
      <c r="AC71" s="114" t="n">
        <f aca="false">+Actuals!Z34</f>
        <v>0</v>
      </c>
      <c r="AD71" s="113" t="n">
        <f aca="false">+Actuals!AA34</f>
        <v>0</v>
      </c>
      <c r="AE71" s="114" t="n">
        <f aca="false">+Actuals!AB34</f>
        <v>0</v>
      </c>
      <c r="AF71" s="113" t="n">
        <f aca="false">+Actuals!AC34</f>
        <v>0</v>
      </c>
      <c r="AG71" s="114" t="n">
        <f aca="false">+Actuals!AD34</f>
        <v>0</v>
      </c>
      <c r="AH71" s="113" t="n">
        <f aca="false">+Actuals!AE34</f>
        <v>0</v>
      </c>
      <c r="AI71" s="114" t="n">
        <f aca="false">+Actuals!AF34</f>
        <v>0</v>
      </c>
      <c r="AJ71" s="113" t="n">
        <f aca="false">+Actuals!AG34</f>
        <v>0</v>
      </c>
      <c r="AK71" s="114" t="n">
        <f aca="false">+Actuals!AH34</f>
        <v>0</v>
      </c>
      <c r="AL71" s="113" t="n">
        <f aca="false">+Actuals!AI34</f>
        <v>0</v>
      </c>
      <c r="AM71" s="114" t="n">
        <f aca="false">+Actuals!AJ34</f>
        <v>0</v>
      </c>
      <c r="AN71" s="113" t="n">
        <f aca="false">+Actuals!AK34</f>
        <v>0</v>
      </c>
      <c r="AO71" s="114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3" t="n">
        <f aca="false">+Actuals!E35</f>
        <v>0</v>
      </c>
      <c r="I73" s="114" t="n">
        <f aca="false">+Actuals!F35</f>
        <v>0</v>
      </c>
      <c r="J73" s="113" t="n">
        <f aca="false">+Actuals!G35</f>
        <v>0</v>
      </c>
      <c r="K73" s="114" t="n">
        <f aca="false">+Actuals!H35</f>
        <v>0</v>
      </c>
      <c r="L73" s="113" t="n">
        <f aca="false">+Actuals!I35</f>
        <v>0</v>
      </c>
      <c r="M73" s="114" t="n">
        <f aca="false">+Actuals!J35</f>
        <v>0</v>
      </c>
      <c r="N73" s="113" t="n">
        <f aca="false">+Actuals!K35</f>
        <v>0</v>
      </c>
      <c r="O73" s="114" t="n">
        <f aca="false">+Actuals!L35</f>
        <v>0</v>
      </c>
      <c r="P73" s="113" t="n">
        <f aca="false">+Actuals!M35</f>
        <v>0</v>
      </c>
      <c r="Q73" s="114" t="n">
        <f aca="false">+Actuals!N35</f>
        <v>0</v>
      </c>
      <c r="R73" s="113" t="n">
        <f aca="false">+Actuals!O35</f>
        <v>0</v>
      </c>
      <c r="S73" s="114" t="n">
        <f aca="false">+Actuals!P35</f>
        <v>0</v>
      </c>
      <c r="T73" s="113" t="n">
        <f aca="false">+Actuals!Q35</f>
        <v>0</v>
      </c>
      <c r="U73" s="114" t="n">
        <f aca="false">+Actuals!R35</f>
        <v>0</v>
      </c>
      <c r="V73" s="113" t="n">
        <f aca="false">+Actuals!S35</f>
        <v>0</v>
      </c>
      <c r="W73" s="114" t="n">
        <f aca="false">+Actuals!T35</f>
        <v>0</v>
      </c>
      <c r="X73" s="113" t="n">
        <f aca="false">+Actuals!U35</f>
        <v>0</v>
      </c>
      <c r="Y73" s="114" t="n">
        <f aca="false">+Actuals!V35</f>
        <v>0</v>
      </c>
      <c r="Z73" s="113" t="n">
        <f aca="false">+Actuals!W35</f>
        <v>0</v>
      </c>
      <c r="AA73" s="114" t="n">
        <f aca="false">+Actuals!X35</f>
        <v>0</v>
      </c>
      <c r="AB73" s="113" t="n">
        <f aca="false">+Actuals!Y35</f>
        <v>0</v>
      </c>
      <c r="AC73" s="114" t="n">
        <f aca="false">+Actuals!Z35</f>
        <v>0</v>
      </c>
      <c r="AD73" s="113" t="n">
        <f aca="false">+Actuals!AA35</f>
        <v>0</v>
      </c>
      <c r="AE73" s="114" t="n">
        <f aca="false">+Actuals!AB35</f>
        <v>0</v>
      </c>
      <c r="AF73" s="113" t="n">
        <f aca="false">+Actuals!AC35</f>
        <v>0</v>
      </c>
      <c r="AG73" s="114" t="n">
        <f aca="false">+Actuals!AD35</f>
        <v>0</v>
      </c>
      <c r="AH73" s="113" t="n">
        <f aca="false">+Actuals!AE35</f>
        <v>0</v>
      </c>
      <c r="AI73" s="114" t="n">
        <f aca="false">+Actuals!AF35</f>
        <v>0</v>
      </c>
      <c r="AJ73" s="113" t="n">
        <f aca="false">+Actuals!AG35</f>
        <v>0</v>
      </c>
      <c r="AK73" s="114" t="n">
        <f aca="false">+Actuals!AH35</f>
        <v>0</v>
      </c>
      <c r="AL73" s="113" t="n">
        <f aca="false">+Actuals!AI35</f>
        <v>0</v>
      </c>
      <c r="AM73" s="114" t="n">
        <f aca="false">+Actuals!AJ35</f>
        <v>0</v>
      </c>
      <c r="AN73" s="113" t="n">
        <f aca="false">+Actuals!AK35</f>
        <v>0</v>
      </c>
      <c r="AO73" s="114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3" t="n">
        <f aca="false">+Actuals!E36</f>
        <v>0</v>
      </c>
      <c r="I74" s="114" t="n">
        <f aca="false">+Actuals!F36</f>
        <v>0</v>
      </c>
      <c r="J74" s="113" t="n">
        <f aca="false">+Actuals!G36</f>
        <v>0</v>
      </c>
      <c r="K74" s="114" t="n">
        <f aca="false">+Actuals!H36</f>
        <v>0</v>
      </c>
      <c r="L74" s="113" t="n">
        <f aca="false">+Actuals!I36</f>
        <v>0</v>
      </c>
      <c r="M74" s="114" t="n">
        <f aca="false">+Actuals!J36</f>
        <v>0</v>
      </c>
      <c r="N74" s="113" t="n">
        <f aca="false">+Actuals!K36</f>
        <v>0</v>
      </c>
      <c r="O74" s="114" t="n">
        <f aca="false">+Actuals!L36</f>
        <v>0</v>
      </c>
      <c r="P74" s="113" t="n">
        <f aca="false">+Actuals!M36</f>
        <v>0</v>
      </c>
      <c r="Q74" s="114" t="n">
        <f aca="false">+Actuals!N36</f>
        <v>0</v>
      </c>
      <c r="R74" s="113" t="n">
        <f aca="false">+Actuals!O36</f>
        <v>0</v>
      </c>
      <c r="S74" s="114" t="n">
        <f aca="false">+Actuals!P36</f>
        <v>0</v>
      </c>
      <c r="T74" s="113" t="n">
        <f aca="false">+Actuals!Q36</f>
        <v>0</v>
      </c>
      <c r="U74" s="114" t="n">
        <f aca="false">+Actuals!R36</f>
        <v>0</v>
      </c>
      <c r="V74" s="113" t="n">
        <f aca="false">+Actuals!S36</f>
        <v>0</v>
      </c>
      <c r="W74" s="114" t="n">
        <f aca="false">+Actuals!T36</f>
        <v>0</v>
      </c>
      <c r="X74" s="113" t="n">
        <f aca="false">+Actuals!U36</f>
        <v>0</v>
      </c>
      <c r="Y74" s="114" t="n">
        <f aca="false">+Actuals!V36</f>
        <v>0</v>
      </c>
      <c r="Z74" s="113" t="n">
        <f aca="false">+Actuals!W36</f>
        <v>0</v>
      </c>
      <c r="AA74" s="114" t="n">
        <f aca="false">+Actuals!X36</f>
        <v>0</v>
      </c>
      <c r="AB74" s="113" t="n">
        <f aca="false">+Actuals!Y36</f>
        <v>0</v>
      </c>
      <c r="AC74" s="114" t="n">
        <f aca="false">+Actuals!Z36</f>
        <v>0</v>
      </c>
      <c r="AD74" s="113" t="n">
        <f aca="false">+Actuals!AA36</f>
        <v>0</v>
      </c>
      <c r="AE74" s="114" t="n">
        <f aca="false">+Actuals!AB36</f>
        <v>0</v>
      </c>
      <c r="AF74" s="113" t="n">
        <f aca="false">+Actuals!AC36</f>
        <v>0</v>
      </c>
      <c r="AG74" s="114" t="n">
        <f aca="false">+Actuals!AD36</f>
        <v>0</v>
      </c>
      <c r="AH74" s="113" t="n">
        <f aca="false">+Actuals!AE36</f>
        <v>0</v>
      </c>
      <c r="AI74" s="114" t="n">
        <f aca="false">+Actuals!AF36</f>
        <v>0</v>
      </c>
      <c r="AJ74" s="113" t="n">
        <f aca="false">+Actuals!AG36</f>
        <v>0</v>
      </c>
      <c r="AK74" s="114" t="n">
        <f aca="false">+Actuals!AH36</f>
        <v>0</v>
      </c>
      <c r="AL74" s="113" t="n">
        <f aca="false">+Actuals!AI36</f>
        <v>0</v>
      </c>
      <c r="AM74" s="114" t="n">
        <f aca="false">+Actuals!AJ36</f>
        <v>0</v>
      </c>
      <c r="AN74" s="113" t="n">
        <f aca="false">+Actuals!AK36</f>
        <v>0</v>
      </c>
      <c r="AO74" s="114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3" t="n">
        <f aca="false">+Actuals!E37</f>
        <v>0</v>
      </c>
      <c r="I75" s="114" t="n">
        <f aca="false">+Actuals!F37</f>
        <v>0</v>
      </c>
      <c r="J75" s="113" t="n">
        <f aca="false">+Actuals!G37</f>
        <v>0</v>
      </c>
      <c r="K75" s="114" t="n">
        <f aca="false">+Actuals!H37</f>
        <v>0</v>
      </c>
      <c r="L75" s="113" t="n">
        <f aca="false">+Actuals!I37</f>
        <v>0</v>
      </c>
      <c r="M75" s="114" t="n">
        <f aca="false">+Actuals!J37</f>
        <v>0</v>
      </c>
      <c r="N75" s="113" t="n">
        <f aca="false">+Actuals!K37</f>
        <v>0</v>
      </c>
      <c r="O75" s="114" t="n">
        <f aca="false">+Actuals!L37</f>
        <v>0</v>
      </c>
      <c r="P75" s="113" t="n">
        <f aca="false">+Actuals!M37</f>
        <v>0</v>
      </c>
      <c r="Q75" s="114" t="n">
        <f aca="false">+Actuals!N37</f>
        <v>0</v>
      </c>
      <c r="R75" s="113" t="n">
        <f aca="false">+Actuals!O37</f>
        <v>0</v>
      </c>
      <c r="S75" s="114" t="n">
        <f aca="false">+Actuals!P37</f>
        <v>0</v>
      </c>
      <c r="T75" s="113" t="n">
        <f aca="false">+Actuals!Q37</f>
        <v>0</v>
      </c>
      <c r="U75" s="114" t="n">
        <f aca="false">+Actuals!R37</f>
        <v>0</v>
      </c>
      <c r="V75" s="113" t="n">
        <f aca="false">+Actuals!S37</f>
        <v>0</v>
      </c>
      <c r="W75" s="114" t="n">
        <f aca="false">+Actuals!T37</f>
        <v>0</v>
      </c>
      <c r="X75" s="113" t="n">
        <f aca="false">+Actuals!U37</f>
        <v>0</v>
      </c>
      <c r="Y75" s="114" t="n">
        <f aca="false">+Actuals!V37</f>
        <v>0</v>
      </c>
      <c r="Z75" s="113" t="n">
        <f aca="false">+Actuals!W37</f>
        <v>0</v>
      </c>
      <c r="AA75" s="114" t="n">
        <f aca="false">+Actuals!X37</f>
        <v>0</v>
      </c>
      <c r="AB75" s="113" t="n">
        <f aca="false">+Actuals!Y37</f>
        <v>0</v>
      </c>
      <c r="AC75" s="114" t="n">
        <f aca="false">+Actuals!Z37</f>
        <v>0</v>
      </c>
      <c r="AD75" s="113" t="n">
        <f aca="false">+Actuals!AA37</f>
        <v>0</v>
      </c>
      <c r="AE75" s="114" t="n">
        <f aca="false">+Actuals!AB37</f>
        <v>0</v>
      </c>
      <c r="AF75" s="113" t="n">
        <f aca="false">+Actuals!AC37</f>
        <v>0</v>
      </c>
      <c r="AG75" s="114" t="n">
        <f aca="false">+Actuals!AD37</f>
        <v>0</v>
      </c>
      <c r="AH75" s="113" t="n">
        <f aca="false">+Actuals!AE37</f>
        <v>0</v>
      </c>
      <c r="AI75" s="114" t="n">
        <f aca="false">+Actuals!AF37</f>
        <v>0</v>
      </c>
      <c r="AJ75" s="113" t="n">
        <f aca="false">+Actuals!AG37</f>
        <v>0</v>
      </c>
      <c r="AK75" s="114" t="n">
        <f aca="false">+Actuals!AH37</f>
        <v>0</v>
      </c>
      <c r="AL75" s="113" t="n">
        <f aca="false">+Actuals!AI37</f>
        <v>0</v>
      </c>
      <c r="AM75" s="114" t="n">
        <f aca="false">+Actuals!AJ37</f>
        <v>0</v>
      </c>
      <c r="AN75" s="113" t="n">
        <f aca="false">+Actuals!AK37</f>
        <v>0</v>
      </c>
      <c r="AO75" s="114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3" t="n">
        <f aca="false">+Actuals!E38</f>
        <v>0</v>
      </c>
      <c r="I76" s="114" t="n">
        <f aca="false">+Actuals!F38</f>
        <v>0</v>
      </c>
      <c r="J76" s="113" t="n">
        <f aca="false">+Actuals!G38</f>
        <v>0</v>
      </c>
      <c r="K76" s="114" t="n">
        <f aca="false">+Actuals!H38</f>
        <v>0</v>
      </c>
      <c r="L76" s="113" t="n">
        <f aca="false">+Actuals!I38</f>
        <v>0</v>
      </c>
      <c r="M76" s="114" t="n">
        <f aca="false">+Actuals!J38</f>
        <v>0</v>
      </c>
      <c r="N76" s="113" t="n">
        <f aca="false">+Actuals!K38</f>
        <v>0</v>
      </c>
      <c r="O76" s="114" t="n">
        <f aca="false">+Actuals!L38</f>
        <v>0</v>
      </c>
      <c r="P76" s="113" t="n">
        <f aca="false">+Actuals!M38</f>
        <v>0</v>
      </c>
      <c r="Q76" s="114" t="n">
        <f aca="false">+Actuals!N38</f>
        <v>0</v>
      </c>
      <c r="R76" s="113" t="n">
        <f aca="false">+Actuals!O38</f>
        <v>0</v>
      </c>
      <c r="S76" s="114" t="n">
        <f aca="false">+Actuals!P38</f>
        <v>0</v>
      </c>
      <c r="T76" s="113" t="n">
        <f aca="false">+Actuals!Q38</f>
        <v>0</v>
      </c>
      <c r="U76" s="114" t="n">
        <f aca="false">+Actuals!R38</f>
        <v>0</v>
      </c>
      <c r="V76" s="113" t="n">
        <f aca="false">+Actuals!S38</f>
        <v>0</v>
      </c>
      <c r="W76" s="114" t="n">
        <f aca="false">+Actuals!T38</f>
        <v>0</v>
      </c>
      <c r="X76" s="113" t="n">
        <f aca="false">+Actuals!U38</f>
        <v>0</v>
      </c>
      <c r="Y76" s="114" t="n">
        <f aca="false">+Actuals!V38</f>
        <v>0</v>
      </c>
      <c r="Z76" s="113" t="n">
        <f aca="false">+Actuals!W38</f>
        <v>0</v>
      </c>
      <c r="AA76" s="114" t="n">
        <f aca="false">+Actuals!X38</f>
        <v>0</v>
      </c>
      <c r="AB76" s="113" t="n">
        <f aca="false">+Actuals!Y38</f>
        <v>0</v>
      </c>
      <c r="AC76" s="114" t="n">
        <f aca="false">+Actuals!Z38</f>
        <v>0</v>
      </c>
      <c r="AD76" s="113" t="n">
        <f aca="false">+Actuals!AA38</f>
        <v>0</v>
      </c>
      <c r="AE76" s="114" t="n">
        <f aca="false">+Actuals!AB38</f>
        <v>0</v>
      </c>
      <c r="AF76" s="113" t="n">
        <f aca="false">+Actuals!AC38</f>
        <v>0</v>
      </c>
      <c r="AG76" s="114" t="n">
        <f aca="false">+Actuals!AD38</f>
        <v>0</v>
      </c>
      <c r="AH76" s="113" t="n">
        <f aca="false">+Actuals!AE38</f>
        <v>0</v>
      </c>
      <c r="AI76" s="114" t="n">
        <f aca="false">+Actuals!AF38</f>
        <v>0</v>
      </c>
      <c r="AJ76" s="113" t="n">
        <f aca="false">+Actuals!AG38</f>
        <v>0</v>
      </c>
      <c r="AK76" s="114" t="n">
        <f aca="false">+Actuals!AH38</f>
        <v>0</v>
      </c>
      <c r="AL76" s="113" t="n">
        <f aca="false">+Actuals!AI38</f>
        <v>0</v>
      </c>
      <c r="AM76" s="114" t="n">
        <f aca="false">+Actuals!AJ38</f>
        <v>0</v>
      </c>
      <c r="AN76" s="113" t="n">
        <f aca="false">+Actuals!AK38</f>
        <v>0</v>
      </c>
      <c r="AO76" s="114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3" t="n">
        <f aca="false">+Actuals!E39</f>
        <v>0</v>
      </c>
      <c r="I77" s="114" t="n">
        <f aca="false">+Actuals!F39</f>
        <v>0</v>
      </c>
      <c r="J77" s="113" t="n">
        <f aca="false">+Actuals!G39</f>
        <v>0</v>
      </c>
      <c r="K77" s="114" t="n">
        <f aca="false">+Actuals!H39</f>
        <v>0</v>
      </c>
      <c r="L77" s="113" t="n">
        <f aca="false">+Actuals!I39</f>
        <v>0</v>
      </c>
      <c r="M77" s="114" t="n">
        <f aca="false">+Actuals!J39</f>
        <v>0</v>
      </c>
      <c r="N77" s="113" t="n">
        <f aca="false">+Actuals!K39</f>
        <v>0</v>
      </c>
      <c r="O77" s="114" t="n">
        <f aca="false">+Actuals!L39</f>
        <v>0</v>
      </c>
      <c r="P77" s="113" t="n">
        <f aca="false">+Actuals!M39</f>
        <v>0</v>
      </c>
      <c r="Q77" s="114" t="n">
        <f aca="false">+Actuals!N39</f>
        <v>0</v>
      </c>
      <c r="R77" s="113" t="n">
        <f aca="false">+Actuals!O39</f>
        <v>0</v>
      </c>
      <c r="S77" s="114" t="n">
        <f aca="false">+Actuals!P39</f>
        <v>0</v>
      </c>
      <c r="T77" s="113" t="n">
        <f aca="false">+Actuals!Q39</f>
        <v>0</v>
      </c>
      <c r="U77" s="114" t="n">
        <f aca="false">+Actuals!R39</f>
        <v>0</v>
      </c>
      <c r="V77" s="113" t="n">
        <f aca="false">+Actuals!S39</f>
        <v>0</v>
      </c>
      <c r="W77" s="114" t="n">
        <f aca="false">+Actuals!T39</f>
        <v>0</v>
      </c>
      <c r="X77" s="113" t="n">
        <f aca="false">+Actuals!U39</f>
        <v>0</v>
      </c>
      <c r="Y77" s="114" t="n">
        <f aca="false">+Actuals!V39</f>
        <v>0</v>
      </c>
      <c r="Z77" s="113" t="n">
        <f aca="false">+Actuals!W39</f>
        <v>0</v>
      </c>
      <c r="AA77" s="114" t="n">
        <f aca="false">+Actuals!X39</f>
        <v>0</v>
      </c>
      <c r="AB77" s="113" t="n">
        <f aca="false">+Actuals!Y39</f>
        <v>0</v>
      </c>
      <c r="AC77" s="114" t="n">
        <f aca="false">+Actuals!Z39</f>
        <v>0</v>
      </c>
      <c r="AD77" s="113" t="n">
        <f aca="false">+Actuals!AA39</f>
        <v>0</v>
      </c>
      <c r="AE77" s="114" t="n">
        <f aca="false">+Actuals!AB39</f>
        <v>0</v>
      </c>
      <c r="AF77" s="113" t="n">
        <f aca="false">+Actuals!AC39</f>
        <v>0</v>
      </c>
      <c r="AG77" s="114" t="n">
        <f aca="false">+Actuals!AD39</f>
        <v>0</v>
      </c>
      <c r="AH77" s="113" t="n">
        <f aca="false">+Actuals!AE39</f>
        <v>0</v>
      </c>
      <c r="AI77" s="114" t="n">
        <f aca="false">+Actuals!AF39</f>
        <v>0</v>
      </c>
      <c r="AJ77" s="113" t="n">
        <f aca="false">+Actuals!AG39</f>
        <v>0</v>
      </c>
      <c r="AK77" s="114" t="n">
        <f aca="false">+Actuals!AH39</f>
        <v>0</v>
      </c>
      <c r="AL77" s="113" t="n">
        <f aca="false">+Actuals!AI39</f>
        <v>0</v>
      </c>
      <c r="AM77" s="114" t="n">
        <f aca="false">+Actuals!AJ39</f>
        <v>0</v>
      </c>
      <c r="AN77" s="113" t="n">
        <f aca="false">+Actuals!AK39</f>
        <v>0</v>
      </c>
      <c r="AO77" s="114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3" t="n">
        <f aca="false">+Actuals!E40</f>
        <v>0</v>
      </c>
      <c r="I78" s="114" t="n">
        <f aca="false">+Actuals!F40</f>
        <v>0</v>
      </c>
      <c r="J78" s="113" t="n">
        <f aca="false">+Actuals!G40</f>
        <v>0</v>
      </c>
      <c r="K78" s="114" t="n">
        <f aca="false">+Actuals!H40</f>
        <v>0</v>
      </c>
      <c r="L78" s="113" t="n">
        <f aca="false">+Actuals!I40</f>
        <v>0</v>
      </c>
      <c r="M78" s="114" t="n">
        <f aca="false">+Actuals!J40</f>
        <v>0</v>
      </c>
      <c r="N78" s="113" t="n">
        <f aca="false">+Actuals!K40</f>
        <v>0</v>
      </c>
      <c r="O78" s="114" t="n">
        <f aca="false">+Actuals!L40</f>
        <v>0</v>
      </c>
      <c r="P78" s="113" t="n">
        <f aca="false">+Actuals!M40</f>
        <v>0</v>
      </c>
      <c r="Q78" s="114" t="n">
        <f aca="false">+Actuals!N40</f>
        <v>0</v>
      </c>
      <c r="R78" s="113" t="n">
        <f aca="false">+Actuals!O40</f>
        <v>0</v>
      </c>
      <c r="S78" s="114" t="n">
        <f aca="false">+Actuals!P40</f>
        <v>0</v>
      </c>
      <c r="T78" s="113" t="n">
        <f aca="false">+Actuals!Q40</f>
        <v>0</v>
      </c>
      <c r="U78" s="114" t="n">
        <f aca="false">+Actuals!R40</f>
        <v>0</v>
      </c>
      <c r="V78" s="113" t="n">
        <f aca="false">+Actuals!S40</f>
        <v>0</v>
      </c>
      <c r="W78" s="114" t="n">
        <f aca="false">+Actuals!T40</f>
        <v>0</v>
      </c>
      <c r="X78" s="113" t="n">
        <f aca="false">+Actuals!U40</f>
        <v>0</v>
      </c>
      <c r="Y78" s="114" t="n">
        <f aca="false">+Actuals!V40</f>
        <v>0</v>
      </c>
      <c r="Z78" s="113" t="n">
        <f aca="false">+Actuals!W40</f>
        <v>0</v>
      </c>
      <c r="AA78" s="114" t="n">
        <f aca="false">+Actuals!X40</f>
        <v>0</v>
      </c>
      <c r="AB78" s="113" t="n">
        <f aca="false">+Actuals!Y40</f>
        <v>0</v>
      </c>
      <c r="AC78" s="114" t="n">
        <f aca="false">+Actuals!Z40</f>
        <v>0</v>
      </c>
      <c r="AD78" s="113" t="n">
        <f aca="false">+Actuals!AA40</f>
        <v>0</v>
      </c>
      <c r="AE78" s="114" t="n">
        <f aca="false">+Actuals!AB40</f>
        <v>0</v>
      </c>
      <c r="AF78" s="113" t="n">
        <f aca="false">+Actuals!AC40</f>
        <v>0</v>
      </c>
      <c r="AG78" s="114" t="n">
        <f aca="false">+Actuals!AD40</f>
        <v>0</v>
      </c>
      <c r="AH78" s="113" t="n">
        <f aca="false">+Actuals!AE40</f>
        <v>0</v>
      </c>
      <c r="AI78" s="114" t="n">
        <f aca="false">+Actuals!AF40</f>
        <v>0</v>
      </c>
      <c r="AJ78" s="113" t="n">
        <f aca="false">+Actuals!AG40</f>
        <v>0</v>
      </c>
      <c r="AK78" s="114" t="n">
        <f aca="false">+Actuals!AH40</f>
        <v>0</v>
      </c>
      <c r="AL78" s="113" t="n">
        <f aca="false">+Actuals!AI40</f>
        <v>0</v>
      </c>
      <c r="AM78" s="114" t="n">
        <f aca="false">+Actuals!AJ40</f>
        <v>0</v>
      </c>
      <c r="AN78" s="113" t="n">
        <f aca="false">+Actuals!AK40</f>
        <v>0</v>
      </c>
      <c r="AO78" s="114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3" t="n">
        <f aca="false">+Actuals!E41</f>
        <v>0</v>
      </c>
      <c r="I79" s="114" t="n">
        <f aca="false">+Actuals!F41</f>
        <v>0</v>
      </c>
      <c r="J79" s="113" t="n">
        <f aca="false">+Actuals!G41</f>
        <v>0</v>
      </c>
      <c r="K79" s="114" t="n">
        <f aca="false">+Actuals!H41</f>
        <v>0</v>
      </c>
      <c r="L79" s="113" t="n">
        <f aca="false">+Actuals!I41</f>
        <v>0</v>
      </c>
      <c r="M79" s="114" t="n">
        <f aca="false">+Actuals!J41</f>
        <v>0</v>
      </c>
      <c r="N79" s="113" t="n">
        <f aca="false">+Actuals!K41</f>
        <v>0</v>
      </c>
      <c r="O79" s="114" t="n">
        <f aca="false">+Actuals!L41</f>
        <v>0</v>
      </c>
      <c r="P79" s="113" t="n">
        <f aca="false">+Actuals!M41</f>
        <v>0</v>
      </c>
      <c r="Q79" s="114" t="n">
        <f aca="false">+Actuals!N41</f>
        <v>0</v>
      </c>
      <c r="R79" s="113" t="n">
        <f aca="false">+Actuals!O41</f>
        <v>0</v>
      </c>
      <c r="S79" s="114" t="n">
        <f aca="false">+Actuals!P41</f>
        <v>0</v>
      </c>
      <c r="T79" s="113" t="n">
        <f aca="false">+Actuals!Q41</f>
        <v>0</v>
      </c>
      <c r="U79" s="114" t="n">
        <f aca="false">+Actuals!R41</f>
        <v>0</v>
      </c>
      <c r="V79" s="113" t="n">
        <f aca="false">+Actuals!S41</f>
        <v>0</v>
      </c>
      <c r="W79" s="114" t="n">
        <f aca="false">+Actuals!T41</f>
        <v>0</v>
      </c>
      <c r="X79" s="113" t="n">
        <f aca="false">+Actuals!U41</f>
        <v>0</v>
      </c>
      <c r="Y79" s="114" t="n">
        <f aca="false">+Actuals!V41</f>
        <v>0</v>
      </c>
      <c r="Z79" s="113" t="n">
        <f aca="false">+Actuals!W41</f>
        <v>0</v>
      </c>
      <c r="AA79" s="114" t="n">
        <f aca="false">+Actuals!X41</f>
        <v>0</v>
      </c>
      <c r="AB79" s="113" t="n">
        <f aca="false">+Actuals!Y41</f>
        <v>0</v>
      </c>
      <c r="AC79" s="114" t="n">
        <f aca="false">+Actuals!Z41</f>
        <v>0</v>
      </c>
      <c r="AD79" s="113" t="n">
        <f aca="false">+Actuals!AA41</f>
        <v>0</v>
      </c>
      <c r="AE79" s="114" t="n">
        <f aca="false">+Actuals!AB41</f>
        <v>0</v>
      </c>
      <c r="AF79" s="113" t="n">
        <f aca="false">+Actuals!AC41</f>
        <v>0</v>
      </c>
      <c r="AG79" s="114" t="n">
        <f aca="false">+Actuals!AD41</f>
        <v>0</v>
      </c>
      <c r="AH79" s="113" t="n">
        <f aca="false">+Actuals!AE41</f>
        <v>0</v>
      </c>
      <c r="AI79" s="114" t="n">
        <f aca="false">+Actuals!AF41</f>
        <v>0</v>
      </c>
      <c r="AJ79" s="113" t="n">
        <f aca="false">+Actuals!AG41</f>
        <v>0</v>
      </c>
      <c r="AK79" s="114" t="n">
        <f aca="false">+Actuals!AH41</f>
        <v>0</v>
      </c>
      <c r="AL79" s="113" t="n">
        <f aca="false">+Actuals!AI41</f>
        <v>0</v>
      </c>
      <c r="AM79" s="114" t="n">
        <f aca="false">+Actuals!AJ41</f>
        <v>0</v>
      </c>
      <c r="AN79" s="113" t="n">
        <f aca="false">+Actuals!AK41</f>
        <v>0</v>
      </c>
      <c r="AO79" s="114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3" t="n">
        <f aca="false">+Actuals!E42</f>
        <v>0</v>
      </c>
      <c r="I80" s="114" t="n">
        <f aca="false">+Actuals!F42</f>
        <v>0</v>
      </c>
      <c r="J80" s="113" t="n">
        <f aca="false">+Actuals!G42</f>
        <v>0</v>
      </c>
      <c r="K80" s="114" t="n">
        <f aca="false">+Actuals!H42</f>
        <v>0</v>
      </c>
      <c r="L80" s="113" t="n">
        <f aca="false">+Actuals!I42</f>
        <v>0</v>
      </c>
      <c r="M80" s="114" t="n">
        <f aca="false">+Actuals!J42</f>
        <v>0</v>
      </c>
      <c r="N80" s="113" t="n">
        <f aca="false">+Actuals!K42</f>
        <v>0</v>
      </c>
      <c r="O80" s="114" t="n">
        <f aca="false">+Actuals!L42</f>
        <v>0</v>
      </c>
      <c r="P80" s="113" t="n">
        <f aca="false">+Actuals!M42</f>
        <v>0</v>
      </c>
      <c r="Q80" s="114" t="n">
        <f aca="false">+Actuals!N42</f>
        <v>0</v>
      </c>
      <c r="R80" s="113" t="n">
        <f aca="false">+Actuals!O42</f>
        <v>0</v>
      </c>
      <c r="S80" s="114" t="n">
        <f aca="false">+Actuals!P42</f>
        <v>0</v>
      </c>
      <c r="T80" s="113" t="n">
        <f aca="false">+Actuals!Q42</f>
        <v>0</v>
      </c>
      <c r="U80" s="114" t="n">
        <f aca="false">+Actuals!R42</f>
        <v>0</v>
      </c>
      <c r="V80" s="113" t="n">
        <f aca="false">+Actuals!S42</f>
        <v>0</v>
      </c>
      <c r="W80" s="114" t="n">
        <f aca="false">+Actuals!T42</f>
        <v>0</v>
      </c>
      <c r="X80" s="113" t="n">
        <f aca="false">+Actuals!U42</f>
        <v>0</v>
      </c>
      <c r="Y80" s="114" t="n">
        <f aca="false">+Actuals!V42</f>
        <v>0</v>
      </c>
      <c r="Z80" s="113" t="n">
        <f aca="false">+Actuals!W42</f>
        <v>0</v>
      </c>
      <c r="AA80" s="114" t="n">
        <f aca="false">+Actuals!X42</f>
        <v>0</v>
      </c>
      <c r="AB80" s="113" t="n">
        <f aca="false">+Actuals!Y42</f>
        <v>0</v>
      </c>
      <c r="AC80" s="114" t="n">
        <f aca="false">+Actuals!Z42</f>
        <v>0</v>
      </c>
      <c r="AD80" s="113" t="n">
        <f aca="false">+Actuals!AA42</f>
        <v>0</v>
      </c>
      <c r="AE80" s="114" t="n">
        <f aca="false">+Actuals!AB42</f>
        <v>0</v>
      </c>
      <c r="AF80" s="113" t="n">
        <f aca="false">+Actuals!AC42</f>
        <v>0</v>
      </c>
      <c r="AG80" s="114" t="n">
        <f aca="false">+Actuals!AD42</f>
        <v>0</v>
      </c>
      <c r="AH80" s="113" t="n">
        <f aca="false">+Actuals!AE42</f>
        <v>0</v>
      </c>
      <c r="AI80" s="114" t="n">
        <f aca="false">+Actuals!AF42</f>
        <v>0</v>
      </c>
      <c r="AJ80" s="113" t="n">
        <f aca="false">+Actuals!AG42</f>
        <v>0</v>
      </c>
      <c r="AK80" s="114" t="n">
        <f aca="false">+Actuals!AH42</f>
        <v>0</v>
      </c>
      <c r="AL80" s="113" t="n">
        <f aca="false">+Actuals!AI42</f>
        <v>0</v>
      </c>
      <c r="AM80" s="114" t="n">
        <f aca="false">+Actuals!AJ42</f>
        <v>0</v>
      </c>
      <c r="AN80" s="113" t="n">
        <f aca="false">+Actuals!AK42</f>
        <v>0</v>
      </c>
      <c r="AO80" s="114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3" t="n">
        <f aca="false">+Actuals!E43</f>
        <v>0</v>
      </c>
      <c r="I81" s="116" t="n">
        <f aca="false">+Actuals!F43</f>
        <v>0</v>
      </c>
      <c r="J81" s="113" t="n">
        <f aca="false">+Actuals!G43</f>
        <v>0</v>
      </c>
      <c r="K81" s="116" t="n">
        <f aca="false">+Actuals!H43</f>
        <v>0</v>
      </c>
      <c r="L81" s="113" t="n">
        <f aca="false">+Actuals!I43</f>
        <v>0</v>
      </c>
      <c r="M81" s="116" t="n">
        <f aca="false">+Actuals!J43</f>
        <v>0</v>
      </c>
      <c r="N81" s="113" t="n">
        <f aca="false">+Actuals!K43</f>
        <v>0</v>
      </c>
      <c r="O81" s="116" t="n">
        <f aca="false">+Actuals!L43</f>
        <v>0</v>
      </c>
      <c r="P81" s="113" t="n">
        <f aca="false">+Actuals!M43</f>
        <v>0</v>
      </c>
      <c r="Q81" s="116" t="n">
        <f aca="false">+Actuals!N43</f>
        <v>0</v>
      </c>
      <c r="R81" s="113" t="n">
        <f aca="false">+Actuals!O43</f>
        <v>0</v>
      </c>
      <c r="S81" s="116" t="n">
        <f aca="false">+Actuals!P43</f>
        <v>0</v>
      </c>
      <c r="T81" s="113" t="n">
        <f aca="false">+Actuals!Q43</f>
        <v>0</v>
      </c>
      <c r="U81" s="116" t="n">
        <f aca="false">+Actuals!R43</f>
        <v>0</v>
      </c>
      <c r="V81" s="113" t="n">
        <f aca="false">+Actuals!S43</f>
        <v>0</v>
      </c>
      <c r="W81" s="116" t="n">
        <f aca="false">+Actuals!T43</f>
        <v>0</v>
      </c>
      <c r="X81" s="113" t="n">
        <f aca="false">+Actuals!U43</f>
        <v>0</v>
      </c>
      <c r="Y81" s="116" t="n">
        <f aca="false">+Actuals!V43</f>
        <v>0</v>
      </c>
      <c r="Z81" s="113" t="n">
        <f aca="false">+Actuals!W43</f>
        <v>0</v>
      </c>
      <c r="AA81" s="116" t="n">
        <f aca="false">+Actuals!X43</f>
        <v>0</v>
      </c>
      <c r="AB81" s="113" t="n">
        <f aca="false">+Actuals!Y43</f>
        <v>0</v>
      </c>
      <c r="AC81" s="116" t="n">
        <f aca="false">+Actuals!Z43</f>
        <v>0</v>
      </c>
      <c r="AD81" s="113" t="n">
        <f aca="false">+Actuals!AA43</f>
        <v>0</v>
      </c>
      <c r="AE81" s="116" t="n">
        <f aca="false">+Actuals!AB43</f>
        <v>0</v>
      </c>
      <c r="AF81" s="113" t="n">
        <f aca="false">+Actuals!AC43</f>
        <v>0</v>
      </c>
      <c r="AG81" s="116" t="n">
        <f aca="false">+Actuals!AD43</f>
        <v>0</v>
      </c>
      <c r="AH81" s="113" t="n">
        <f aca="false">+Actuals!AE43</f>
        <v>0</v>
      </c>
      <c r="AI81" s="116" t="n">
        <f aca="false">+Actuals!AF43</f>
        <v>0</v>
      </c>
      <c r="AJ81" s="113" t="n">
        <f aca="false">+Actuals!AG43</f>
        <v>0</v>
      </c>
      <c r="AK81" s="116" t="n">
        <f aca="false">+Actuals!AH43</f>
        <v>0</v>
      </c>
      <c r="AL81" s="113" t="n">
        <f aca="false">+Actuals!AI43</f>
        <v>0</v>
      </c>
      <c r="AM81" s="116" t="n">
        <f aca="false">+Actuals!AJ43</f>
        <v>0</v>
      </c>
      <c r="AN81" s="113" t="n">
        <f aca="false">+Actuals!AK43</f>
        <v>0</v>
      </c>
      <c r="AO81" s="116" t="n">
        <f aca="false">+Actuals!AL43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310.799999999999</v>
      </c>
      <c r="F82" s="42" t="n">
        <f aca="false">F16+F24+F29+F36+F43+F45+F47+F49</f>
        <v>0</v>
      </c>
      <c r="G82" s="43" t="n">
        <f aca="false">SUM(G72:G81)+G16+G24+G29+G36+G43+G45+G47+G49+G51+G56+G61+G66</f>
        <v>-2901.6</v>
      </c>
      <c r="H82" s="42" t="n">
        <f aca="false">H16+H24+H29+H36+H43+H45+H47+H49</f>
        <v>0</v>
      </c>
      <c r="I82" s="43" t="n">
        <f aca="false">SUM(I72:I81)+I16+I24+I29+I36+I43+I45+I47+I49+I51+I56+I61+I66</f>
        <v>2963.77000000002</v>
      </c>
      <c r="J82" s="42" t="n">
        <f aca="false">J16+J24+J29+J36+J43+J45+J47+J49</f>
        <v>0</v>
      </c>
      <c r="K82" s="123" t="n">
        <f aca="false">SUM(K72:K81)+K16+K24+K29+K36+K43+K45+K47+K49+K51+K56+K61+K66</f>
        <v>15367.07</v>
      </c>
      <c r="L82" s="42" t="n">
        <f aca="false">L16+L24+L29+L36+L43+L45+L47+L49</f>
        <v>0</v>
      </c>
      <c r="M82" s="43" t="n">
        <f aca="false">SUM(M72:M81)+M16+M24+M29+M36+M43+M45+M47+M49+M51+M56+M61+M66</f>
        <v>-15118.44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9" activePane="bottomRight" state="frozen"/>
      <selection pane="topLeft" activeCell="A1" activeCellId="0" sqref="A1"/>
      <selection pane="topRight" activeCell="J1" activeCellId="0" sqref="J1"/>
      <selection pane="bottomLeft" activeCell="A79" activeCellId="0" sqref="A79"/>
      <selection pane="bottomRight" activeCell="Q85" activeCellId="0" sqref="Q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  <col collapsed="false" customWidth="true" hidden="false" outlineLevel="0" max="43" min="43" style="0" width="10.28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54756169</v>
      </c>
      <c r="E11" s="29" t="n">
        <f aca="false">SUM(G11,I11,K11,M11,O11,Q11,S11,U11,W11,Y11,AA11,AC11,AE11)</f>
        <v>171822271.69</v>
      </c>
      <c r="F11" s="28" t="n">
        <f aca="false">'TIE-OUT'!X11+RECLASS!V11</f>
        <v>0</v>
      </c>
      <c r="G11" s="29" t="n">
        <f aca="false">'TIE-OUT'!Y11+RECLASS!W11</f>
        <v>0</v>
      </c>
      <c r="H11" s="113" t="n">
        <v>54985039</v>
      </c>
      <c r="I11" s="113" t="n">
        <v>171170907</v>
      </c>
      <c r="J11" s="113" t="n">
        <v>-117970</v>
      </c>
      <c r="K11" s="114" t="n">
        <v>993348</v>
      </c>
      <c r="L11" s="113" t="n">
        <v>-108578</v>
      </c>
      <c r="M11" s="114" t="n">
        <v>-338742.65</v>
      </c>
      <c r="N11" s="113" t="n">
        <v>-34099</v>
      </c>
      <c r="O11" s="114" t="n">
        <v>-100217.71</v>
      </c>
      <c r="P11" s="113" t="n">
        <v>31777</v>
      </c>
      <c r="Q11" s="114" t="n">
        <v>96977.05</v>
      </c>
      <c r="R11" s="113" t="n">
        <v>0</v>
      </c>
      <c r="S11" s="114" t="n">
        <v>0</v>
      </c>
      <c r="T11" s="113" t="n">
        <v>0</v>
      </c>
      <c r="U11" s="114" t="n">
        <v>0</v>
      </c>
      <c r="V11" s="113" t="n">
        <v>0</v>
      </c>
      <c r="W11" s="114" t="n">
        <v>0</v>
      </c>
      <c r="X11" s="113" t="n">
        <v>0</v>
      </c>
      <c r="Y11" s="114" t="n">
        <v>0</v>
      </c>
      <c r="Z11" s="113" t="n">
        <v>0</v>
      </c>
      <c r="AA11" s="114" t="n">
        <v>0</v>
      </c>
      <c r="AB11" s="113" t="n">
        <v>0</v>
      </c>
      <c r="AC11" s="114" t="n">
        <v>0</v>
      </c>
      <c r="AD11" s="113" t="n">
        <v>0</v>
      </c>
      <c r="AE11" s="114" t="n">
        <v>0</v>
      </c>
      <c r="AF11" s="113" t="n">
        <v>0</v>
      </c>
      <c r="AG11" s="114" t="n">
        <v>0</v>
      </c>
      <c r="AH11" s="113" t="n">
        <v>0</v>
      </c>
      <c r="AI11" s="114" t="n">
        <v>0</v>
      </c>
      <c r="AJ11" s="113" t="n">
        <v>0</v>
      </c>
      <c r="AK11" s="114" t="n">
        <v>0</v>
      </c>
      <c r="AL11" s="113" t="n">
        <v>0</v>
      </c>
      <c r="AM11" s="114" t="n">
        <v>0</v>
      </c>
      <c r="AN11" s="113" t="n">
        <v>0</v>
      </c>
      <c r="AO11" s="114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633457.42</v>
      </c>
      <c r="F12" s="28" t="n">
        <f aca="false">'TIE-OUT'!X12+RECLASS!V12</f>
        <v>0</v>
      </c>
      <c r="G12" s="29" t="n">
        <f aca="false">'TIE-OUT'!Y12+RECLASS!W12</f>
        <v>-940169.77</v>
      </c>
      <c r="H12" s="113" t="n">
        <v>0</v>
      </c>
      <c r="I12" s="113" t="n">
        <v>0</v>
      </c>
      <c r="J12" s="113" t="n">
        <v>0</v>
      </c>
      <c r="K12" s="115" t="n">
        <v>-31222</v>
      </c>
      <c r="L12" s="113" t="n">
        <v>0</v>
      </c>
      <c r="M12" s="114" t="n">
        <v>1604849.19</v>
      </c>
      <c r="N12" s="113" t="n">
        <v>0</v>
      </c>
      <c r="O12" s="114" t="n">
        <v>0</v>
      </c>
      <c r="P12" s="113" t="n">
        <v>0</v>
      </c>
      <c r="Q12" s="114" t="n">
        <v>0</v>
      </c>
      <c r="R12" s="113" t="n">
        <v>0</v>
      </c>
      <c r="S12" s="114" t="n">
        <v>0</v>
      </c>
      <c r="T12" s="113" t="n">
        <v>0</v>
      </c>
      <c r="U12" s="114" t="n">
        <v>0</v>
      </c>
      <c r="V12" s="113" t="n">
        <v>0</v>
      </c>
      <c r="W12" s="114" t="n">
        <v>0</v>
      </c>
      <c r="X12" s="113" t="n">
        <v>0</v>
      </c>
      <c r="Y12" s="114" t="n">
        <v>0</v>
      </c>
      <c r="Z12" s="113" t="n">
        <v>0</v>
      </c>
      <c r="AA12" s="114" t="n">
        <v>0</v>
      </c>
      <c r="AB12" s="113" t="n">
        <v>0</v>
      </c>
      <c r="AC12" s="114" t="n">
        <v>0</v>
      </c>
      <c r="AD12" s="113" t="n">
        <v>0</v>
      </c>
      <c r="AE12" s="114" t="n">
        <v>0</v>
      </c>
      <c r="AF12" s="113" t="n">
        <v>0</v>
      </c>
      <c r="AG12" s="114" t="n">
        <v>0</v>
      </c>
      <c r="AH12" s="113" t="n">
        <v>0</v>
      </c>
      <c r="AI12" s="114" t="n">
        <v>0</v>
      </c>
      <c r="AJ12" s="113" t="n">
        <v>0</v>
      </c>
      <c r="AK12" s="114" t="n">
        <v>0</v>
      </c>
      <c r="AL12" s="113" t="n">
        <v>0</v>
      </c>
      <c r="AM12" s="114" t="n">
        <v>0</v>
      </c>
      <c r="AN12" s="113" t="n">
        <v>0</v>
      </c>
      <c r="AO12" s="114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3" t="n">
        <v>0</v>
      </c>
      <c r="I13" s="113" t="n">
        <v>0</v>
      </c>
      <c r="J13" s="113" t="n">
        <v>0</v>
      </c>
      <c r="K13" s="114" t="n">
        <v>0</v>
      </c>
      <c r="L13" s="113" t="n">
        <v>0</v>
      </c>
      <c r="M13" s="114" t="n">
        <v>0</v>
      </c>
      <c r="N13" s="113" t="n">
        <v>0</v>
      </c>
      <c r="O13" s="114" t="n">
        <v>0</v>
      </c>
      <c r="P13" s="113" t="n">
        <v>0</v>
      </c>
      <c r="Q13" s="114" t="n">
        <v>0</v>
      </c>
      <c r="R13" s="113" t="n">
        <v>0</v>
      </c>
      <c r="S13" s="114" t="n">
        <v>0</v>
      </c>
      <c r="T13" s="113" t="n">
        <v>0</v>
      </c>
      <c r="U13" s="114" t="n">
        <v>0</v>
      </c>
      <c r="V13" s="113" t="n">
        <v>0</v>
      </c>
      <c r="W13" s="114" t="n">
        <v>0</v>
      </c>
      <c r="X13" s="113" t="n">
        <v>0</v>
      </c>
      <c r="Y13" s="114" t="n">
        <v>0</v>
      </c>
      <c r="Z13" s="113" t="n">
        <v>0</v>
      </c>
      <c r="AA13" s="114" t="n">
        <v>0</v>
      </c>
      <c r="AB13" s="113" t="n">
        <v>0</v>
      </c>
      <c r="AC13" s="114" t="n">
        <v>0</v>
      </c>
      <c r="AD13" s="113" t="n">
        <v>0</v>
      </c>
      <c r="AE13" s="114" t="n">
        <v>0</v>
      </c>
      <c r="AF13" s="113" t="n">
        <v>0</v>
      </c>
      <c r="AG13" s="114" t="n">
        <v>0</v>
      </c>
      <c r="AH13" s="113" t="n">
        <v>0</v>
      </c>
      <c r="AI13" s="114" t="n">
        <v>0</v>
      </c>
      <c r="AJ13" s="113" t="n">
        <v>0</v>
      </c>
      <c r="AK13" s="114" t="n">
        <v>0</v>
      </c>
      <c r="AL13" s="113" t="n">
        <v>0</v>
      </c>
      <c r="AM13" s="114" t="n">
        <v>0</v>
      </c>
      <c r="AN13" s="113" t="n">
        <v>0</v>
      </c>
      <c r="AO13" s="114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3" t="n">
        <v>0</v>
      </c>
      <c r="I14" s="113" t="n">
        <v>0</v>
      </c>
      <c r="J14" s="113" t="n">
        <v>0</v>
      </c>
      <c r="K14" s="114" t="n">
        <v>0</v>
      </c>
      <c r="L14" s="113" t="n">
        <v>0</v>
      </c>
      <c r="M14" s="114" t="n">
        <v>0</v>
      </c>
      <c r="N14" s="113" t="n">
        <v>0</v>
      </c>
      <c r="O14" s="114" t="n">
        <v>0</v>
      </c>
      <c r="P14" s="113" t="n">
        <v>0</v>
      </c>
      <c r="Q14" s="114" t="n">
        <v>0</v>
      </c>
      <c r="R14" s="113" t="n">
        <v>0</v>
      </c>
      <c r="S14" s="114" t="n">
        <v>0</v>
      </c>
      <c r="T14" s="113" t="n">
        <v>0</v>
      </c>
      <c r="U14" s="114" t="n">
        <v>0</v>
      </c>
      <c r="V14" s="113" t="n">
        <v>0</v>
      </c>
      <c r="W14" s="114" t="n">
        <v>0</v>
      </c>
      <c r="X14" s="113" t="n">
        <v>0</v>
      </c>
      <c r="Y14" s="114" t="n">
        <v>0</v>
      </c>
      <c r="Z14" s="113" t="n">
        <v>0</v>
      </c>
      <c r="AA14" s="114" t="n">
        <v>0</v>
      </c>
      <c r="AB14" s="113" t="n">
        <v>0</v>
      </c>
      <c r="AC14" s="114" t="n">
        <v>0</v>
      </c>
      <c r="AD14" s="113" t="n">
        <v>0</v>
      </c>
      <c r="AE14" s="114" t="n">
        <v>0</v>
      </c>
      <c r="AF14" s="113" t="n">
        <v>0</v>
      </c>
      <c r="AG14" s="114" t="n">
        <v>0</v>
      </c>
      <c r="AH14" s="113" t="n">
        <v>0</v>
      </c>
      <c r="AI14" s="114" t="n">
        <v>0</v>
      </c>
      <c r="AJ14" s="113" t="n">
        <v>0</v>
      </c>
      <c r="AK14" s="114" t="n">
        <v>0</v>
      </c>
      <c r="AL14" s="113" t="n">
        <v>0</v>
      </c>
      <c r="AM14" s="114" t="n">
        <v>0</v>
      </c>
      <c r="AN14" s="113" t="n">
        <v>0</v>
      </c>
      <c r="AO14" s="114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-1444003.79</v>
      </c>
      <c r="F15" s="107" t="n">
        <f aca="false">'TIE-OUT'!X15+RECLASS!V15</f>
        <v>0</v>
      </c>
      <c r="G15" s="108" t="n">
        <f aca="false">'TIE-OUT'!Y15+RECLASS!W15</f>
        <v>0</v>
      </c>
      <c r="H15" s="113" t="n">
        <v>0</v>
      </c>
      <c r="I15" s="113" t="n">
        <v>0</v>
      </c>
      <c r="J15" s="113" t="n">
        <v>0</v>
      </c>
      <c r="K15" s="114" t="n">
        <v>0</v>
      </c>
      <c r="L15" s="113" t="n">
        <v>0</v>
      </c>
      <c r="M15" s="114" t="n">
        <f aca="false">-1479940+30000</f>
        <v>-1449940</v>
      </c>
      <c r="N15" s="113" t="n">
        <v>0</v>
      </c>
      <c r="O15" s="114" t="n">
        <v>104546.26</v>
      </c>
      <c r="P15" s="113" t="n">
        <v>0</v>
      </c>
      <c r="Q15" s="114" t="n">
        <v>-98610.05</v>
      </c>
      <c r="R15" s="113" t="n">
        <v>0</v>
      </c>
      <c r="S15" s="114" t="n">
        <v>0</v>
      </c>
      <c r="T15" s="113" t="n">
        <v>0</v>
      </c>
      <c r="U15" s="114" t="n">
        <v>0</v>
      </c>
      <c r="V15" s="113" t="n">
        <v>0</v>
      </c>
      <c r="W15" s="114" t="n">
        <v>0</v>
      </c>
      <c r="X15" s="113" t="n">
        <v>0</v>
      </c>
      <c r="Y15" s="114" t="n">
        <v>0</v>
      </c>
      <c r="Z15" s="113" t="n">
        <v>0</v>
      </c>
      <c r="AA15" s="114" t="n">
        <v>0</v>
      </c>
      <c r="AB15" s="113" t="n">
        <v>0</v>
      </c>
      <c r="AC15" s="114" t="n">
        <v>0</v>
      </c>
      <c r="AD15" s="113" t="n">
        <v>0</v>
      </c>
      <c r="AE15" s="114" t="n">
        <v>0</v>
      </c>
      <c r="AF15" s="113" t="n">
        <v>0</v>
      </c>
      <c r="AG15" s="114" t="n">
        <v>0</v>
      </c>
      <c r="AH15" s="113" t="n">
        <v>0</v>
      </c>
      <c r="AI15" s="114" t="n">
        <v>0</v>
      </c>
      <c r="AJ15" s="113" t="n">
        <v>0</v>
      </c>
      <c r="AK15" s="114" t="n">
        <v>0</v>
      </c>
      <c r="AL15" s="113" t="n">
        <v>0</v>
      </c>
      <c r="AM15" s="114" t="n">
        <v>0</v>
      </c>
      <c r="AN15" s="113" t="n">
        <v>0</v>
      </c>
      <c r="AO15" s="114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54756169</v>
      </c>
      <c r="E16" s="31" t="n">
        <f aca="false">SUM(E11:E15)</f>
        <v>171011725.32</v>
      </c>
      <c r="F16" s="30" t="n">
        <f aca="false">SUM(F11:F15)</f>
        <v>0</v>
      </c>
      <c r="G16" s="31" t="n">
        <f aca="false">SUM(G11:G15)</f>
        <v>-940169.77</v>
      </c>
      <c r="H16" s="30" t="n">
        <f aca="false">SUM(H11:H15)</f>
        <v>54985039</v>
      </c>
      <c r="I16" s="30" t="n">
        <f aca="false">SUM(I11:I15)</f>
        <v>171170907</v>
      </c>
      <c r="J16" s="30" t="n">
        <f aca="false">SUM(J11:J15)</f>
        <v>-117970</v>
      </c>
      <c r="K16" s="31" t="n">
        <f aca="false">SUM(K11:K15)</f>
        <v>962126</v>
      </c>
      <c r="L16" s="30" t="n">
        <f aca="false">SUM(L11:L15)</f>
        <v>-108578</v>
      </c>
      <c r="M16" s="31" t="n">
        <f aca="false">SUM(M11:M15)</f>
        <v>-183833.46</v>
      </c>
      <c r="N16" s="30" t="n">
        <f aca="false">SUM(N11:N15)</f>
        <v>-34099</v>
      </c>
      <c r="O16" s="31" t="n">
        <f aca="false">SUM(O11:O15)</f>
        <v>4328.54999999999</v>
      </c>
      <c r="P16" s="30" t="n">
        <f aca="false">SUM(P11:P15)</f>
        <v>31777</v>
      </c>
      <c r="Q16" s="31" t="n">
        <f aca="false">SUM(Q11:Q15)</f>
        <v>-1633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-61052315</v>
      </c>
      <c r="E19" s="29" t="n">
        <f aca="false">SUM(G19,I19,K19,M19,O19,Q19,S19,U19,W19,Y19,AA19,AC19,AE19)</f>
        <v>-186080819.35</v>
      </c>
      <c r="F19" s="25" t="n">
        <f aca="false">'TIE-OUT'!X19+RECLASS!V19</f>
        <v>0</v>
      </c>
      <c r="G19" s="26" t="n">
        <f aca="false">'TIE-OUT'!Y19+RECLASS!W19</f>
        <v>0</v>
      </c>
      <c r="H19" s="113" t="n">
        <v>-61393459</v>
      </c>
      <c r="I19" s="113" t="n">
        <v>-184068081</v>
      </c>
      <c r="J19" s="113" t="n">
        <v>235628</v>
      </c>
      <c r="K19" s="114" t="n">
        <v>-2995915</v>
      </c>
      <c r="L19" s="113" t="n">
        <v>129203</v>
      </c>
      <c r="M19" s="114" t="n">
        <f aca="false">-180420+381743.1</f>
        <v>201323.1</v>
      </c>
      <c r="N19" s="113" t="n">
        <v>37197</v>
      </c>
      <c r="O19" s="114" t="n">
        <v>108892.73</v>
      </c>
      <c r="P19" s="113" t="n">
        <v>-60884</v>
      </c>
      <c r="Q19" s="114" t="n">
        <v>672960.82</v>
      </c>
      <c r="R19" s="113" t="n">
        <v>0</v>
      </c>
      <c r="S19" s="114" t="n">
        <v>0</v>
      </c>
      <c r="T19" s="113" t="n">
        <v>0</v>
      </c>
      <c r="U19" s="114" t="n">
        <v>0</v>
      </c>
      <c r="V19" s="113" t="n">
        <v>0</v>
      </c>
      <c r="W19" s="114" t="n">
        <v>0</v>
      </c>
      <c r="X19" s="113" t="n">
        <v>0</v>
      </c>
      <c r="Y19" s="114" t="n">
        <v>0</v>
      </c>
      <c r="Z19" s="113" t="n">
        <v>0</v>
      </c>
      <c r="AA19" s="114" t="n">
        <v>0</v>
      </c>
      <c r="AB19" s="113" t="n">
        <v>0</v>
      </c>
      <c r="AC19" s="114" t="n">
        <v>0</v>
      </c>
      <c r="AD19" s="113" t="n">
        <v>0</v>
      </c>
      <c r="AE19" s="114" t="n">
        <v>0</v>
      </c>
      <c r="AF19" s="113" t="n">
        <v>0</v>
      </c>
      <c r="AG19" s="114" t="n">
        <v>0</v>
      </c>
      <c r="AH19" s="113" t="n">
        <v>0</v>
      </c>
      <c r="AI19" s="114" t="n">
        <v>0</v>
      </c>
      <c r="AJ19" s="113" t="n">
        <v>0</v>
      </c>
      <c r="AK19" s="114" t="n">
        <v>0</v>
      </c>
      <c r="AL19" s="113" t="n">
        <v>0</v>
      </c>
      <c r="AM19" s="114" t="n">
        <v>0</v>
      </c>
      <c r="AN19" s="113" t="n">
        <v>0</v>
      </c>
      <c r="AO19" s="114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-1455376.32</v>
      </c>
      <c r="F20" s="28" t="n">
        <f aca="false">'TIE-OUT'!X20+RECLASS!V20</f>
        <v>0</v>
      </c>
      <c r="G20" s="29" t="n">
        <f aca="false">'TIE-OUT'!Y20+RECLASS!W20</f>
        <v>-1340205.23</v>
      </c>
      <c r="H20" s="113" t="n">
        <v>0</v>
      </c>
      <c r="I20" s="113" t="n">
        <v>0</v>
      </c>
      <c r="J20" s="113" t="n">
        <v>0</v>
      </c>
      <c r="K20" s="115" t="n">
        <v>14027.5</v>
      </c>
      <c r="L20" s="113" t="n">
        <v>0</v>
      </c>
      <c r="M20" s="114" t="n">
        <v>51258.81</v>
      </c>
      <c r="N20" s="113" t="n">
        <v>0</v>
      </c>
      <c r="O20" s="114" t="n">
        <v>-180457.4</v>
      </c>
      <c r="P20" s="113" t="n">
        <v>0</v>
      </c>
      <c r="Q20" s="114" t="n">
        <v>0</v>
      </c>
      <c r="R20" s="113" t="n">
        <v>0</v>
      </c>
      <c r="S20" s="114" t="n">
        <v>0</v>
      </c>
      <c r="T20" s="113" t="n">
        <v>0</v>
      </c>
      <c r="U20" s="114" t="n">
        <v>0</v>
      </c>
      <c r="V20" s="113" t="n">
        <v>0</v>
      </c>
      <c r="W20" s="114" t="n">
        <v>0</v>
      </c>
      <c r="X20" s="113" t="n">
        <v>0</v>
      </c>
      <c r="Y20" s="114" t="n">
        <v>0</v>
      </c>
      <c r="Z20" s="113" t="n">
        <v>0</v>
      </c>
      <c r="AA20" s="114" t="n">
        <v>0</v>
      </c>
      <c r="AB20" s="113" t="n">
        <v>0</v>
      </c>
      <c r="AC20" s="114" t="n">
        <v>0</v>
      </c>
      <c r="AD20" s="113" t="n">
        <v>0</v>
      </c>
      <c r="AE20" s="114" t="n">
        <v>0</v>
      </c>
      <c r="AF20" s="113" t="n">
        <v>0</v>
      </c>
      <c r="AG20" s="114" t="n">
        <v>0</v>
      </c>
      <c r="AH20" s="113" t="n">
        <v>0</v>
      </c>
      <c r="AI20" s="114" t="n">
        <v>0</v>
      </c>
      <c r="AJ20" s="113" t="n">
        <v>0</v>
      </c>
      <c r="AK20" s="114" t="n">
        <v>0</v>
      </c>
      <c r="AL20" s="113" t="n">
        <v>0</v>
      </c>
      <c r="AM20" s="114" t="n">
        <v>0</v>
      </c>
      <c r="AN20" s="113" t="n">
        <v>0</v>
      </c>
      <c r="AO20" s="114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3" t="n">
        <v>0</v>
      </c>
      <c r="I21" s="113" t="n">
        <v>0</v>
      </c>
      <c r="J21" s="113" t="n">
        <v>0</v>
      </c>
      <c r="K21" s="114" t="n">
        <v>0</v>
      </c>
      <c r="L21" s="113" t="n">
        <v>0</v>
      </c>
      <c r="M21" s="114" t="n">
        <v>0</v>
      </c>
      <c r="N21" s="113" t="n">
        <v>0</v>
      </c>
      <c r="O21" s="114" t="n">
        <v>0</v>
      </c>
      <c r="P21" s="113" t="n">
        <v>0</v>
      </c>
      <c r="Q21" s="114" t="n">
        <v>0</v>
      </c>
      <c r="R21" s="113" t="n">
        <v>0</v>
      </c>
      <c r="S21" s="114" t="n">
        <v>0</v>
      </c>
      <c r="T21" s="113" t="n">
        <v>0</v>
      </c>
      <c r="U21" s="114" t="n">
        <v>0</v>
      </c>
      <c r="V21" s="113" t="n">
        <v>0</v>
      </c>
      <c r="W21" s="114" t="n">
        <v>0</v>
      </c>
      <c r="X21" s="113" t="n">
        <v>0</v>
      </c>
      <c r="Y21" s="114" t="n">
        <v>0</v>
      </c>
      <c r="Z21" s="113" t="n">
        <v>0</v>
      </c>
      <c r="AA21" s="114" t="n">
        <v>0</v>
      </c>
      <c r="AB21" s="113" t="n">
        <v>0</v>
      </c>
      <c r="AC21" s="114" t="n">
        <v>0</v>
      </c>
      <c r="AD21" s="113" t="n">
        <v>0</v>
      </c>
      <c r="AE21" s="114" t="n">
        <v>0</v>
      </c>
      <c r="AF21" s="113" t="n">
        <v>0</v>
      </c>
      <c r="AG21" s="114" t="n">
        <v>0</v>
      </c>
      <c r="AH21" s="113" t="n">
        <v>0</v>
      </c>
      <c r="AI21" s="114" t="n">
        <v>0</v>
      </c>
      <c r="AJ21" s="113" t="n">
        <v>0</v>
      </c>
      <c r="AK21" s="114" t="n">
        <v>0</v>
      </c>
      <c r="AL21" s="113" t="n">
        <v>0</v>
      </c>
      <c r="AM21" s="114" t="n">
        <v>0</v>
      </c>
      <c r="AN21" s="113" t="n">
        <v>0</v>
      </c>
      <c r="AO21" s="114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3" t="n">
        <v>0</v>
      </c>
      <c r="I22" s="113" t="n">
        <v>0</v>
      </c>
      <c r="J22" s="113" t="n">
        <v>0</v>
      </c>
      <c r="K22" s="114" t="n">
        <v>0</v>
      </c>
      <c r="L22" s="113" t="n">
        <v>0</v>
      </c>
      <c r="M22" s="114" t="n">
        <v>0</v>
      </c>
      <c r="N22" s="113" t="n">
        <v>0</v>
      </c>
      <c r="O22" s="114" t="n">
        <v>0</v>
      </c>
      <c r="P22" s="113" t="n">
        <v>0</v>
      </c>
      <c r="Q22" s="114" t="n">
        <v>0</v>
      </c>
      <c r="R22" s="113" t="n">
        <v>0</v>
      </c>
      <c r="S22" s="114" t="n">
        <v>0</v>
      </c>
      <c r="T22" s="113" t="n">
        <v>0</v>
      </c>
      <c r="U22" s="114" t="n">
        <v>0</v>
      </c>
      <c r="V22" s="113" t="n">
        <v>0</v>
      </c>
      <c r="W22" s="114" t="n">
        <v>0</v>
      </c>
      <c r="X22" s="113" t="n">
        <v>0</v>
      </c>
      <c r="Y22" s="114" t="n">
        <v>0</v>
      </c>
      <c r="Z22" s="113" t="n">
        <v>0</v>
      </c>
      <c r="AA22" s="114" t="n">
        <v>0</v>
      </c>
      <c r="AB22" s="113" t="n">
        <v>0</v>
      </c>
      <c r="AC22" s="114" t="n">
        <v>0</v>
      </c>
      <c r="AD22" s="113" t="n">
        <v>0</v>
      </c>
      <c r="AE22" s="114" t="n">
        <v>0</v>
      </c>
      <c r="AF22" s="113" t="n">
        <v>0</v>
      </c>
      <c r="AG22" s="114" t="n">
        <v>0</v>
      </c>
      <c r="AH22" s="113" t="n">
        <v>0</v>
      </c>
      <c r="AI22" s="114" t="n">
        <v>0</v>
      </c>
      <c r="AJ22" s="113" t="n">
        <v>0</v>
      </c>
      <c r="AK22" s="114" t="n">
        <v>0</v>
      </c>
      <c r="AL22" s="113" t="n">
        <v>0</v>
      </c>
      <c r="AM22" s="114" t="n">
        <v>0</v>
      </c>
      <c r="AN22" s="113" t="n">
        <v>0</v>
      </c>
      <c r="AO22" s="114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'TIE-OUT'!X23+RECLASS!V23</f>
        <v>0</v>
      </c>
      <c r="G23" s="108" t="n">
        <f aca="false">'TIE-OUT'!Y23+RECLASS!W23</f>
        <v>0</v>
      </c>
      <c r="H23" s="113" t="n">
        <v>0</v>
      </c>
      <c r="I23" s="113" t="n">
        <v>0</v>
      </c>
      <c r="J23" s="113" t="n">
        <v>0</v>
      </c>
      <c r="K23" s="114" t="n">
        <v>0</v>
      </c>
      <c r="L23" s="113" t="n">
        <v>0</v>
      </c>
      <c r="M23" s="114" t="n">
        <v>0</v>
      </c>
      <c r="N23" s="113" t="n">
        <v>0</v>
      </c>
      <c r="O23" s="114" t="n">
        <v>0</v>
      </c>
      <c r="P23" s="113" t="n">
        <v>0</v>
      </c>
      <c r="Q23" s="114" t="n">
        <v>0</v>
      </c>
      <c r="R23" s="113" t="n">
        <v>0</v>
      </c>
      <c r="S23" s="114" t="n">
        <v>0</v>
      </c>
      <c r="T23" s="113" t="n">
        <v>0</v>
      </c>
      <c r="U23" s="114" t="n">
        <v>0</v>
      </c>
      <c r="V23" s="113" t="n">
        <v>0</v>
      </c>
      <c r="W23" s="114" t="n">
        <v>0</v>
      </c>
      <c r="X23" s="113" t="n">
        <v>0</v>
      </c>
      <c r="Y23" s="114" t="n">
        <v>0</v>
      </c>
      <c r="Z23" s="113" t="n">
        <v>0</v>
      </c>
      <c r="AA23" s="114" t="n">
        <v>0</v>
      </c>
      <c r="AB23" s="113" t="n">
        <v>0</v>
      </c>
      <c r="AC23" s="114" t="n">
        <v>0</v>
      </c>
      <c r="AD23" s="113" t="n">
        <v>0</v>
      </c>
      <c r="AE23" s="114" t="n">
        <v>0</v>
      </c>
      <c r="AF23" s="113" t="n">
        <v>0</v>
      </c>
      <c r="AG23" s="114" t="n">
        <v>0</v>
      </c>
      <c r="AH23" s="113" t="n">
        <v>0</v>
      </c>
      <c r="AI23" s="114" t="n">
        <v>0</v>
      </c>
      <c r="AJ23" s="113" t="n">
        <v>0</v>
      </c>
      <c r="AK23" s="114" t="n">
        <v>0</v>
      </c>
      <c r="AL23" s="113" t="n">
        <v>0</v>
      </c>
      <c r="AM23" s="114" t="n">
        <v>0</v>
      </c>
      <c r="AN23" s="113" t="n">
        <v>0</v>
      </c>
      <c r="AO23" s="114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-61052315</v>
      </c>
      <c r="E24" s="31" t="n">
        <f aca="false">SUM(E19:E23)</f>
        <v>-187536195.67</v>
      </c>
      <c r="F24" s="30" t="n">
        <f aca="false">SUM(F19:F23)</f>
        <v>0</v>
      </c>
      <c r="G24" s="31" t="n">
        <f aca="false">SUM(G19:G23)</f>
        <v>-1340205.23</v>
      </c>
      <c r="H24" s="30" t="n">
        <f aca="false">SUM(H19:H23)</f>
        <v>-61393459</v>
      </c>
      <c r="I24" s="31" t="n">
        <f aca="false">SUM(I19:I23)</f>
        <v>-184068081</v>
      </c>
      <c r="J24" s="30" t="n">
        <f aca="false">SUM(J19:J23)</f>
        <v>235628</v>
      </c>
      <c r="K24" s="31" t="n">
        <f aca="false">SUM(K19:K23)</f>
        <v>-2981887.5</v>
      </c>
      <c r="L24" s="30" t="n">
        <f aca="false">SUM(L19:L23)</f>
        <v>129203</v>
      </c>
      <c r="M24" s="31" t="n">
        <f aca="false">SUM(M19:M23)</f>
        <v>252581.91</v>
      </c>
      <c r="N24" s="30" t="n">
        <f aca="false">SUM(N19:N23)</f>
        <v>37197</v>
      </c>
      <c r="O24" s="31" t="n">
        <f aca="false">SUM(O19:O23)</f>
        <v>-71564.67</v>
      </c>
      <c r="P24" s="30" t="n">
        <f aca="false">SUM(P19:P23)</f>
        <v>-60884</v>
      </c>
      <c r="Q24" s="31" t="n">
        <f aca="false">SUM(Q19:Q23)</f>
        <v>672960.82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18597739</v>
      </c>
      <c r="E27" s="29" t="n">
        <f aca="false">SUM(G27,I27,K27,M27,O27,Q27,S27,U27,W27,Y27,AA27,AC27,AE27)</f>
        <v>65082979.96</v>
      </c>
      <c r="F27" s="25" t="n">
        <f aca="false">'TIE-OUT'!X27+RECLASS!V27</f>
        <v>0</v>
      </c>
      <c r="G27" s="26" t="n">
        <f aca="false">'TIE-OUT'!Y27+RECLASS!W27</f>
        <v>0</v>
      </c>
      <c r="H27" s="113" t="n">
        <f aca="false">12485648+144852</f>
        <v>12630500</v>
      </c>
      <c r="I27" s="113" t="n">
        <f aca="false">43185642+443174</f>
        <v>43628816</v>
      </c>
      <c r="J27" s="113" t="n">
        <f aca="false">6003619-2379</f>
        <v>6001240</v>
      </c>
      <c r="K27" s="114" t="n">
        <f aca="false">21557460-4358</f>
        <v>21553102</v>
      </c>
      <c r="L27" s="113" t="n">
        <v>-1553</v>
      </c>
      <c r="M27" s="114" t="n">
        <v>-5535.73</v>
      </c>
      <c r="N27" s="113" t="n">
        <v>-1736</v>
      </c>
      <c r="O27" s="114" t="n">
        <v>-5439.13</v>
      </c>
      <c r="P27" s="113" t="n">
        <v>-30712</v>
      </c>
      <c r="Q27" s="114" t="n">
        <v>-87963.18</v>
      </c>
      <c r="R27" s="113" t="n">
        <v>0</v>
      </c>
      <c r="S27" s="114" t="n">
        <v>0</v>
      </c>
      <c r="T27" s="113" t="n">
        <v>0</v>
      </c>
      <c r="U27" s="114" t="n">
        <v>0</v>
      </c>
      <c r="V27" s="113" t="n">
        <v>0</v>
      </c>
      <c r="W27" s="114" t="n">
        <v>0</v>
      </c>
      <c r="X27" s="113" t="n">
        <v>0</v>
      </c>
      <c r="Y27" s="114" t="n">
        <v>0</v>
      </c>
      <c r="Z27" s="113" t="n">
        <v>0</v>
      </c>
      <c r="AA27" s="114" t="n">
        <v>0</v>
      </c>
      <c r="AB27" s="113" t="n">
        <v>0</v>
      </c>
      <c r="AC27" s="114" t="n">
        <v>0</v>
      </c>
      <c r="AD27" s="113" t="n">
        <v>0</v>
      </c>
      <c r="AE27" s="114" t="n">
        <v>0</v>
      </c>
      <c r="AF27" s="113" t="n">
        <v>0</v>
      </c>
      <c r="AG27" s="114" t="n">
        <v>0</v>
      </c>
      <c r="AH27" s="113" t="n">
        <v>0</v>
      </c>
      <c r="AI27" s="114" t="n">
        <v>0</v>
      </c>
      <c r="AJ27" s="113" t="n">
        <v>0</v>
      </c>
      <c r="AK27" s="114" t="n">
        <v>0</v>
      </c>
      <c r="AL27" s="113" t="n">
        <v>0</v>
      </c>
      <c r="AM27" s="114" t="n">
        <v>0</v>
      </c>
      <c r="AN27" s="113" t="n">
        <v>0</v>
      </c>
      <c r="AO27" s="114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-14365092</v>
      </c>
      <c r="E28" s="29" t="n">
        <f aca="false">SUM(G28,I28,K28,M28,O28,Q28,S28,U28,W28,Y28,AA28,AC28,AE28)</f>
        <v>-50134247.72</v>
      </c>
      <c r="F28" s="107" t="n">
        <f aca="false">'TIE-OUT'!X28+RECLASS!V28</f>
        <v>0</v>
      </c>
      <c r="G28" s="108" t="n">
        <f aca="false">'TIE-OUT'!Y28+RECLASS!W28</f>
        <v>0</v>
      </c>
      <c r="H28" s="113" t="n">
        <v>-12073265</v>
      </c>
      <c r="I28" s="113" t="n">
        <v>-41858240</v>
      </c>
      <c r="J28" s="113" t="n">
        <v>-2207456</v>
      </c>
      <c r="K28" s="114" t="n">
        <v>-8001340</v>
      </c>
      <c r="L28" s="113" t="n">
        <v>-91367</v>
      </c>
      <c r="M28" s="114" t="n">
        <v>-325703.97</v>
      </c>
      <c r="N28" s="113" t="n">
        <v>48119</v>
      </c>
      <c r="O28" s="114" t="n">
        <v>171501.82</v>
      </c>
      <c r="P28" s="113" t="n">
        <v>-41123</v>
      </c>
      <c r="Q28" s="114" t="n">
        <v>-120465.57</v>
      </c>
      <c r="R28" s="113" t="n">
        <v>0</v>
      </c>
      <c r="S28" s="114" t="n">
        <v>0</v>
      </c>
      <c r="T28" s="113" t="n">
        <v>0</v>
      </c>
      <c r="U28" s="114" t="n">
        <v>0</v>
      </c>
      <c r="V28" s="113" t="n">
        <v>0</v>
      </c>
      <c r="W28" s="114" t="n">
        <v>0</v>
      </c>
      <c r="X28" s="113" t="n">
        <v>0</v>
      </c>
      <c r="Y28" s="114" t="n">
        <v>0</v>
      </c>
      <c r="Z28" s="113" t="n">
        <v>0</v>
      </c>
      <c r="AA28" s="114" t="n">
        <v>0</v>
      </c>
      <c r="AB28" s="113" t="n">
        <v>0</v>
      </c>
      <c r="AC28" s="114" t="n">
        <v>0</v>
      </c>
      <c r="AD28" s="113" t="n">
        <v>0</v>
      </c>
      <c r="AE28" s="114" t="n">
        <v>0</v>
      </c>
      <c r="AF28" s="113" t="n">
        <v>0</v>
      </c>
      <c r="AG28" s="114" t="n">
        <v>0</v>
      </c>
      <c r="AH28" s="113" t="n">
        <v>0</v>
      </c>
      <c r="AI28" s="114" t="n">
        <v>0</v>
      </c>
      <c r="AJ28" s="113" t="n">
        <v>0</v>
      </c>
      <c r="AK28" s="114" t="n">
        <v>0</v>
      </c>
      <c r="AL28" s="113" t="n">
        <v>0</v>
      </c>
      <c r="AM28" s="114" t="n">
        <v>0</v>
      </c>
      <c r="AN28" s="113" t="n">
        <v>0</v>
      </c>
      <c r="AO28" s="114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4232647</v>
      </c>
      <c r="E29" s="31" t="n">
        <f aca="false">SUM(E27:E28)</f>
        <v>14948732.24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557235</v>
      </c>
      <c r="I29" s="30" t="n">
        <f aca="false">SUM(I27:I28)</f>
        <v>1770576</v>
      </c>
      <c r="J29" s="30" t="n">
        <f aca="false">SUM(J27:J28)</f>
        <v>3793784</v>
      </c>
      <c r="K29" s="31" t="n">
        <f aca="false">SUM(K27:K28)</f>
        <v>13551762</v>
      </c>
      <c r="L29" s="30" t="n">
        <f aca="false">SUM(L27:L28)</f>
        <v>-92920</v>
      </c>
      <c r="M29" s="31" t="n">
        <f aca="false">SUM(M27:M28)</f>
        <v>-331239.7</v>
      </c>
      <c r="N29" s="30" t="n">
        <f aca="false">SUM(N27:N28)</f>
        <v>46383</v>
      </c>
      <c r="O29" s="31" t="n">
        <f aca="false">SUM(O27:O28)</f>
        <v>166062.69</v>
      </c>
      <c r="P29" s="30" t="n">
        <f aca="false">SUM(P27:P28)</f>
        <v>-71835</v>
      </c>
      <c r="Q29" s="31" t="n">
        <f aca="false">SUM(Q27:Q28)</f>
        <v>-208428.75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-424152</v>
      </c>
      <c r="E32" s="29" t="n">
        <f aca="false">SUM(G32,I32,K32,M32,O32,Q32,S32,U32,W32,Y32,AA32,AC32,AE32)</f>
        <v>-1276824.92</v>
      </c>
      <c r="F32" s="25" t="n">
        <f aca="false">'TIE-OUT'!X32+RECLASS!V32</f>
        <v>0</v>
      </c>
      <c r="G32" s="26" t="n">
        <f aca="false">'TIE-OUT'!Y32+RECLASS!W32</f>
        <v>0</v>
      </c>
      <c r="H32" s="113" t="n">
        <v>0</v>
      </c>
      <c r="I32" s="113" t="n">
        <v>0</v>
      </c>
      <c r="J32" s="113" t="n">
        <v>-286577</v>
      </c>
      <c r="K32" s="114" t="n">
        <v>-862683</v>
      </c>
      <c r="L32" s="113" t="n">
        <v>-13019</v>
      </c>
      <c r="M32" s="114" t="n">
        <v>-39191</v>
      </c>
      <c r="N32" s="113" t="n">
        <v>-109214</v>
      </c>
      <c r="O32" s="114" t="n">
        <v>-328766.9</v>
      </c>
      <c r="P32" s="113" t="n">
        <v>-15342</v>
      </c>
      <c r="Q32" s="114" t="n">
        <v>-46184.02</v>
      </c>
      <c r="R32" s="113" t="n">
        <v>0</v>
      </c>
      <c r="S32" s="114" t="n">
        <v>0</v>
      </c>
      <c r="T32" s="113" t="n">
        <v>0</v>
      </c>
      <c r="U32" s="114" t="n">
        <v>0</v>
      </c>
      <c r="V32" s="113" t="n">
        <v>0</v>
      </c>
      <c r="W32" s="114" t="n">
        <v>0</v>
      </c>
      <c r="X32" s="113" t="n">
        <v>0</v>
      </c>
      <c r="Y32" s="114" t="n">
        <v>0</v>
      </c>
      <c r="Z32" s="113" t="n">
        <v>0</v>
      </c>
      <c r="AA32" s="114" t="n">
        <v>0</v>
      </c>
      <c r="AB32" s="113" t="n">
        <v>0</v>
      </c>
      <c r="AC32" s="114" t="n">
        <v>0</v>
      </c>
      <c r="AD32" s="113" t="n">
        <v>0</v>
      </c>
      <c r="AE32" s="114" t="n">
        <v>0</v>
      </c>
      <c r="AF32" s="113" t="n">
        <v>0</v>
      </c>
      <c r="AG32" s="114" t="n">
        <v>0</v>
      </c>
      <c r="AH32" s="113" t="n">
        <v>0</v>
      </c>
      <c r="AI32" s="114" t="n">
        <v>0</v>
      </c>
      <c r="AJ32" s="113" t="n">
        <v>0</v>
      </c>
      <c r="AK32" s="114" t="n">
        <v>0</v>
      </c>
      <c r="AL32" s="113" t="n">
        <v>0</v>
      </c>
      <c r="AM32" s="114" t="n">
        <v>0</v>
      </c>
      <c r="AN32" s="113" t="n">
        <v>0</v>
      </c>
      <c r="AO32" s="114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3" t="n">
        <v>0</v>
      </c>
      <c r="I33" s="113" t="n">
        <v>0</v>
      </c>
      <c r="J33" s="113" t="n">
        <v>0</v>
      </c>
      <c r="K33" s="114" t="n">
        <v>0</v>
      </c>
      <c r="L33" s="113" t="n">
        <v>0</v>
      </c>
      <c r="M33" s="114" t="n">
        <v>0</v>
      </c>
      <c r="N33" s="113" t="n">
        <v>0</v>
      </c>
      <c r="O33" s="114" t="n">
        <v>0</v>
      </c>
      <c r="P33" s="113" t="n">
        <v>0</v>
      </c>
      <c r="Q33" s="114" t="n">
        <v>0</v>
      </c>
      <c r="R33" s="113" t="n">
        <v>0</v>
      </c>
      <c r="S33" s="114" t="n">
        <v>0</v>
      </c>
      <c r="T33" s="113" t="n">
        <v>0</v>
      </c>
      <c r="U33" s="114" t="n">
        <v>0</v>
      </c>
      <c r="V33" s="113" t="n">
        <v>0</v>
      </c>
      <c r="W33" s="114" t="n">
        <v>0</v>
      </c>
      <c r="X33" s="113" t="n">
        <v>0</v>
      </c>
      <c r="Y33" s="114" t="n">
        <v>0</v>
      </c>
      <c r="Z33" s="113" t="n">
        <v>0</v>
      </c>
      <c r="AA33" s="114" t="n">
        <v>0</v>
      </c>
      <c r="AB33" s="113" t="n">
        <v>0</v>
      </c>
      <c r="AC33" s="114" t="n">
        <v>0</v>
      </c>
      <c r="AD33" s="113" t="n">
        <v>0</v>
      </c>
      <c r="AE33" s="114" t="n">
        <v>0</v>
      </c>
      <c r="AF33" s="113" t="n">
        <v>0</v>
      </c>
      <c r="AG33" s="114" t="n">
        <v>0</v>
      </c>
      <c r="AH33" s="113" t="n">
        <v>0</v>
      </c>
      <c r="AI33" s="114" t="n">
        <v>0</v>
      </c>
      <c r="AJ33" s="113" t="n">
        <v>0</v>
      </c>
      <c r="AK33" s="114" t="n">
        <v>0</v>
      </c>
      <c r="AL33" s="113" t="n">
        <v>0</v>
      </c>
      <c r="AM33" s="114" t="n">
        <v>0</v>
      </c>
      <c r="AN33" s="113" t="n">
        <v>0</v>
      </c>
      <c r="AO33" s="114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1913</v>
      </c>
      <c r="E34" s="29" t="n">
        <f aca="false">SUM(G34,I34,K34,M34,O34,Q34,S34,U34,W34,Y34,AA34,AC34,AE34)</f>
        <v>6603.68</v>
      </c>
      <c r="F34" s="28" t="n">
        <f aca="false">'TIE-OUT'!X34+RECLASS!V34</f>
        <v>0</v>
      </c>
      <c r="G34" s="29" t="n">
        <f aca="false">'TIE-OUT'!Y34+RECLASS!W34</f>
        <v>0</v>
      </c>
      <c r="H34" s="113" t="n">
        <v>0</v>
      </c>
      <c r="I34" s="113" t="n">
        <v>0</v>
      </c>
      <c r="J34" s="113" t="n">
        <v>0</v>
      </c>
      <c r="K34" s="114" t="n">
        <v>0</v>
      </c>
      <c r="L34" s="113" t="n">
        <v>1913</v>
      </c>
      <c r="M34" s="114" t="n">
        <v>6603.68</v>
      </c>
      <c r="N34" s="113" t="n">
        <v>0</v>
      </c>
      <c r="O34" s="114" t="n">
        <v>0</v>
      </c>
      <c r="P34" s="113" t="n">
        <v>0</v>
      </c>
      <c r="Q34" s="114" t="n">
        <v>0</v>
      </c>
      <c r="R34" s="113" t="n">
        <v>0</v>
      </c>
      <c r="S34" s="114" t="n">
        <v>0</v>
      </c>
      <c r="T34" s="113" t="n">
        <v>0</v>
      </c>
      <c r="U34" s="114" t="n">
        <v>0</v>
      </c>
      <c r="V34" s="113" t="n">
        <v>0</v>
      </c>
      <c r="W34" s="114" t="n">
        <v>0</v>
      </c>
      <c r="X34" s="113" t="n">
        <v>0</v>
      </c>
      <c r="Y34" s="114" t="n">
        <v>0</v>
      </c>
      <c r="Z34" s="113" t="n">
        <v>0</v>
      </c>
      <c r="AA34" s="114" t="n">
        <v>0</v>
      </c>
      <c r="AB34" s="113" t="n">
        <v>0</v>
      </c>
      <c r="AC34" s="114" t="n">
        <v>0</v>
      </c>
      <c r="AD34" s="113" t="n">
        <v>0</v>
      </c>
      <c r="AE34" s="114" t="n">
        <v>0</v>
      </c>
      <c r="AF34" s="113" t="n">
        <v>0</v>
      </c>
      <c r="AG34" s="114" t="n">
        <v>0</v>
      </c>
      <c r="AH34" s="113" t="n">
        <v>0</v>
      </c>
      <c r="AI34" s="114" t="n">
        <v>0</v>
      </c>
      <c r="AJ34" s="113" t="n">
        <v>0</v>
      </c>
      <c r="AK34" s="114" t="n">
        <v>0</v>
      </c>
      <c r="AL34" s="113" t="n">
        <v>0</v>
      </c>
      <c r="AM34" s="114" t="n">
        <v>0</v>
      </c>
      <c r="AN34" s="113" t="n">
        <v>0</v>
      </c>
      <c r="AO34" s="114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'TIE-OUT'!X35+RECLASS!V35</f>
        <v>0</v>
      </c>
      <c r="G35" s="108" t="n">
        <f aca="false">'TIE-OUT'!Y35+RECLASS!W35</f>
        <v>0</v>
      </c>
      <c r="H35" s="113" t="n">
        <v>0</v>
      </c>
      <c r="I35" s="113" t="n">
        <v>0</v>
      </c>
      <c r="J35" s="113" t="n">
        <v>0</v>
      </c>
      <c r="K35" s="114" t="n">
        <v>0</v>
      </c>
      <c r="L35" s="113" t="n">
        <v>0</v>
      </c>
      <c r="M35" s="114" t="n">
        <v>0</v>
      </c>
      <c r="N35" s="113" t="n">
        <v>0</v>
      </c>
      <c r="O35" s="114" t="n">
        <v>0</v>
      </c>
      <c r="P35" s="113" t="n">
        <v>0</v>
      </c>
      <c r="Q35" s="114" t="n">
        <v>0</v>
      </c>
      <c r="R35" s="113" t="n">
        <v>0</v>
      </c>
      <c r="S35" s="114" t="n">
        <v>0</v>
      </c>
      <c r="T35" s="113" t="n">
        <v>0</v>
      </c>
      <c r="U35" s="114" t="n">
        <v>0</v>
      </c>
      <c r="V35" s="113" t="n">
        <v>0</v>
      </c>
      <c r="W35" s="114" t="n">
        <v>0</v>
      </c>
      <c r="X35" s="113" t="n">
        <v>0</v>
      </c>
      <c r="Y35" s="114" t="n">
        <v>0</v>
      </c>
      <c r="Z35" s="113" t="n">
        <v>0</v>
      </c>
      <c r="AA35" s="114" t="n">
        <v>0</v>
      </c>
      <c r="AB35" s="113" t="n">
        <v>0</v>
      </c>
      <c r="AC35" s="114" t="n">
        <v>0</v>
      </c>
      <c r="AD35" s="113" t="n">
        <v>0</v>
      </c>
      <c r="AE35" s="114" t="n">
        <v>0</v>
      </c>
      <c r="AF35" s="113" t="n">
        <v>0</v>
      </c>
      <c r="AG35" s="114" t="n">
        <v>0</v>
      </c>
      <c r="AH35" s="113" t="n">
        <v>0</v>
      </c>
      <c r="AI35" s="114" t="n">
        <v>0</v>
      </c>
      <c r="AJ35" s="113" t="n">
        <v>0</v>
      </c>
      <c r="AK35" s="114" t="n">
        <v>0</v>
      </c>
      <c r="AL35" s="113" t="n">
        <v>0</v>
      </c>
      <c r="AM35" s="114" t="n">
        <v>0</v>
      </c>
      <c r="AN35" s="113" t="n">
        <v>0</v>
      </c>
      <c r="AO35" s="114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-422239</v>
      </c>
      <c r="E36" s="31" t="n">
        <f aca="false">SUM(E32:E35)</f>
        <v>-1270221.24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-286577</v>
      </c>
      <c r="K36" s="31" t="n">
        <f aca="false">SUM(K32:K35)</f>
        <v>-862683</v>
      </c>
      <c r="L36" s="30" t="n">
        <f aca="false">SUM(L32:L35)</f>
        <v>-11106</v>
      </c>
      <c r="M36" s="31" t="n">
        <f aca="false">SUM(M32:M35)</f>
        <v>-32587.32</v>
      </c>
      <c r="N36" s="30" t="n">
        <f aca="false">SUM(N32:N35)</f>
        <v>-109214</v>
      </c>
      <c r="O36" s="31" t="n">
        <f aca="false">SUM(O32:O35)</f>
        <v>-328766.9</v>
      </c>
      <c r="P36" s="30" t="n">
        <f aca="false">SUM(P32:P35)</f>
        <v>-15342</v>
      </c>
      <c r="Q36" s="31" t="n">
        <f aca="false">SUM(Q32:Q35)</f>
        <v>-46184.02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2095747</v>
      </c>
      <c r="E39" s="29" t="n">
        <f aca="false">SUM(G39,I39,K39,M39,O39,Q39,S39,U39,W39,Y39,AA39,AC39,AE39)</f>
        <v>8357608.62</v>
      </c>
      <c r="F39" s="25" t="n">
        <f aca="false">'TIE-OUT'!X39+RECLASS!V39</f>
        <v>0</v>
      </c>
      <c r="G39" s="26" t="n">
        <f aca="false">'TIE-OUT'!Y39+RECLASS!W39</f>
        <v>0</v>
      </c>
      <c r="H39" s="113" t="n">
        <v>2078234</v>
      </c>
      <c r="I39" s="113" t="n">
        <v>8641713</v>
      </c>
      <c r="J39" s="113" t="n">
        <v>-35182</v>
      </c>
      <c r="K39" s="114" t="n">
        <v>-180208</v>
      </c>
      <c r="L39" s="113" t="n">
        <v>0</v>
      </c>
      <c r="M39" s="114" t="n">
        <v>-322138</v>
      </c>
      <c r="N39" s="113" t="n">
        <v>52695</v>
      </c>
      <c r="O39" s="114" t="n">
        <v>218241.62</v>
      </c>
      <c r="P39" s="113" t="n">
        <v>0</v>
      </c>
      <c r="Q39" s="114" t="n">
        <v>0</v>
      </c>
      <c r="R39" s="113" t="n">
        <v>0</v>
      </c>
      <c r="S39" s="114" t="n">
        <v>0</v>
      </c>
      <c r="T39" s="113" t="n">
        <v>0</v>
      </c>
      <c r="U39" s="114" t="n">
        <v>0</v>
      </c>
      <c r="V39" s="113" t="n">
        <v>0</v>
      </c>
      <c r="W39" s="114" t="n">
        <v>0</v>
      </c>
      <c r="X39" s="113" t="n">
        <v>0</v>
      </c>
      <c r="Y39" s="114" t="n">
        <v>0</v>
      </c>
      <c r="Z39" s="113" t="n">
        <v>0</v>
      </c>
      <c r="AA39" s="114" t="n">
        <v>0</v>
      </c>
      <c r="AB39" s="113" t="n">
        <v>0</v>
      </c>
      <c r="AC39" s="114" t="n">
        <v>0</v>
      </c>
      <c r="AD39" s="113" t="n">
        <v>0</v>
      </c>
      <c r="AE39" s="114" t="n">
        <v>0</v>
      </c>
      <c r="AF39" s="113" t="n">
        <v>0</v>
      </c>
      <c r="AG39" s="114" t="n">
        <v>0</v>
      </c>
      <c r="AH39" s="113" t="n">
        <v>0</v>
      </c>
      <c r="AI39" s="114" t="n">
        <v>0</v>
      </c>
      <c r="AJ39" s="113" t="n">
        <v>0</v>
      </c>
      <c r="AK39" s="114" t="n">
        <v>0</v>
      </c>
      <c r="AL39" s="113" t="n">
        <v>0</v>
      </c>
      <c r="AM39" s="114" t="n">
        <v>0</v>
      </c>
      <c r="AN39" s="113" t="n">
        <v>0</v>
      </c>
      <c r="AO39" s="114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'TIE-OUT'!X40+RECLASS!V40</f>
        <v>0</v>
      </c>
      <c r="G40" s="29" t="n">
        <f aca="false">'TIE-OUT'!Y40+RECLASS!W40</f>
        <v>0</v>
      </c>
      <c r="H40" s="113" t="n">
        <v>0</v>
      </c>
      <c r="I40" s="113" t="n">
        <v>0</v>
      </c>
      <c r="J40" s="113" t="n">
        <v>0</v>
      </c>
      <c r="K40" s="114" t="n">
        <v>0</v>
      </c>
      <c r="L40" s="113" t="n">
        <v>0</v>
      </c>
      <c r="M40" s="114" t="n">
        <v>0</v>
      </c>
      <c r="N40" s="113" t="n">
        <v>0</v>
      </c>
      <c r="O40" s="114" t="n">
        <v>0</v>
      </c>
      <c r="P40" s="113" t="n">
        <v>0</v>
      </c>
      <c r="Q40" s="114" t="n">
        <v>0</v>
      </c>
      <c r="R40" s="113" t="n">
        <v>0</v>
      </c>
      <c r="S40" s="114" t="n">
        <v>0</v>
      </c>
      <c r="T40" s="113" t="n">
        <v>0</v>
      </c>
      <c r="U40" s="114" t="n">
        <v>0</v>
      </c>
      <c r="V40" s="113" t="n">
        <v>0</v>
      </c>
      <c r="W40" s="114" t="n">
        <v>0</v>
      </c>
      <c r="X40" s="113" t="n">
        <v>0</v>
      </c>
      <c r="Y40" s="114" t="n">
        <v>0</v>
      </c>
      <c r="Z40" s="113" t="n">
        <v>0</v>
      </c>
      <c r="AA40" s="114" t="n">
        <v>0</v>
      </c>
      <c r="AB40" s="113" t="n">
        <v>0</v>
      </c>
      <c r="AC40" s="114" t="n">
        <v>0</v>
      </c>
      <c r="AD40" s="113" t="n">
        <v>0</v>
      </c>
      <c r="AE40" s="114" t="n">
        <v>0</v>
      </c>
      <c r="AF40" s="113" t="n">
        <v>0</v>
      </c>
      <c r="AG40" s="114" t="n">
        <v>0</v>
      </c>
      <c r="AH40" s="113" t="n">
        <v>0</v>
      </c>
      <c r="AI40" s="114" t="n">
        <v>0</v>
      </c>
      <c r="AJ40" s="113" t="n">
        <v>0</v>
      </c>
      <c r="AK40" s="114" t="n">
        <v>0</v>
      </c>
      <c r="AL40" s="113" t="n">
        <v>0</v>
      </c>
      <c r="AM40" s="114" t="n">
        <v>0</v>
      </c>
      <c r="AN40" s="113" t="n">
        <v>0</v>
      </c>
      <c r="AO40" s="114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'TIE-OUT'!X41+RECLASS!V41</f>
        <v>0</v>
      </c>
      <c r="G41" s="108" t="n">
        <f aca="false">'TIE-OUT'!Y41+RECLASS!W41</f>
        <v>0</v>
      </c>
      <c r="H41" s="113" t="n">
        <v>0</v>
      </c>
      <c r="I41" s="113" t="n">
        <v>0</v>
      </c>
      <c r="J41" s="113" t="n">
        <v>0</v>
      </c>
      <c r="K41" s="115" t="n">
        <v>0</v>
      </c>
      <c r="L41" s="113" t="n">
        <v>0</v>
      </c>
      <c r="M41" s="114" t="n">
        <v>0</v>
      </c>
      <c r="N41" s="113" t="n">
        <v>0</v>
      </c>
      <c r="O41" s="114" t="n">
        <v>0</v>
      </c>
      <c r="P41" s="113" t="n">
        <v>0</v>
      </c>
      <c r="Q41" s="114" t="n">
        <v>0</v>
      </c>
      <c r="R41" s="113" t="n">
        <v>0</v>
      </c>
      <c r="S41" s="114" t="n">
        <v>0</v>
      </c>
      <c r="T41" s="113" t="n">
        <v>0</v>
      </c>
      <c r="U41" s="114" t="n">
        <v>0</v>
      </c>
      <c r="V41" s="113" t="n">
        <v>0</v>
      </c>
      <c r="W41" s="114" t="n">
        <v>0</v>
      </c>
      <c r="X41" s="113" t="n">
        <v>0</v>
      </c>
      <c r="Y41" s="114" t="n">
        <v>0</v>
      </c>
      <c r="Z41" s="113" t="n">
        <v>0</v>
      </c>
      <c r="AA41" s="114" t="n">
        <v>0</v>
      </c>
      <c r="AB41" s="113" t="n">
        <v>0</v>
      </c>
      <c r="AC41" s="114" t="n">
        <v>0</v>
      </c>
      <c r="AD41" s="113" t="n">
        <v>0</v>
      </c>
      <c r="AE41" s="114" t="n">
        <v>0</v>
      </c>
      <c r="AF41" s="113" t="n">
        <v>0</v>
      </c>
      <c r="AG41" s="114" t="n">
        <v>0</v>
      </c>
      <c r="AH41" s="113" t="n">
        <v>0</v>
      </c>
      <c r="AI41" s="114" t="n">
        <v>0</v>
      </c>
      <c r="AJ41" s="113" t="n">
        <v>0</v>
      </c>
      <c r="AK41" s="114" t="n">
        <v>0</v>
      </c>
      <c r="AL41" s="113" t="n">
        <v>0</v>
      </c>
      <c r="AM41" s="114" t="n">
        <v>0</v>
      </c>
      <c r="AN41" s="113" t="n">
        <v>0</v>
      </c>
      <c r="AO41" s="114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2095747</v>
      </c>
      <c r="E43" s="31" t="n">
        <f aca="false">E42+E39</f>
        <v>8357608.62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2078234</v>
      </c>
      <c r="I43" s="30" t="n">
        <f aca="false">I42+I39</f>
        <v>8641713</v>
      </c>
      <c r="J43" s="30" t="n">
        <f aca="false">J42+J39</f>
        <v>-35182</v>
      </c>
      <c r="K43" s="31" t="n">
        <f aca="false">K42+K39</f>
        <v>-180208</v>
      </c>
      <c r="L43" s="30" t="n">
        <f aca="false">L42+L39</f>
        <v>0</v>
      </c>
      <c r="M43" s="31" t="n">
        <f aca="false">M42+M39</f>
        <v>-322138</v>
      </c>
      <c r="N43" s="30" t="n">
        <f aca="false">N42+N39</f>
        <v>52695</v>
      </c>
      <c r="O43" s="31" t="n">
        <f aca="false">O42+O39</f>
        <v>218241.62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3" t="n">
        <v>0</v>
      </c>
      <c r="I45" s="113" t="n">
        <v>0</v>
      </c>
      <c r="J45" s="113" t="n">
        <v>0</v>
      </c>
      <c r="K45" s="114" t="n">
        <v>0</v>
      </c>
      <c r="L45" s="113" t="n">
        <v>0</v>
      </c>
      <c r="M45" s="114" t="n">
        <v>0</v>
      </c>
      <c r="N45" s="113" t="n">
        <v>0</v>
      </c>
      <c r="O45" s="114" t="n">
        <v>0</v>
      </c>
      <c r="P45" s="113" t="n">
        <v>0</v>
      </c>
      <c r="Q45" s="114" t="n">
        <v>0</v>
      </c>
      <c r="R45" s="113" t="n">
        <v>0</v>
      </c>
      <c r="S45" s="114" t="n">
        <v>0</v>
      </c>
      <c r="T45" s="113" t="n">
        <v>0</v>
      </c>
      <c r="U45" s="114" t="n">
        <v>0</v>
      </c>
      <c r="V45" s="113" t="n">
        <v>0</v>
      </c>
      <c r="W45" s="114" t="n">
        <v>0</v>
      </c>
      <c r="X45" s="113" t="n">
        <v>0</v>
      </c>
      <c r="Y45" s="114" t="n">
        <v>0</v>
      </c>
      <c r="Z45" s="113" t="n">
        <v>0</v>
      </c>
      <c r="AA45" s="114" t="n">
        <v>0</v>
      </c>
      <c r="AB45" s="113" t="n">
        <v>0</v>
      </c>
      <c r="AC45" s="114" t="n">
        <v>0</v>
      </c>
      <c r="AD45" s="113" t="n">
        <v>0</v>
      </c>
      <c r="AE45" s="114" t="n">
        <v>0</v>
      </c>
      <c r="AF45" s="113" t="n">
        <v>0</v>
      </c>
      <c r="AG45" s="114" t="n">
        <v>0</v>
      </c>
      <c r="AH45" s="113" t="n">
        <v>0</v>
      </c>
      <c r="AI45" s="114" t="n">
        <v>0</v>
      </c>
      <c r="AJ45" s="113" t="n">
        <v>0</v>
      </c>
      <c r="AK45" s="114" t="n">
        <v>0</v>
      </c>
      <c r="AL45" s="113" t="n">
        <v>0</v>
      </c>
      <c r="AM45" s="114" t="n">
        <v>0</v>
      </c>
      <c r="AN45" s="113" t="n">
        <v>0</v>
      </c>
      <c r="AO45" s="114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3" t="n">
        <v>0</v>
      </c>
      <c r="I47" s="113" t="n">
        <v>0</v>
      </c>
      <c r="J47" s="113" t="n">
        <v>0</v>
      </c>
      <c r="K47" s="114" t="n">
        <v>0</v>
      </c>
      <c r="L47" s="113" t="n">
        <v>0</v>
      </c>
      <c r="M47" s="114" t="n">
        <v>0</v>
      </c>
      <c r="N47" s="113" t="n">
        <v>0</v>
      </c>
      <c r="O47" s="114" t="n">
        <v>0</v>
      </c>
      <c r="P47" s="113" t="n">
        <v>0</v>
      </c>
      <c r="Q47" s="114" t="n">
        <v>0</v>
      </c>
      <c r="R47" s="113" t="n">
        <v>0</v>
      </c>
      <c r="S47" s="114" t="n">
        <v>0</v>
      </c>
      <c r="T47" s="113" t="n">
        <v>0</v>
      </c>
      <c r="U47" s="114" t="n">
        <v>0</v>
      </c>
      <c r="V47" s="113" t="n">
        <v>0</v>
      </c>
      <c r="W47" s="114" t="n">
        <v>0</v>
      </c>
      <c r="X47" s="113" t="n">
        <v>0</v>
      </c>
      <c r="Y47" s="114" t="n">
        <v>0</v>
      </c>
      <c r="Z47" s="113" t="n">
        <v>0</v>
      </c>
      <c r="AA47" s="114" t="n">
        <v>0</v>
      </c>
      <c r="AB47" s="113" t="n">
        <v>0</v>
      </c>
      <c r="AC47" s="114" t="n">
        <v>0</v>
      </c>
      <c r="AD47" s="113" t="n">
        <v>0</v>
      </c>
      <c r="AE47" s="114" t="n">
        <v>0</v>
      </c>
      <c r="AF47" s="113" t="n">
        <v>0</v>
      </c>
      <c r="AG47" s="114" t="n">
        <v>0</v>
      </c>
      <c r="AH47" s="113" t="n">
        <v>0</v>
      </c>
      <c r="AI47" s="114" t="n">
        <v>0</v>
      </c>
      <c r="AJ47" s="113" t="n">
        <v>0</v>
      </c>
      <c r="AK47" s="114" t="n">
        <v>0</v>
      </c>
      <c r="AL47" s="113" t="n">
        <v>0</v>
      </c>
      <c r="AM47" s="114" t="n">
        <v>0</v>
      </c>
      <c r="AN47" s="113" t="n">
        <v>0</v>
      </c>
      <c r="AO47" s="114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389991</v>
      </c>
      <c r="E49" s="29" t="n">
        <f aca="false">SUM(G49,I49,K49,M49,O49,Q49,S49,U49,W49,Y49,AA49,AC49,AE49)</f>
        <v>1173989.25</v>
      </c>
      <c r="F49" s="28" t="n">
        <f aca="false">'TIE-OUT'!X49+RECLASS!V49</f>
        <v>0</v>
      </c>
      <c r="G49" s="29" t="n">
        <f aca="false">'TIE-OUT'!Y49+RECLASS!W49</f>
        <v>0</v>
      </c>
      <c r="H49" s="113" t="n">
        <v>3772951</v>
      </c>
      <c r="I49" s="113" t="n">
        <v>11357714</v>
      </c>
      <c r="J49" s="113" t="n">
        <v>-3589683</v>
      </c>
      <c r="K49" s="114" t="n">
        <v>-10806023</v>
      </c>
      <c r="L49" s="113" t="n">
        <v>83401</v>
      </c>
      <c r="M49" s="114" t="n">
        <v>251062.03</v>
      </c>
      <c r="N49" s="113" t="n">
        <v>7038</v>
      </c>
      <c r="O49" s="114" t="n">
        <v>21186.49</v>
      </c>
      <c r="P49" s="113" t="n">
        <v>116284</v>
      </c>
      <c r="Q49" s="114" t="n">
        <v>350049.73</v>
      </c>
      <c r="R49" s="113" t="n">
        <v>0</v>
      </c>
      <c r="S49" s="114" t="n">
        <v>0</v>
      </c>
      <c r="T49" s="113" t="n">
        <v>0</v>
      </c>
      <c r="U49" s="114" t="n">
        <v>0</v>
      </c>
      <c r="V49" s="113" t="n">
        <v>0</v>
      </c>
      <c r="W49" s="114" t="n">
        <v>0</v>
      </c>
      <c r="X49" s="113" t="n">
        <v>0</v>
      </c>
      <c r="Y49" s="114" t="n">
        <v>0</v>
      </c>
      <c r="Z49" s="113" t="n">
        <v>0</v>
      </c>
      <c r="AA49" s="114" t="n">
        <v>0</v>
      </c>
      <c r="AB49" s="113" t="n">
        <v>0</v>
      </c>
      <c r="AC49" s="114" t="n">
        <v>0</v>
      </c>
      <c r="AD49" s="113" t="n">
        <v>0</v>
      </c>
      <c r="AE49" s="114" t="n">
        <v>0</v>
      </c>
      <c r="AF49" s="113" t="n">
        <v>0</v>
      </c>
      <c r="AG49" s="114" t="n">
        <v>0</v>
      </c>
      <c r="AH49" s="113" t="n">
        <v>0</v>
      </c>
      <c r="AI49" s="114" t="n">
        <v>0</v>
      </c>
      <c r="AJ49" s="113" t="n">
        <v>0</v>
      </c>
      <c r="AK49" s="114" t="n">
        <v>0</v>
      </c>
      <c r="AL49" s="113" t="n">
        <v>0</v>
      </c>
      <c r="AM49" s="114" t="n">
        <v>0</v>
      </c>
      <c r="AN49" s="113" t="n">
        <v>0</v>
      </c>
      <c r="AO49" s="114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3" t="n">
        <v>0</v>
      </c>
      <c r="I51" s="113" t="n">
        <v>0</v>
      </c>
      <c r="J51" s="113" t="n">
        <v>0</v>
      </c>
      <c r="K51" s="114" t="n">
        <v>0</v>
      </c>
      <c r="L51" s="113" t="n">
        <v>0</v>
      </c>
      <c r="M51" s="114" t="n">
        <v>0</v>
      </c>
      <c r="N51" s="113" t="n">
        <v>0</v>
      </c>
      <c r="O51" s="114" t="n">
        <v>0</v>
      </c>
      <c r="P51" s="113" t="n">
        <v>0</v>
      </c>
      <c r="Q51" s="114" t="n">
        <v>0</v>
      </c>
      <c r="R51" s="113" t="n">
        <v>0</v>
      </c>
      <c r="S51" s="114" t="n">
        <v>0</v>
      </c>
      <c r="T51" s="113" t="n">
        <v>0</v>
      </c>
      <c r="U51" s="114" t="n">
        <v>0</v>
      </c>
      <c r="V51" s="113" t="n">
        <v>0</v>
      </c>
      <c r="W51" s="114" t="n">
        <v>0</v>
      </c>
      <c r="X51" s="113" t="n">
        <v>0</v>
      </c>
      <c r="Y51" s="114" t="n">
        <v>0</v>
      </c>
      <c r="Z51" s="113" t="n">
        <v>0</v>
      </c>
      <c r="AA51" s="114" t="n">
        <v>0</v>
      </c>
      <c r="AB51" s="113" t="n">
        <v>0</v>
      </c>
      <c r="AC51" s="114" t="n">
        <v>0</v>
      </c>
      <c r="AD51" s="113" t="n">
        <v>0</v>
      </c>
      <c r="AE51" s="114" t="n">
        <v>0</v>
      </c>
      <c r="AF51" s="113" t="n">
        <v>0</v>
      </c>
      <c r="AG51" s="114" t="n">
        <v>0</v>
      </c>
      <c r="AH51" s="113" t="n">
        <v>0</v>
      </c>
      <c r="AI51" s="114" t="n">
        <v>0</v>
      </c>
      <c r="AJ51" s="113" t="n">
        <v>0</v>
      </c>
      <c r="AK51" s="114" t="n">
        <v>0</v>
      </c>
      <c r="AL51" s="113" t="n">
        <v>0</v>
      </c>
      <c r="AM51" s="114" t="n">
        <v>0</v>
      </c>
      <c r="AN51" s="113" t="n">
        <v>0</v>
      </c>
      <c r="AO51" s="114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-1716856</v>
      </c>
      <c r="E54" s="29" t="n">
        <f aca="false">SUM(G54,I54,K54,M54,O54,Q54,S54,U54,W54,Y54,AA54,AC54,AE54)</f>
        <v>-1768471.32</v>
      </c>
      <c r="F54" s="25" t="n">
        <f aca="false">'TIE-OUT'!X54+RECLASS!V54</f>
        <v>0</v>
      </c>
      <c r="G54" s="26" t="n">
        <f aca="false">'TIE-OUT'!Y54+RECLASS!W54</f>
        <v>-1919448</v>
      </c>
      <c r="H54" s="113" t="n">
        <v>0</v>
      </c>
      <c r="I54" s="113" t="n">
        <v>0</v>
      </c>
      <c r="J54" s="113" t="n">
        <v>0</v>
      </c>
      <c r="K54" s="115" t="n">
        <v>0</v>
      </c>
      <c r="L54" s="113" t="n">
        <v>-1952731</v>
      </c>
      <c r="M54" s="114" t="n">
        <v>150657.83</v>
      </c>
      <c r="N54" s="113" t="n">
        <v>198974</v>
      </c>
      <c r="O54" s="114" t="n">
        <v>936.94</v>
      </c>
      <c r="P54" s="113" t="n">
        <v>36901</v>
      </c>
      <c r="Q54" s="114" t="n">
        <v>-618.09</v>
      </c>
      <c r="R54" s="113" t="n">
        <v>0</v>
      </c>
      <c r="S54" s="114" t="n">
        <v>0</v>
      </c>
      <c r="T54" s="113" t="n">
        <v>0</v>
      </c>
      <c r="U54" s="114" t="n">
        <v>0</v>
      </c>
      <c r="V54" s="113" t="n">
        <v>0</v>
      </c>
      <c r="W54" s="114" t="n">
        <v>0</v>
      </c>
      <c r="X54" s="113" t="n">
        <v>0</v>
      </c>
      <c r="Y54" s="114" t="n">
        <v>0</v>
      </c>
      <c r="Z54" s="113" t="n">
        <v>0</v>
      </c>
      <c r="AA54" s="114" t="n">
        <v>0</v>
      </c>
      <c r="AB54" s="113" t="n">
        <v>0</v>
      </c>
      <c r="AC54" s="114" t="n">
        <v>0</v>
      </c>
      <c r="AD54" s="113" t="n">
        <v>0</v>
      </c>
      <c r="AE54" s="114" t="n">
        <v>0</v>
      </c>
      <c r="AF54" s="113" t="n">
        <v>0</v>
      </c>
      <c r="AG54" s="114" t="n">
        <v>0</v>
      </c>
      <c r="AH54" s="113" t="n">
        <v>0</v>
      </c>
      <c r="AI54" s="114" t="n">
        <v>0</v>
      </c>
      <c r="AJ54" s="113" t="n">
        <v>0</v>
      </c>
      <c r="AK54" s="114" t="n">
        <v>0</v>
      </c>
      <c r="AL54" s="113" t="n">
        <v>0</v>
      </c>
      <c r="AM54" s="114" t="n">
        <v>0</v>
      </c>
      <c r="AN54" s="113" t="n">
        <v>0</v>
      </c>
      <c r="AO54" s="114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93300</v>
      </c>
      <c r="F55" s="107" t="n">
        <f aca="false">'TIE-OUT'!X55+RECLASS!V55</f>
        <v>0</v>
      </c>
      <c r="G55" s="108" t="n">
        <f aca="false">'TIE-OUT'!Y55+RECLASS!W55</f>
        <v>0</v>
      </c>
      <c r="H55" s="113" t="n">
        <v>0</v>
      </c>
      <c r="I55" s="113" t="n">
        <v>0</v>
      </c>
      <c r="J55" s="113" t="n">
        <v>0</v>
      </c>
      <c r="K55" s="114" t="n">
        <v>0</v>
      </c>
      <c r="L55" s="113" t="n">
        <v>0</v>
      </c>
      <c r="M55" s="114" t="n">
        <v>93300</v>
      </c>
      <c r="N55" s="113" t="n">
        <v>0</v>
      </c>
      <c r="O55" s="114"/>
      <c r="P55" s="113" t="n">
        <v>0</v>
      </c>
      <c r="Q55" s="114" t="n">
        <v>0</v>
      </c>
      <c r="R55" s="113" t="n">
        <v>0</v>
      </c>
      <c r="S55" s="114" t="n">
        <v>0</v>
      </c>
      <c r="T55" s="113" t="n">
        <v>0</v>
      </c>
      <c r="U55" s="114" t="n">
        <v>0</v>
      </c>
      <c r="V55" s="113" t="n">
        <v>0</v>
      </c>
      <c r="W55" s="114" t="n">
        <v>0</v>
      </c>
      <c r="X55" s="113" t="n">
        <v>0</v>
      </c>
      <c r="Y55" s="114" t="n">
        <v>0</v>
      </c>
      <c r="Z55" s="113" t="n">
        <v>0</v>
      </c>
      <c r="AA55" s="114" t="n">
        <v>0</v>
      </c>
      <c r="AB55" s="113" t="n">
        <v>0</v>
      </c>
      <c r="AC55" s="114" t="n">
        <v>0</v>
      </c>
      <c r="AD55" s="113" t="n">
        <v>0</v>
      </c>
      <c r="AE55" s="114" t="n">
        <v>0</v>
      </c>
      <c r="AF55" s="113" t="n">
        <v>0</v>
      </c>
      <c r="AG55" s="114" t="n">
        <v>0</v>
      </c>
      <c r="AH55" s="113" t="n">
        <v>0</v>
      </c>
      <c r="AI55" s="114" t="n">
        <v>0</v>
      </c>
      <c r="AJ55" s="113" t="n">
        <v>0</v>
      </c>
      <c r="AK55" s="114" t="n">
        <v>0</v>
      </c>
      <c r="AL55" s="113" t="n">
        <v>0</v>
      </c>
      <c r="AM55" s="114" t="n">
        <v>0</v>
      </c>
      <c r="AN55" s="113" t="n">
        <v>0</v>
      </c>
      <c r="AO55" s="114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-1716856</v>
      </c>
      <c r="E56" s="31" t="n">
        <f aca="false">SUM(E54:E55)</f>
        <v>-1675171.32</v>
      </c>
      <c r="F56" s="30" t="n">
        <f aca="false">SUM(F54:F55)</f>
        <v>0</v>
      </c>
      <c r="G56" s="31" t="n">
        <f aca="false">SUM(G54:G55)</f>
        <v>-1919448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-1952731</v>
      </c>
      <c r="M56" s="31" t="n">
        <f aca="false">SUM(M54:M55)</f>
        <v>243957.83</v>
      </c>
      <c r="N56" s="30" t="n">
        <f aca="false">SUM(N54:N55)</f>
        <v>198974</v>
      </c>
      <c r="O56" s="31" t="n">
        <f aca="false">SUM(O54:O55)</f>
        <v>936.94</v>
      </c>
      <c r="P56" s="30" t="n">
        <f aca="false">SUM(P54:P55)</f>
        <v>36901</v>
      </c>
      <c r="Q56" s="31" t="n">
        <f aca="false">SUM(Q54:Q55)</f>
        <v>-618.09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3" t="n">
        <v>0</v>
      </c>
      <c r="I59" s="113" t="n">
        <v>0</v>
      </c>
      <c r="J59" s="113" t="n">
        <v>0</v>
      </c>
      <c r="K59" s="114" t="n">
        <v>0</v>
      </c>
      <c r="L59" s="113" t="n">
        <v>0</v>
      </c>
      <c r="M59" s="114" t="n">
        <v>0</v>
      </c>
      <c r="N59" s="113" t="n">
        <v>0</v>
      </c>
      <c r="O59" s="114" t="n">
        <v>0</v>
      </c>
      <c r="P59" s="113" t="n">
        <v>0</v>
      </c>
      <c r="Q59" s="114" t="n">
        <v>0</v>
      </c>
      <c r="R59" s="113" t="n">
        <v>0</v>
      </c>
      <c r="S59" s="114" t="n">
        <v>0</v>
      </c>
      <c r="T59" s="113" t="n">
        <v>0</v>
      </c>
      <c r="U59" s="114" t="n">
        <v>0</v>
      </c>
      <c r="V59" s="113" t="n">
        <v>0</v>
      </c>
      <c r="W59" s="114" t="n">
        <v>0</v>
      </c>
      <c r="X59" s="113" t="n">
        <v>0</v>
      </c>
      <c r="Y59" s="114" t="n">
        <v>0</v>
      </c>
      <c r="Z59" s="113" t="n">
        <v>0</v>
      </c>
      <c r="AA59" s="114" t="n">
        <v>0</v>
      </c>
      <c r="AB59" s="113" t="n">
        <v>0</v>
      </c>
      <c r="AC59" s="114" t="n">
        <v>0</v>
      </c>
      <c r="AD59" s="113" t="n">
        <v>0</v>
      </c>
      <c r="AE59" s="114" t="n">
        <v>0</v>
      </c>
      <c r="AF59" s="113" t="n">
        <v>0</v>
      </c>
      <c r="AG59" s="114" t="n">
        <v>0</v>
      </c>
      <c r="AH59" s="113" t="n">
        <v>0</v>
      </c>
      <c r="AI59" s="114" t="n">
        <v>0</v>
      </c>
      <c r="AJ59" s="113" t="n">
        <v>0</v>
      </c>
      <c r="AK59" s="114" t="n">
        <v>0</v>
      </c>
      <c r="AL59" s="113" t="n">
        <v>0</v>
      </c>
      <c r="AM59" s="114" t="n">
        <v>0</v>
      </c>
      <c r="AN59" s="113" t="n">
        <v>0</v>
      </c>
      <c r="AO59" s="114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'TIE-OUT'!X60+RECLASS!V60</f>
        <v>0</v>
      </c>
      <c r="G60" s="108" t="n">
        <f aca="false">'TIE-OUT'!Y60+RECLASS!W60</f>
        <v>0</v>
      </c>
      <c r="H60" s="113" t="n">
        <v>0</v>
      </c>
      <c r="I60" s="113" t="n">
        <f aca="false">123262-123262</f>
        <v>0</v>
      </c>
      <c r="J60" s="113" t="n">
        <v>0</v>
      </c>
      <c r="K60" s="114" t="n">
        <v>0</v>
      </c>
      <c r="L60" s="113" t="n">
        <v>0</v>
      </c>
      <c r="M60" s="114" t="n">
        <v>0</v>
      </c>
      <c r="N60" s="113" t="n">
        <v>0</v>
      </c>
      <c r="O60" s="114" t="n">
        <v>0</v>
      </c>
      <c r="P60" s="113" t="n">
        <v>0</v>
      </c>
      <c r="Q60" s="114" t="n">
        <v>0</v>
      </c>
      <c r="R60" s="113" t="n">
        <v>0</v>
      </c>
      <c r="S60" s="114" t="n">
        <v>0</v>
      </c>
      <c r="T60" s="113" t="n">
        <v>0</v>
      </c>
      <c r="U60" s="114" t="n">
        <v>0</v>
      </c>
      <c r="V60" s="113" t="n">
        <v>0</v>
      </c>
      <c r="W60" s="114" t="n">
        <v>0</v>
      </c>
      <c r="X60" s="113" t="n">
        <v>0</v>
      </c>
      <c r="Y60" s="114" t="n">
        <v>0</v>
      </c>
      <c r="Z60" s="113" t="n">
        <v>0</v>
      </c>
      <c r="AA60" s="114" t="n">
        <v>0</v>
      </c>
      <c r="AB60" s="113" t="n">
        <v>0</v>
      </c>
      <c r="AC60" s="114" t="n">
        <v>0</v>
      </c>
      <c r="AD60" s="113" t="n">
        <v>0</v>
      </c>
      <c r="AE60" s="114" t="n">
        <v>0</v>
      </c>
      <c r="AF60" s="113" t="n">
        <v>0</v>
      </c>
      <c r="AG60" s="114" t="n">
        <v>0</v>
      </c>
      <c r="AH60" s="113" t="n">
        <v>0</v>
      </c>
      <c r="AI60" s="114" t="n">
        <v>0</v>
      </c>
      <c r="AJ60" s="113" t="n">
        <v>0</v>
      </c>
      <c r="AK60" s="114" t="n">
        <v>0</v>
      </c>
      <c r="AL60" s="113" t="n">
        <v>0</v>
      </c>
      <c r="AM60" s="114" t="n">
        <v>0</v>
      </c>
      <c r="AN60" s="113" t="n">
        <v>0</v>
      </c>
      <c r="AO60" s="114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'TIE-OUT'!X64+RECLASS!V64</f>
        <v>0</v>
      </c>
      <c r="G64" s="26" t="n">
        <f aca="false">'TIE-OUT'!Y64+RECLASS!W64</f>
        <v>0</v>
      </c>
      <c r="H64" s="113" t="n">
        <v>0</v>
      </c>
      <c r="I64" s="113" t="n">
        <v>0</v>
      </c>
      <c r="J64" s="113" t="n">
        <v>0</v>
      </c>
      <c r="K64" s="114" t="n">
        <v>0</v>
      </c>
      <c r="L64" s="113" t="n">
        <v>0</v>
      </c>
      <c r="M64" s="114" t="n">
        <v>0</v>
      </c>
      <c r="N64" s="113" t="n">
        <v>0</v>
      </c>
      <c r="O64" s="114" t="n">
        <v>0</v>
      </c>
      <c r="P64" s="113" t="n">
        <v>0</v>
      </c>
      <c r="Q64" s="114" t="n">
        <v>0</v>
      </c>
      <c r="R64" s="113" t="n">
        <v>0</v>
      </c>
      <c r="S64" s="114" t="n">
        <v>0</v>
      </c>
      <c r="T64" s="113" t="n">
        <v>0</v>
      </c>
      <c r="U64" s="114" t="n">
        <v>0</v>
      </c>
      <c r="V64" s="113" t="n">
        <v>0</v>
      </c>
      <c r="W64" s="114" t="n">
        <v>0</v>
      </c>
      <c r="X64" s="113" t="n">
        <v>0</v>
      </c>
      <c r="Y64" s="114" t="n">
        <v>0</v>
      </c>
      <c r="Z64" s="113" t="n">
        <v>0</v>
      </c>
      <c r="AA64" s="114" t="n">
        <v>0</v>
      </c>
      <c r="AB64" s="113" t="n">
        <v>0</v>
      </c>
      <c r="AC64" s="114" t="n">
        <v>0</v>
      </c>
      <c r="AD64" s="113" t="n">
        <v>0</v>
      </c>
      <c r="AE64" s="114" t="n">
        <v>0</v>
      </c>
      <c r="AF64" s="113" t="n">
        <v>0</v>
      </c>
      <c r="AG64" s="114" t="n">
        <v>0</v>
      </c>
      <c r="AH64" s="113" t="n">
        <v>0</v>
      </c>
      <c r="AI64" s="114" t="n">
        <v>0</v>
      </c>
      <c r="AJ64" s="113" t="n">
        <v>0</v>
      </c>
      <c r="AK64" s="114" t="n">
        <v>0</v>
      </c>
      <c r="AL64" s="113" t="n">
        <v>0</v>
      </c>
      <c r="AM64" s="114" t="n">
        <v>0</v>
      </c>
      <c r="AN64" s="113" t="n">
        <v>0</v>
      </c>
      <c r="AO64" s="114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'TIE-OUT'!X65+RECLASS!V65</f>
        <v>0</v>
      </c>
      <c r="G65" s="108" t="n">
        <f aca="false">'TIE-OUT'!Y65+RECLASS!W65</f>
        <v>0</v>
      </c>
      <c r="H65" s="113" t="n">
        <v>0</v>
      </c>
      <c r="I65" s="113" t="n">
        <v>0</v>
      </c>
      <c r="J65" s="113" t="n">
        <v>0</v>
      </c>
      <c r="K65" s="114" t="n">
        <v>0</v>
      </c>
      <c r="L65" s="113" t="n">
        <v>0</v>
      </c>
      <c r="M65" s="114" t="n">
        <v>0</v>
      </c>
      <c r="N65" s="113" t="n">
        <v>0</v>
      </c>
      <c r="O65" s="114" t="n">
        <v>0</v>
      </c>
      <c r="P65" s="113" t="n">
        <v>0</v>
      </c>
      <c r="Q65" s="114" t="n">
        <v>0</v>
      </c>
      <c r="R65" s="113" t="n">
        <v>0</v>
      </c>
      <c r="S65" s="114" t="n">
        <v>0</v>
      </c>
      <c r="T65" s="113" t="n">
        <v>0</v>
      </c>
      <c r="U65" s="114" t="n">
        <v>0</v>
      </c>
      <c r="V65" s="113" t="n">
        <v>0</v>
      </c>
      <c r="W65" s="114" t="n">
        <v>0</v>
      </c>
      <c r="X65" s="113" t="n">
        <v>0</v>
      </c>
      <c r="Y65" s="114" t="n">
        <v>0</v>
      </c>
      <c r="Z65" s="113" t="n">
        <v>0</v>
      </c>
      <c r="AA65" s="114" t="n">
        <v>0</v>
      </c>
      <c r="AB65" s="113" t="n">
        <v>0</v>
      </c>
      <c r="AC65" s="114" t="n">
        <v>0</v>
      </c>
      <c r="AD65" s="113" t="n">
        <v>0</v>
      </c>
      <c r="AE65" s="114" t="n">
        <v>0</v>
      </c>
      <c r="AF65" s="113" t="n">
        <v>0</v>
      </c>
      <c r="AG65" s="114" t="n">
        <v>0</v>
      </c>
      <c r="AH65" s="113" t="n">
        <v>0</v>
      </c>
      <c r="AI65" s="114" t="n">
        <v>0</v>
      </c>
      <c r="AJ65" s="113" t="n">
        <v>0</v>
      </c>
      <c r="AK65" s="114" t="n">
        <v>0</v>
      </c>
      <c r="AL65" s="113" t="n">
        <v>0</v>
      </c>
      <c r="AM65" s="114" t="n">
        <v>0</v>
      </c>
      <c r="AN65" s="113" t="n">
        <v>0</v>
      </c>
      <c r="AO65" s="114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3" t="n">
        <v>0</v>
      </c>
      <c r="I70" s="113" t="n">
        <v>0</v>
      </c>
      <c r="J70" s="113" t="n">
        <v>0</v>
      </c>
      <c r="K70" s="114" t="n">
        <v>0</v>
      </c>
      <c r="L70" s="113" t="n">
        <v>0</v>
      </c>
      <c r="M70" s="114" t="n">
        <v>0</v>
      </c>
      <c r="N70" s="113" t="n">
        <v>0</v>
      </c>
      <c r="O70" s="114" t="n">
        <v>0</v>
      </c>
      <c r="P70" s="113" t="n">
        <v>0</v>
      </c>
      <c r="Q70" s="114" t="n">
        <v>0</v>
      </c>
      <c r="R70" s="113" t="n">
        <v>0</v>
      </c>
      <c r="S70" s="114" t="n">
        <v>0</v>
      </c>
      <c r="T70" s="113" t="n">
        <v>0</v>
      </c>
      <c r="U70" s="114" t="n">
        <v>0</v>
      </c>
      <c r="V70" s="113" t="n">
        <v>0</v>
      </c>
      <c r="W70" s="114" t="n">
        <v>0</v>
      </c>
      <c r="X70" s="113" t="n">
        <v>0</v>
      </c>
      <c r="Y70" s="114" t="n">
        <v>0</v>
      </c>
      <c r="Z70" s="113" t="n">
        <v>0</v>
      </c>
      <c r="AA70" s="114" t="n">
        <v>0</v>
      </c>
      <c r="AB70" s="113" t="n">
        <v>0</v>
      </c>
      <c r="AC70" s="114" t="n">
        <v>0</v>
      </c>
      <c r="AD70" s="113" t="n">
        <v>0</v>
      </c>
      <c r="AE70" s="114" t="n">
        <v>0</v>
      </c>
      <c r="AF70" s="113" t="n">
        <v>0</v>
      </c>
      <c r="AG70" s="114" t="n">
        <v>0</v>
      </c>
      <c r="AH70" s="113" t="n">
        <v>0</v>
      </c>
      <c r="AI70" s="114" t="n">
        <v>0</v>
      </c>
      <c r="AJ70" s="113" t="n">
        <v>0</v>
      </c>
      <c r="AK70" s="114" t="n">
        <v>0</v>
      </c>
      <c r="AL70" s="113" t="n">
        <v>0</v>
      </c>
      <c r="AM70" s="114" t="n">
        <v>0</v>
      </c>
      <c r="AN70" s="113" t="n">
        <v>0</v>
      </c>
      <c r="AO70" s="114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'TIE-OUT'!X71+RECLASS!V71</f>
        <v>0</v>
      </c>
      <c r="G71" s="108" t="n">
        <f aca="false">'TIE-OUT'!Y71+RECLASS!W71</f>
        <v>0</v>
      </c>
      <c r="H71" s="113" t="n">
        <v>0</v>
      </c>
      <c r="I71" s="113" t="n">
        <v>0</v>
      </c>
      <c r="J71" s="113" t="n">
        <v>0</v>
      </c>
      <c r="K71" s="114" t="n">
        <v>0</v>
      </c>
      <c r="L71" s="113" t="n">
        <v>0</v>
      </c>
      <c r="M71" s="114" t="n">
        <v>0</v>
      </c>
      <c r="N71" s="113" t="n">
        <v>0</v>
      </c>
      <c r="O71" s="114" t="n">
        <v>0</v>
      </c>
      <c r="P71" s="113" t="n">
        <v>0</v>
      </c>
      <c r="Q71" s="114" t="n">
        <v>0</v>
      </c>
      <c r="R71" s="113" t="n">
        <v>0</v>
      </c>
      <c r="S71" s="114" t="n">
        <v>0</v>
      </c>
      <c r="T71" s="113" t="n">
        <v>0</v>
      </c>
      <c r="U71" s="114" t="n">
        <v>0</v>
      </c>
      <c r="V71" s="113" t="n">
        <v>0</v>
      </c>
      <c r="W71" s="114" t="n">
        <v>0</v>
      </c>
      <c r="X71" s="113" t="n">
        <v>0</v>
      </c>
      <c r="Y71" s="114" t="n">
        <v>0</v>
      </c>
      <c r="Z71" s="113" t="n">
        <v>0</v>
      </c>
      <c r="AA71" s="114" t="n">
        <v>0</v>
      </c>
      <c r="AB71" s="113" t="n">
        <v>0</v>
      </c>
      <c r="AC71" s="114" t="n">
        <v>0</v>
      </c>
      <c r="AD71" s="113" t="n">
        <v>0</v>
      </c>
      <c r="AE71" s="114" t="n">
        <v>0</v>
      </c>
      <c r="AF71" s="113" t="n">
        <v>0</v>
      </c>
      <c r="AG71" s="114" t="n">
        <v>0</v>
      </c>
      <c r="AH71" s="113" t="n">
        <v>0</v>
      </c>
      <c r="AI71" s="114" t="n">
        <v>0</v>
      </c>
      <c r="AJ71" s="113" t="n">
        <v>0</v>
      </c>
      <c r="AK71" s="114" t="n">
        <v>0</v>
      </c>
      <c r="AL71" s="113" t="n">
        <v>0</v>
      </c>
      <c r="AM71" s="114" t="n">
        <v>0</v>
      </c>
      <c r="AN71" s="113" t="n">
        <v>0</v>
      </c>
      <c r="AO71" s="114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3" t="n">
        <v>0</v>
      </c>
      <c r="I73" s="113" t="n">
        <v>0</v>
      </c>
      <c r="J73" s="113" t="n">
        <v>0</v>
      </c>
      <c r="K73" s="114" t="n">
        <v>0</v>
      </c>
      <c r="L73" s="113" t="n">
        <v>0</v>
      </c>
      <c r="M73" s="114" t="n">
        <v>0</v>
      </c>
      <c r="N73" s="113" t="n">
        <v>0</v>
      </c>
      <c r="O73" s="114" t="n">
        <v>0</v>
      </c>
      <c r="P73" s="113" t="n">
        <v>0</v>
      </c>
      <c r="Q73" s="114" t="n">
        <v>0</v>
      </c>
      <c r="R73" s="113" t="n">
        <v>0</v>
      </c>
      <c r="S73" s="114" t="n">
        <v>0</v>
      </c>
      <c r="T73" s="113" t="n">
        <v>0</v>
      </c>
      <c r="U73" s="114" t="n">
        <v>0</v>
      </c>
      <c r="V73" s="113" t="n">
        <v>0</v>
      </c>
      <c r="W73" s="114" t="n">
        <v>0</v>
      </c>
      <c r="X73" s="113" t="n">
        <v>0</v>
      </c>
      <c r="Y73" s="114" t="n">
        <v>0</v>
      </c>
      <c r="Z73" s="113" t="n">
        <v>0</v>
      </c>
      <c r="AA73" s="114" t="n">
        <v>0</v>
      </c>
      <c r="AB73" s="113" t="n">
        <v>0</v>
      </c>
      <c r="AC73" s="114" t="n">
        <v>0</v>
      </c>
      <c r="AD73" s="113" t="n">
        <v>0</v>
      </c>
      <c r="AE73" s="114" t="n">
        <v>0</v>
      </c>
      <c r="AF73" s="113" t="n">
        <v>0</v>
      </c>
      <c r="AG73" s="114" t="n">
        <v>0</v>
      </c>
      <c r="AH73" s="113" t="n">
        <v>0</v>
      </c>
      <c r="AI73" s="114" t="n">
        <v>0</v>
      </c>
      <c r="AJ73" s="113" t="n">
        <v>0</v>
      </c>
      <c r="AK73" s="114" t="n">
        <v>0</v>
      </c>
      <c r="AL73" s="113" t="n">
        <v>0</v>
      </c>
      <c r="AM73" s="114" t="n">
        <v>0</v>
      </c>
      <c r="AN73" s="113" t="n">
        <v>0</v>
      </c>
      <c r="AO73" s="114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-3229848.51</v>
      </c>
      <c r="F74" s="28" t="n">
        <f aca="false">'TIE-OUT'!X74+RECLASS!V74</f>
        <v>0</v>
      </c>
      <c r="G74" s="28" t="n">
        <f aca="false">'TIE-OUT'!Y74+RECLASS!W74</f>
        <v>-3561238.51</v>
      </c>
      <c r="H74" s="113" t="n">
        <v>0</v>
      </c>
      <c r="I74" s="113" t="n">
        <v>0</v>
      </c>
      <c r="J74" s="113" t="n">
        <v>0</v>
      </c>
      <c r="K74" s="115" t="n">
        <v>0</v>
      </c>
      <c r="L74" s="113" t="n">
        <v>0</v>
      </c>
      <c r="M74" s="114" t="n">
        <v>331390</v>
      </c>
      <c r="N74" s="113" t="n">
        <v>0</v>
      </c>
      <c r="O74" s="114"/>
      <c r="P74" s="113" t="n">
        <v>0</v>
      </c>
      <c r="Q74" s="114" t="n">
        <v>0</v>
      </c>
      <c r="R74" s="113" t="n">
        <v>0</v>
      </c>
      <c r="S74" s="114" t="n">
        <v>0</v>
      </c>
      <c r="T74" s="113" t="n">
        <v>0</v>
      </c>
      <c r="U74" s="114" t="n">
        <v>0</v>
      </c>
      <c r="V74" s="113" t="n">
        <v>0</v>
      </c>
      <c r="W74" s="114" t="n">
        <v>0</v>
      </c>
      <c r="X74" s="113" t="n">
        <v>0</v>
      </c>
      <c r="Y74" s="114" t="n">
        <v>0</v>
      </c>
      <c r="Z74" s="113" t="n">
        <v>0</v>
      </c>
      <c r="AA74" s="114" t="n">
        <v>0</v>
      </c>
      <c r="AB74" s="113" t="n">
        <v>0</v>
      </c>
      <c r="AC74" s="114" t="n">
        <v>0</v>
      </c>
      <c r="AD74" s="113" t="n">
        <v>0</v>
      </c>
      <c r="AE74" s="114" t="n">
        <v>0</v>
      </c>
      <c r="AF74" s="113" t="n">
        <v>0</v>
      </c>
      <c r="AG74" s="114" t="n">
        <v>0</v>
      </c>
      <c r="AH74" s="113" t="n">
        <v>0</v>
      </c>
      <c r="AI74" s="114" t="n">
        <v>0</v>
      </c>
      <c r="AJ74" s="113" t="n">
        <v>0</v>
      </c>
      <c r="AK74" s="114" t="n">
        <v>0</v>
      </c>
      <c r="AL74" s="113" t="n">
        <v>0</v>
      </c>
      <c r="AM74" s="114" t="n">
        <v>0</v>
      </c>
      <c r="AN74" s="113" t="n">
        <v>0</v>
      </c>
      <c r="AO74" s="114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14919</v>
      </c>
      <c r="F75" s="28" t="n">
        <f aca="false">'TIE-OUT'!X75+RECLASS!V75</f>
        <v>0</v>
      </c>
      <c r="G75" s="28" t="n">
        <f aca="false">'TIE-OUT'!Y75+RECLASS!W75</f>
        <v>14919</v>
      </c>
      <c r="H75" s="113" t="n">
        <v>0</v>
      </c>
      <c r="I75" s="113" t="n">
        <v>0</v>
      </c>
      <c r="J75" s="113" t="n">
        <v>0</v>
      </c>
      <c r="K75" s="114" t="n">
        <v>0</v>
      </c>
      <c r="L75" s="113" t="n">
        <v>0</v>
      </c>
      <c r="M75" s="114" t="n">
        <v>0</v>
      </c>
      <c r="N75" s="113" t="n">
        <v>0</v>
      </c>
      <c r="O75" s="114" t="n">
        <v>0</v>
      </c>
      <c r="P75" s="113" t="n">
        <v>0</v>
      </c>
      <c r="Q75" s="114" t="n">
        <v>0</v>
      </c>
      <c r="R75" s="113" t="n">
        <v>0</v>
      </c>
      <c r="S75" s="114" t="n">
        <v>0</v>
      </c>
      <c r="T75" s="113" t="n">
        <v>0</v>
      </c>
      <c r="U75" s="114" t="n">
        <v>0</v>
      </c>
      <c r="V75" s="113" t="n">
        <v>0</v>
      </c>
      <c r="W75" s="114" t="n">
        <v>0</v>
      </c>
      <c r="X75" s="113" t="n">
        <v>0</v>
      </c>
      <c r="Y75" s="114" t="n">
        <v>0</v>
      </c>
      <c r="Z75" s="113" t="n">
        <v>0</v>
      </c>
      <c r="AA75" s="114" t="n">
        <v>0</v>
      </c>
      <c r="AB75" s="113" t="n">
        <v>0</v>
      </c>
      <c r="AC75" s="114" t="n">
        <v>0</v>
      </c>
      <c r="AD75" s="113" t="n">
        <v>0</v>
      </c>
      <c r="AE75" s="114" t="n">
        <v>0</v>
      </c>
      <c r="AF75" s="113" t="n">
        <v>0</v>
      </c>
      <c r="AG75" s="114" t="n">
        <v>0</v>
      </c>
      <c r="AH75" s="113" t="n">
        <v>0</v>
      </c>
      <c r="AI75" s="114" t="n">
        <v>0</v>
      </c>
      <c r="AJ75" s="113" t="n">
        <v>0</v>
      </c>
      <c r="AK75" s="114" t="n">
        <v>0</v>
      </c>
      <c r="AL75" s="113" t="n">
        <v>0</v>
      </c>
      <c r="AM75" s="114" t="n">
        <v>0</v>
      </c>
      <c r="AN75" s="113" t="n">
        <v>0</v>
      </c>
      <c r="AO75" s="114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-75</v>
      </c>
      <c r="F76" s="28" t="n">
        <f aca="false">'TIE-OUT'!X76+RECLASS!V76</f>
        <v>0</v>
      </c>
      <c r="G76" s="28" t="n">
        <f aca="false">'TIE-OUT'!Y76+RECLASS!W76</f>
        <v>-75</v>
      </c>
      <c r="H76" s="113" t="n">
        <v>0</v>
      </c>
      <c r="I76" s="113" t="n">
        <v>0</v>
      </c>
      <c r="J76" s="113" t="n">
        <v>0</v>
      </c>
      <c r="K76" s="114" t="n">
        <v>0</v>
      </c>
      <c r="L76" s="113" t="n">
        <v>0</v>
      </c>
      <c r="M76" s="114" t="n">
        <v>0</v>
      </c>
      <c r="N76" s="113" t="n">
        <v>0</v>
      </c>
      <c r="O76" s="114" t="n">
        <v>0</v>
      </c>
      <c r="P76" s="113" t="n">
        <v>0</v>
      </c>
      <c r="Q76" s="114" t="n">
        <v>0</v>
      </c>
      <c r="R76" s="113" t="n">
        <v>0</v>
      </c>
      <c r="S76" s="114" t="n">
        <v>0</v>
      </c>
      <c r="T76" s="113" t="n">
        <v>0</v>
      </c>
      <c r="U76" s="114" t="n">
        <v>0</v>
      </c>
      <c r="V76" s="113" t="n">
        <v>0</v>
      </c>
      <c r="W76" s="114" t="n">
        <v>0</v>
      </c>
      <c r="X76" s="113" t="n">
        <v>0</v>
      </c>
      <c r="Y76" s="114" t="n">
        <v>0</v>
      </c>
      <c r="Z76" s="113" t="n">
        <v>0</v>
      </c>
      <c r="AA76" s="114" t="n">
        <v>0</v>
      </c>
      <c r="AB76" s="113" t="n">
        <v>0</v>
      </c>
      <c r="AC76" s="114" t="n">
        <v>0</v>
      </c>
      <c r="AD76" s="113" t="n">
        <v>0</v>
      </c>
      <c r="AE76" s="114" t="n">
        <v>0</v>
      </c>
      <c r="AF76" s="113" t="n">
        <v>0</v>
      </c>
      <c r="AG76" s="114" t="n">
        <v>0</v>
      </c>
      <c r="AH76" s="113" t="n">
        <v>0</v>
      </c>
      <c r="AI76" s="114" t="n">
        <v>0</v>
      </c>
      <c r="AJ76" s="113" t="n">
        <v>0</v>
      </c>
      <c r="AK76" s="114" t="n">
        <v>0</v>
      </c>
      <c r="AL76" s="113" t="n">
        <v>0</v>
      </c>
      <c r="AM76" s="114" t="n">
        <v>0</v>
      </c>
      <c r="AN76" s="113" t="n">
        <v>0</v>
      </c>
      <c r="AO76" s="114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'TIE-OUT'!X77+RECLASS!V77</f>
        <v>0</v>
      </c>
      <c r="G77" s="28" t="n">
        <f aca="false">'TIE-OUT'!Y77+RECLASS!W77</f>
        <v>0</v>
      </c>
      <c r="H77" s="113" t="n">
        <v>0</v>
      </c>
      <c r="I77" s="113" t="n">
        <v>0</v>
      </c>
      <c r="J77" s="113" t="n">
        <v>0</v>
      </c>
      <c r="K77" s="114" t="n">
        <v>0</v>
      </c>
      <c r="L77" s="113" t="n">
        <v>0</v>
      </c>
      <c r="M77" s="114" t="n">
        <v>-98300</v>
      </c>
      <c r="N77" s="113" t="n">
        <v>0</v>
      </c>
      <c r="O77" s="114"/>
      <c r="P77" s="113" t="n">
        <v>0</v>
      </c>
      <c r="Q77" s="114" t="n">
        <v>0</v>
      </c>
      <c r="R77" s="113" t="n">
        <v>0</v>
      </c>
      <c r="S77" s="114" t="n">
        <v>0</v>
      </c>
      <c r="T77" s="113" t="n">
        <v>0</v>
      </c>
      <c r="U77" s="114" t="n">
        <v>0</v>
      </c>
      <c r="V77" s="113" t="n">
        <v>0</v>
      </c>
      <c r="W77" s="114" t="n">
        <v>0</v>
      </c>
      <c r="X77" s="113" t="n">
        <v>0</v>
      </c>
      <c r="Y77" s="114" t="n">
        <v>0</v>
      </c>
      <c r="Z77" s="113" t="n">
        <v>0</v>
      </c>
      <c r="AA77" s="114" t="n">
        <v>0</v>
      </c>
      <c r="AB77" s="113" t="n">
        <v>0</v>
      </c>
      <c r="AC77" s="114" t="n">
        <v>0</v>
      </c>
      <c r="AD77" s="113" t="n">
        <v>0</v>
      </c>
      <c r="AE77" s="114" t="n">
        <v>0</v>
      </c>
      <c r="AF77" s="113" t="n">
        <v>0</v>
      </c>
      <c r="AG77" s="114" t="n">
        <v>0</v>
      </c>
      <c r="AH77" s="113" t="n">
        <v>0</v>
      </c>
      <c r="AI77" s="114" t="n">
        <v>0</v>
      </c>
      <c r="AJ77" s="113" t="n">
        <v>0</v>
      </c>
      <c r="AK77" s="114" t="n">
        <v>0</v>
      </c>
      <c r="AL77" s="113" t="n">
        <v>0</v>
      </c>
      <c r="AM77" s="114" t="n">
        <v>0</v>
      </c>
      <c r="AN77" s="113" t="n">
        <v>0</v>
      </c>
      <c r="AO77" s="114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3" t="n">
        <v>0</v>
      </c>
      <c r="I78" s="113" t="n">
        <v>0</v>
      </c>
      <c r="J78" s="113" t="n">
        <v>0</v>
      </c>
      <c r="K78" s="114" t="n">
        <v>0</v>
      </c>
      <c r="L78" s="113" t="n">
        <v>0</v>
      </c>
      <c r="M78" s="114" t="n">
        <v>0</v>
      </c>
      <c r="N78" s="113" t="n">
        <v>0</v>
      </c>
      <c r="O78" s="114" t="n">
        <v>0</v>
      </c>
      <c r="P78" s="113" t="n">
        <v>0</v>
      </c>
      <c r="Q78" s="114" t="n">
        <v>0</v>
      </c>
      <c r="R78" s="113" t="n">
        <v>0</v>
      </c>
      <c r="S78" s="114" t="n">
        <v>0</v>
      </c>
      <c r="T78" s="113" t="n">
        <v>0</v>
      </c>
      <c r="U78" s="114" t="n">
        <v>0</v>
      </c>
      <c r="V78" s="113" t="n">
        <v>0</v>
      </c>
      <c r="W78" s="114" t="n">
        <v>0</v>
      </c>
      <c r="X78" s="113" t="n">
        <v>0</v>
      </c>
      <c r="Y78" s="114" t="n">
        <v>0</v>
      </c>
      <c r="Z78" s="113" t="n">
        <v>0</v>
      </c>
      <c r="AA78" s="114" t="n">
        <v>0</v>
      </c>
      <c r="AB78" s="113" t="n">
        <v>0</v>
      </c>
      <c r="AC78" s="114" t="n">
        <v>0</v>
      </c>
      <c r="AD78" s="113" t="n">
        <v>0</v>
      </c>
      <c r="AE78" s="114" t="n">
        <v>0</v>
      </c>
      <c r="AF78" s="113" t="n">
        <v>0</v>
      </c>
      <c r="AG78" s="114" t="n">
        <v>0</v>
      </c>
      <c r="AH78" s="113" t="n">
        <v>0</v>
      </c>
      <c r="AI78" s="114" t="n">
        <v>0</v>
      </c>
      <c r="AJ78" s="113" t="n">
        <v>0</v>
      </c>
      <c r="AK78" s="114" t="n">
        <v>0</v>
      </c>
      <c r="AL78" s="113" t="n">
        <v>0</v>
      </c>
      <c r="AM78" s="114" t="n">
        <v>0</v>
      </c>
      <c r="AN78" s="113" t="n">
        <v>0</v>
      </c>
      <c r="AO78" s="114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3" t="n">
        <v>0</v>
      </c>
      <c r="I79" s="113" t="n">
        <v>0</v>
      </c>
      <c r="J79" s="113" t="n">
        <v>0</v>
      </c>
      <c r="K79" s="114" t="n">
        <v>0</v>
      </c>
      <c r="L79" s="113" t="n">
        <v>0</v>
      </c>
      <c r="M79" s="114" t="n">
        <v>0</v>
      </c>
      <c r="N79" s="113" t="n">
        <v>0</v>
      </c>
      <c r="O79" s="114" t="n">
        <v>0</v>
      </c>
      <c r="P79" s="113" t="n">
        <v>0</v>
      </c>
      <c r="Q79" s="114" t="n">
        <v>0</v>
      </c>
      <c r="R79" s="113" t="n">
        <v>0</v>
      </c>
      <c r="S79" s="114" t="n">
        <v>0</v>
      </c>
      <c r="T79" s="113" t="n">
        <v>0</v>
      </c>
      <c r="U79" s="114" t="n">
        <v>0</v>
      </c>
      <c r="V79" s="113" t="n">
        <v>0</v>
      </c>
      <c r="W79" s="114" t="n">
        <v>0</v>
      </c>
      <c r="X79" s="113" t="n">
        <v>0</v>
      </c>
      <c r="Y79" s="114" t="n">
        <v>0</v>
      </c>
      <c r="Z79" s="113" t="n">
        <v>0</v>
      </c>
      <c r="AA79" s="114" t="n">
        <v>0</v>
      </c>
      <c r="AB79" s="113" t="n">
        <v>0</v>
      </c>
      <c r="AC79" s="114" t="n">
        <v>0</v>
      </c>
      <c r="AD79" s="113" t="n">
        <v>0</v>
      </c>
      <c r="AE79" s="114" t="n">
        <v>0</v>
      </c>
      <c r="AF79" s="113" t="n">
        <v>0</v>
      </c>
      <c r="AG79" s="114" t="n">
        <v>0</v>
      </c>
      <c r="AH79" s="113" t="n">
        <v>0</v>
      </c>
      <c r="AI79" s="114" t="n">
        <v>0</v>
      </c>
      <c r="AJ79" s="113" t="n">
        <v>0</v>
      </c>
      <c r="AK79" s="114" t="n">
        <v>0</v>
      </c>
      <c r="AL79" s="113" t="n">
        <v>0</v>
      </c>
      <c r="AM79" s="114" t="n">
        <v>0</v>
      </c>
      <c r="AN79" s="113" t="n">
        <v>0</v>
      </c>
      <c r="AO79" s="114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3" t="n">
        <v>0</v>
      </c>
      <c r="I80" s="113" t="n">
        <v>0</v>
      </c>
      <c r="J80" s="113" t="n">
        <v>0</v>
      </c>
      <c r="K80" s="115" t="n">
        <v>0</v>
      </c>
      <c r="L80" s="113" t="n">
        <v>0</v>
      </c>
      <c r="M80" s="114" t="n">
        <v>0</v>
      </c>
      <c r="N80" s="113" t="n">
        <v>0</v>
      </c>
      <c r="O80" s="114" t="n">
        <v>0</v>
      </c>
      <c r="P80" s="113" t="n">
        <v>0</v>
      </c>
      <c r="Q80" s="114" t="n">
        <v>0</v>
      </c>
      <c r="R80" s="113" t="n">
        <v>0</v>
      </c>
      <c r="S80" s="114" t="n">
        <v>0</v>
      </c>
      <c r="T80" s="113" t="n">
        <v>0</v>
      </c>
      <c r="U80" s="114" t="n">
        <v>0</v>
      </c>
      <c r="V80" s="113" t="n">
        <v>0</v>
      </c>
      <c r="W80" s="114" t="n">
        <v>0</v>
      </c>
      <c r="X80" s="113" t="n">
        <v>0</v>
      </c>
      <c r="Y80" s="114" t="n">
        <v>0</v>
      </c>
      <c r="Z80" s="113" t="n">
        <v>0</v>
      </c>
      <c r="AA80" s="114" t="n">
        <v>0</v>
      </c>
      <c r="AB80" s="113" t="n">
        <v>0</v>
      </c>
      <c r="AC80" s="114" t="n">
        <v>0</v>
      </c>
      <c r="AD80" s="113" t="n">
        <v>0</v>
      </c>
      <c r="AE80" s="114" t="n">
        <v>0</v>
      </c>
      <c r="AF80" s="113" t="n">
        <v>0</v>
      </c>
      <c r="AG80" s="114" t="n">
        <v>0</v>
      </c>
      <c r="AH80" s="113" t="n">
        <v>0</v>
      </c>
      <c r="AI80" s="114" t="n">
        <v>0</v>
      </c>
      <c r="AJ80" s="113" t="n">
        <v>0</v>
      </c>
      <c r="AK80" s="114" t="n">
        <v>0</v>
      </c>
      <c r="AL80" s="113" t="n">
        <v>0</v>
      </c>
      <c r="AM80" s="114" t="n">
        <v>0</v>
      </c>
      <c r="AN80" s="113" t="n">
        <v>0</v>
      </c>
      <c r="AO80" s="114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'TIE-OUT'!X81+RECLASS!V81</f>
        <v>0</v>
      </c>
      <c r="G81" s="28" t="n">
        <f aca="false">'TIE-OUT'!Y81+RECLASS!W81</f>
        <v>0</v>
      </c>
      <c r="H81" s="113" t="n">
        <v>0</v>
      </c>
      <c r="I81" s="118" t="n">
        <v>0</v>
      </c>
      <c r="J81" s="113" t="n">
        <v>0</v>
      </c>
      <c r="K81" s="114" t="n">
        <v>0</v>
      </c>
      <c r="L81" s="113" t="n">
        <v>0</v>
      </c>
      <c r="M81" s="114" t="n">
        <v>0</v>
      </c>
      <c r="N81" s="113" t="n">
        <v>0</v>
      </c>
      <c r="O81" s="114" t="n">
        <v>0</v>
      </c>
      <c r="P81" s="113" t="n">
        <v>0</v>
      </c>
      <c r="Q81" s="114" t="n">
        <v>0</v>
      </c>
      <c r="R81" s="113" t="n">
        <v>0</v>
      </c>
      <c r="S81" s="114" t="n">
        <v>0</v>
      </c>
      <c r="T81" s="113" t="n">
        <v>0</v>
      </c>
      <c r="U81" s="114" t="n">
        <v>0</v>
      </c>
      <c r="V81" s="113" t="n">
        <v>0</v>
      </c>
      <c r="W81" s="114" t="n">
        <v>0</v>
      </c>
      <c r="X81" s="113" t="n">
        <v>0</v>
      </c>
      <c r="Y81" s="114" t="n">
        <v>0</v>
      </c>
      <c r="Z81" s="113" t="n">
        <v>0</v>
      </c>
      <c r="AA81" s="114" t="n">
        <v>0</v>
      </c>
      <c r="AB81" s="113" t="n">
        <v>0</v>
      </c>
      <c r="AC81" s="114" t="n">
        <v>0</v>
      </c>
      <c r="AD81" s="113" t="n">
        <v>0</v>
      </c>
      <c r="AE81" s="114" t="n">
        <v>0</v>
      </c>
      <c r="AF81" s="113" t="n">
        <v>0</v>
      </c>
      <c r="AG81" s="114" t="n">
        <v>0</v>
      </c>
      <c r="AH81" s="113" t="n">
        <v>0</v>
      </c>
      <c r="AI81" s="114" t="n">
        <v>0</v>
      </c>
      <c r="AJ81" s="113" t="n">
        <v>0</v>
      </c>
      <c r="AK81" s="114" t="n">
        <v>0</v>
      </c>
      <c r="AL81" s="113" t="n">
        <v>0</v>
      </c>
      <c r="AM81" s="114" t="n">
        <v>0</v>
      </c>
      <c r="AN81" s="113" t="n">
        <v>0</v>
      </c>
      <c r="AO81" s="114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1697162.69000002</v>
      </c>
      <c r="F82" s="42" t="n">
        <f aca="false">F16+F24+F29+F36+F43+F45+F47+F49</f>
        <v>0</v>
      </c>
      <c r="G82" s="43" t="n">
        <f aca="false">SUM(G72:G81)+G16+G24+G29+G36+G43+G45+G47+G49+G51+G56+G61+G66</f>
        <v>-7746217.51</v>
      </c>
      <c r="H82" s="42" t="n">
        <f aca="false">H16+H24+H29+H36+H43+H45+H47+H49</f>
        <v>0</v>
      </c>
      <c r="I82" s="43" t="n">
        <f aca="false">SUM(I72:I81)+I16+I24+I29+I36+I43+I45+I47+I49+I51+I56+I61+I66</f>
        <v>8872829</v>
      </c>
      <c r="J82" s="42" t="n">
        <f aca="false">J16+J24+J29+J36+J43+J45+J47+J49</f>
        <v>0</v>
      </c>
      <c r="K82" s="123" t="n">
        <f aca="false">SUM(K72:K81)+K16+K24+K29+K36+K43+K45+K47+K49+K51+K56+K61+K66</f>
        <v>-316913.5</v>
      </c>
      <c r="L82" s="42" t="n">
        <f aca="false">L16+L24+L29+L36+L43+L45+L47+L49</f>
        <v>0</v>
      </c>
      <c r="M82" s="43" t="n">
        <f aca="false">SUM(M72:M81)+M16+M24+M29+M36+M43+M45+M47+M49+M51+M56+M61+M66</f>
        <v>110893.29</v>
      </c>
      <c r="N82" s="42" t="n">
        <f aca="false">N16+N24+N29+N36+N43+N45+N47+N49</f>
        <v>0</v>
      </c>
      <c r="O82" s="43" t="n">
        <f aca="false">SUM(O72:O81)+O16+O24+O29+O36+O43+O45+O47+O49+O51+O56+O61+O66</f>
        <v>10424.72</v>
      </c>
      <c r="P82" s="42" t="n">
        <f aca="false">P16+P24+P29+P36+P43+P45+P47+P49</f>
        <v>0</v>
      </c>
      <c r="Q82" s="43" t="n">
        <f aca="false">SUM(Q72:Q81)+Q16+Q24+Q29+Q36+Q43+Q45+Q47+Q49+Q51+Q56+Q61+Q66</f>
        <v>766146.69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78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4776626.17</v>
      </c>
      <c r="F86" s="48" t="n">
        <f aca="false">'TIE-OUT'!X86+RECLASS!V86</f>
        <v>0</v>
      </c>
      <c r="G86" s="49" t="n">
        <f aca="false">'TIE-OUT'!Y86+RECLASS!W86</f>
        <v>4834763.17</v>
      </c>
      <c r="H86" s="48" t="n">
        <v>0</v>
      </c>
      <c r="I86" s="118" t="n">
        <v>0</v>
      </c>
      <c r="J86" s="48" t="n">
        <v>0</v>
      </c>
      <c r="K86" s="48" t="n">
        <v>-58137</v>
      </c>
      <c r="L86" s="48" t="n">
        <v>0</v>
      </c>
      <c r="M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41902</v>
      </c>
      <c r="F87" s="49" t="n">
        <f aca="false">'TIE-OUT'!X87+RECLASS!V87</f>
        <v>0</v>
      </c>
      <c r="G87" s="49" t="n">
        <f aca="false">'TIE-OUT'!Y87+RECLASS!W87</f>
        <v>41902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-1922528</v>
      </c>
      <c r="F88" s="50" t="n">
        <f aca="false">'TIE-OUT'!X88+RECLASS!V88</f>
        <v>0</v>
      </c>
      <c r="G88" s="50" t="n">
        <f aca="false">'TIE-OUT'!Y88+RECLASS!W88</f>
        <v>-1922528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2896000.17</v>
      </c>
      <c r="F89" s="105" t="n">
        <f aca="false">SUM(F86:F88)</f>
        <v>0</v>
      </c>
      <c r="G89" s="105" t="n">
        <f aca="false">SUM(G86:G88)</f>
        <v>2954137.17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-58137</v>
      </c>
      <c r="L89" s="105" t="n">
        <f aca="false">SUM(L86:L88)</f>
        <v>0</v>
      </c>
      <c r="M89" s="105" t="n">
        <f aca="false">SUM(M86:M88)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" hidden="false" customHeight="fals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4593162.86000002</v>
      </c>
      <c r="F91" s="105" t="n">
        <f aca="false">+F82+F89</f>
        <v>0</v>
      </c>
      <c r="G91" s="105" t="n">
        <f aca="false">+G82+G89</f>
        <v>-4792080.34</v>
      </c>
      <c r="H91" s="105" t="n">
        <f aca="false">+H82+H89</f>
        <v>0</v>
      </c>
      <c r="I91" s="105" t="n">
        <f aca="false">+I82+I89</f>
        <v>8872829</v>
      </c>
      <c r="J91" s="105" t="n">
        <f aca="false">+J82+J89</f>
        <v>0</v>
      </c>
      <c r="K91" s="105" t="n">
        <f aca="false">+K82+K89</f>
        <v>-375050.5</v>
      </c>
      <c r="L91" s="105" t="n">
        <f aca="false">+L82+L89</f>
        <v>0</v>
      </c>
      <c r="M91" s="105" t="n">
        <f aca="false">+M82+M89</f>
        <v>110893.29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0" activePane="bottomRight" state="frozen"/>
      <selection pane="topLeft" activeCell="A1" activeCellId="0" sqref="A1"/>
      <selection pane="topRight" activeCell="I1" activeCellId="0" sqref="I1"/>
      <selection pane="bottomLeft" activeCell="A70" activeCellId="0" sqref="A70"/>
      <selection pane="bottomRight" activeCell="P9" activeCellId="0" sqref="P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7" min="6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66649408</v>
      </c>
      <c r="E11" s="29" t="n">
        <f aca="false">SUM(G11,I11,K11,M11,O11,Q11,S11,U11,W11,Y11,AA11,AC11,AE11)</f>
        <v>209561845.96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67119935</v>
      </c>
      <c r="I11" s="29" t="n">
        <f aca="false">'TX-EGM-GL'!I11+'TX-HPLR-GL '!I11+'TX-HPLC-GL'!I11</f>
        <v>210323316.94</v>
      </c>
      <c r="J11" s="28" t="n">
        <f aca="false">'TX-EGM-GL'!J11+'TX-HPLR-GL '!J11+'TX-HPLC-GL'!J11</f>
        <v>-220743</v>
      </c>
      <c r="K11" s="29" t="n">
        <f aca="false">'TX-EGM-GL'!K11+'TX-HPLR-GL '!K11+'TX-HPLC-GL'!K11</f>
        <v>652392.34</v>
      </c>
      <c r="L11" s="28" t="n">
        <f aca="false">'TX-EGM-GL'!L11+'TX-HPLR-GL '!L11+'TX-HPLC-GL'!L11</f>
        <v>-108506</v>
      </c>
      <c r="M11" s="29" t="n">
        <f aca="false">'TX-EGM-GL'!M11+'TX-HPLR-GL '!M11+'TX-HPLC-GL'!M11</f>
        <v>-1034112.15</v>
      </c>
      <c r="N11" s="28" t="n">
        <f aca="false">'TX-EGM-GL'!N11+'TX-HPLR-GL '!N11+'TX-HPLC-GL'!N11</f>
        <v>-173055</v>
      </c>
      <c r="O11" s="29" t="n">
        <f aca="false">'TX-EGM-GL'!O11+'TX-HPLR-GL '!O11+'TX-HPLC-GL'!O11</f>
        <v>-473904.71</v>
      </c>
      <c r="P11" s="28" t="n">
        <f aca="false">'TX-EGM-GL'!P11+'TX-HPLR-GL '!P11+'TX-HPLC-GL'!P11</f>
        <v>31777</v>
      </c>
      <c r="Q11" s="29" t="n">
        <f aca="false">'TX-EGM-GL'!Q11+'TX-HPLR-GL '!Q11+'TX-HPLC-GL'!Q11</f>
        <v>94153.54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873619.12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-700008.07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-31222</v>
      </c>
      <c r="L12" s="28" t="n">
        <f aca="false">'TX-EGM-GL'!L12+'TX-HPLR-GL '!L12+'TX-HPLC-GL'!L12</f>
        <v>0</v>
      </c>
      <c r="M12" s="29" t="n">
        <f aca="false">'TX-EGM-GL'!M12+'TX-HPLR-GL '!M12+'TX-HPLC-GL'!M12</f>
        <v>1604849.19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12450090</v>
      </c>
      <c r="E13" s="29" t="n">
        <f aca="false">SUM(G13,I13,K13,M13,O13,Q13,S13,U13,W13,Y13,AA13,AC13,AE13)</f>
        <v>43694931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12450090</v>
      </c>
      <c r="I13" s="29" t="n">
        <f aca="false">'TX-EGM-GL'!I13+'TX-HPLR-GL '!I13+'TX-HPLC-GL'!I13</f>
        <v>43694931</v>
      </c>
      <c r="J13" s="28" t="n">
        <f aca="false">'TX-EGM-GL'!J13+'TX-HPLR-GL '!J13+'TX-HPLC-GL'!J13</f>
        <v>0</v>
      </c>
      <c r="K13" s="29" t="n">
        <f aca="false">'TX-EGM-GL'!K13+'TX-HPLR-GL '!K13+'TX-HPLC-GL'!K13</f>
        <v>0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83158.21</v>
      </c>
      <c r="F15" s="107" t="n">
        <f aca="false">('TIE-OUT'!T15+'TIE-OUT'!V15+'TIE-OUT'!X15)+(RECLASS!R15+RECLASS!T15+RECLASS!V15)</f>
        <v>0</v>
      </c>
      <c r="G15" s="108" t="n">
        <f aca="false">('TIE-OUT'!U15+'TIE-OUT'!W15+'TIE-OUT'!Y15)+(RECLASS!S15+RECLASS!U15+RECLASS!W15)</f>
        <v>0</v>
      </c>
      <c r="H15" s="28" t="n">
        <f aca="false">'TX-EGM-GL'!H15+'TX-HPLR-GL '!H15+'TX-HPLC-GL'!H15</f>
        <v>0</v>
      </c>
      <c r="I15" s="29" t="n">
        <f aca="false">'TX-EGM-GL'!I15+'TX-HPLR-GL '!I15+'TX-HPLC-GL'!I15</f>
        <v>1479940</v>
      </c>
      <c r="J15" s="28" t="n">
        <f aca="false">'TX-EGM-GL'!J15+'TX-HPLR-GL '!J15+'TX-HPLC-GL'!J15</f>
        <v>0</v>
      </c>
      <c r="K15" s="29" t="n">
        <f aca="false">'TX-EGM-GL'!K15+'TX-HPLR-GL '!K15+'TX-HPLC-GL'!K15</f>
        <v>0</v>
      </c>
      <c r="L15" s="28" t="n">
        <f aca="false">'TX-EGM-GL'!L15+'TX-HPLR-GL '!L15+'TX-HPLC-GL'!L15</f>
        <v>0</v>
      </c>
      <c r="M15" s="29" t="n">
        <f aca="false">'TX-EGM-GL'!M15+'TX-HPLR-GL '!M15+'TX-HPLC-GL'!M15</f>
        <v>-1449940</v>
      </c>
      <c r="N15" s="28" t="n">
        <f aca="false">'TX-EGM-GL'!N15+'TX-HPLR-GL '!N15+'TX-HPLC-GL'!N15</f>
        <v>0</v>
      </c>
      <c r="O15" s="29" t="n">
        <f aca="false">'TX-EGM-GL'!O15+'TX-HPLR-GL '!O15+'TX-HPLC-GL'!O15</f>
        <v>151768.26</v>
      </c>
      <c r="P15" s="28" t="n">
        <f aca="false">'TX-EGM-GL'!P15+'TX-HPLR-GL '!P15+'TX-HPLC-GL'!P15</f>
        <v>0</v>
      </c>
      <c r="Q15" s="29" t="n">
        <f aca="false">'TX-EGM-GL'!Q15+'TX-HPLR-GL '!Q15+'TX-HPLC-GL'!Q15</f>
        <v>-98610.05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79099498</v>
      </c>
      <c r="E16" s="31" t="n">
        <f aca="false">SUM(E11:E15)</f>
        <v>254213554.29</v>
      </c>
      <c r="F16" s="30" t="n">
        <f aca="false">SUM(F11:F15)</f>
        <v>0</v>
      </c>
      <c r="G16" s="31" t="n">
        <f aca="false">SUM(G11:G15)</f>
        <v>-700008.07</v>
      </c>
      <c r="H16" s="30" t="n">
        <f aca="false">SUM(H11:H15)</f>
        <v>79570025</v>
      </c>
      <c r="I16" s="31" t="n">
        <f aca="false">SUM(I11:I15)</f>
        <v>255498187.94</v>
      </c>
      <c r="J16" s="30" t="n">
        <f aca="false">SUM(J11:J15)</f>
        <v>-220743</v>
      </c>
      <c r="K16" s="31" t="n">
        <f aca="false">SUM(K11:K15)</f>
        <v>621170.34</v>
      </c>
      <c r="L16" s="30" t="n">
        <f aca="false">SUM(L11:L15)</f>
        <v>-108506</v>
      </c>
      <c r="M16" s="31" t="n">
        <f aca="false">SUM(M11:M15)</f>
        <v>-879202.96</v>
      </c>
      <c r="N16" s="30" t="n">
        <f aca="false">SUM(N11:N15)</f>
        <v>-173055</v>
      </c>
      <c r="O16" s="31" t="n">
        <f aca="false">SUM(O11:O15)</f>
        <v>-322136.45</v>
      </c>
      <c r="P16" s="30" t="n">
        <f aca="false">SUM(P11:P15)</f>
        <v>31777</v>
      </c>
      <c r="Q16" s="31" t="n">
        <f aca="false">SUM(Q11:Q15)</f>
        <v>-4456.51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-68342510</v>
      </c>
      <c r="E19" s="29" t="n">
        <f aca="false">SUM(G19,I19,K19,M19,O19,Q19,S19,U19,W19,Y19,AA19,AC19,AE19)</f>
        <v>-209306996.19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-69027166</v>
      </c>
      <c r="I19" s="29" t="n">
        <f aca="false">'TX-EGM-GL'!I19+'TX-HPLR-GL '!I19+'TX-HPLC-GL'!I19</f>
        <v>-208528229.52</v>
      </c>
      <c r="J19" s="28" t="n">
        <f aca="false">'TX-EGM-GL'!J19+'TX-HPLR-GL '!J19+'TX-HPLC-GL'!J19</f>
        <v>339443</v>
      </c>
      <c r="K19" s="29" t="n">
        <f aca="false">'TX-EGM-GL'!K19+'TX-HPLR-GL '!K19+'TX-HPLC-GL'!K19</f>
        <v>-2620742.5</v>
      </c>
      <c r="L19" s="28" t="n">
        <f aca="false">'TX-EGM-GL'!L19+'TX-HPLR-GL '!L19+'TX-HPLC-GL'!L19</f>
        <v>86315</v>
      </c>
      <c r="M19" s="29" t="n">
        <f aca="false">'TX-EGM-GL'!M19+'TX-HPLR-GL '!M19+'TX-HPLC-GL'!M19</f>
        <v>203424.67</v>
      </c>
      <c r="N19" s="28" t="n">
        <f aca="false">'TX-EGM-GL'!N19+'TX-HPLR-GL '!N19+'TX-HPLC-GL'!N19</f>
        <v>319995</v>
      </c>
      <c r="O19" s="29" t="n">
        <f aca="false">'TX-EGM-GL'!O19+'TX-HPLR-GL '!O19+'TX-HPLC-GL'!O19</f>
        <v>966214.43</v>
      </c>
      <c r="P19" s="28" t="n">
        <f aca="false">'TX-EGM-GL'!P19+'TX-HPLR-GL '!P19+'TX-HPLC-GL'!P19</f>
        <v>-61097</v>
      </c>
      <c r="Q19" s="29" t="n">
        <f aca="false">'TX-EGM-GL'!Q19+'TX-HPLR-GL '!Q19+'TX-HPLC-GL'!Q19</f>
        <v>672336.73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-1270729.98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-1155558.89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14027.5</v>
      </c>
      <c r="L20" s="28" t="n">
        <f aca="false">'TX-EGM-GL'!L20+'TX-HPLR-GL '!L20+'TX-HPLC-GL'!L20</f>
        <v>0</v>
      </c>
      <c r="M20" s="29" t="n">
        <f aca="false">'TX-EGM-GL'!M20+'TX-HPLR-GL '!M20+'TX-HPLC-GL'!M20</f>
        <v>51258.81</v>
      </c>
      <c r="N20" s="28" t="n">
        <f aca="false">'TX-EGM-GL'!N20+'TX-HPLR-GL '!N20+'TX-HPLC-GL'!N20</f>
        <v>0</v>
      </c>
      <c r="O20" s="29" t="n">
        <f aca="false">'TX-EGM-GL'!O20+'TX-HPLR-GL '!O20+'TX-HPLC-GL'!O20</f>
        <v>-180457.4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-12450090</v>
      </c>
      <c r="E21" s="29" t="n">
        <f aca="false">SUM(G21,I21,K21,M21,O21,Q21,S21,U21,W21,Y21,AA21,AC21,AE21)</f>
        <v>-43694931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-12450090</v>
      </c>
      <c r="I21" s="29" t="n">
        <f aca="false">'TX-EGM-GL'!I21+'TX-HPLR-GL '!I21+'TX-HPLC-GL'!I21</f>
        <v>-43694931</v>
      </c>
      <c r="J21" s="28" t="n">
        <f aca="false">'TX-EGM-GL'!J21+'TX-HPLR-GL '!J21+'TX-HPLC-GL'!J21</f>
        <v>0</v>
      </c>
      <c r="K21" s="29" t="n">
        <f aca="false">'TX-EGM-GL'!K21+'TX-HPLR-GL '!K21+'TX-HPLC-GL'!K21</f>
        <v>0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12597</v>
      </c>
      <c r="E23" s="29" t="n">
        <f aca="false">SUM(G23,I23,K23,M23,O23,Q23,S23,U23,W23,Y23,AA23,AC23,AE23)</f>
        <v>37919.8733</v>
      </c>
      <c r="F23" s="107" t="n">
        <f aca="false">('TIE-OUT'!T23+'TIE-OUT'!V23+'TIE-OUT'!X23)+(RECLASS!R23+RECLASS!T23+RECLASS!V23)</f>
        <v>0</v>
      </c>
      <c r="G23" s="108" t="n">
        <f aca="false">('TIE-OUT'!U23+'TIE-OUT'!W23+'TIE-OUT'!Y23)+(RECLASS!S23+RECLASS!U23+RECLASS!W23)</f>
        <v>0</v>
      </c>
      <c r="H23" s="28" t="n">
        <f aca="false">'TX-EGM-GL'!H23+'TX-HPLR-GL '!H23+'TX-HPLC-GL'!H23</f>
        <v>7947</v>
      </c>
      <c r="I23" s="29" t="n">
        <f aca="false">'TX-EGM-GL'!I23+'TX-HPLR-GL '!I23+'TX-HPLC-GL'!I23</f>
        <v>23922.8541</v>
      </c>
      <c r="J23" s="28" t="n">
        <f aca="false">'TX-EGM-GL'!J23+'TX-HPLR-GL '!J23+'TX-HPLC-GL'!J23</f>
        <v>4564</v>
      </c>
      <c r="K23" s="29" t="n">
        <f aca="false">'TX-EGM-GL'!K23+'TX-HPLR-GL '!K23+'TX-HPLC-GL'!K23</f>
        <v>13739.0092</v>
      </c>
      <c r="L23" s="28" t="n">
        <f aca="false">'TX-EGM-GL'!L23+'TX-HPLR-GL '!L23+'TX-HPLC-GL'!L23</f>
        <v>85</v>
      </c>
      <c r="M23" s="29" t="n">
        <f aca="false">'TX-EGM-GL'!M23+'TX-HPLR-GL '!M23+'TX-HPLC-GL'!M23</f>
        <v>255</v>
      </c>
      <c r="N23" s="28" t="n">
        <f aca="false">'TX-EGM-GL'!N23+'TX-HPLR-GL '!N23+'TX-HPLC-GL'!N23</f>
        <v>1</v>
      </c>
      <c r="O23" s="29" t="n">
        <f aca="false">'TX-EGM-GL'!O23+'TX-HPLR-GL '!O23+'TX-HPLC-GL'!O23</f>
        <v>3.01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-80780003</v>
      </c>
      <c r="E24" s="31" t="n">
        <f aca="false">SUM(E19:E23)</f>
        <v>-254234737.2967</v>
      </c>
      <c r="F24" s="30" t="n">
        <f aca="false">SUM(F19:F23)</f>
        <v>0</v>
      </c>
      <c r="G24" s="31" t="n">
        <f aca="false">SUM(G19:G23)</f>
        <v>-1155558.89</v>
      </c>
      <c r="H24" s="30" t="n">
        <f aca="false">SUM(H19:H23)</f>
        <v>-81469309</v>
      </c>
      <c r="I24" s="31" t="n">
        <f aca="false">SUM(I19:I23)</f>
        <v>-252199237.6659</v>
      </c>
      <c r="J24" s="30" t="n">
        <f aca="false">SUM(J19:J23)</f>
        <v>344007</v>
      </c>
      <c r="K24" s="31" t="n">
        <f aca="false">SUM(K19:K23)</f>
        <v>-2592975.9908</v>
      </c>
      <c r="L24" s="30" t="n">
        <f aca="false">SUM(L19:L23)</f>
        <v>86400</v>
      </c>
      <c r="M24" s="31" t="n">
        <f aca="false">SUM(M19:M23)</f>
        <v>254938.48</v>
      </c>
      <c r="N24" s="30" t="n">
        <f aca="false">SUM(N19:N23)</f>
        <v>319996</v>
      </c>
      <c r="O24" s="31" t="n">
        <f aca="false">SUM(O19:O23)</f>
        <v>785760.04</v>
      </c>
      <c r="P24" s="30" t="n">
        <f aca="false">SUM(P19:P23)</f>
        <v>-61097</v>
      </c>
      <c r="Q24" s="31" t="n">
        <f aca="false">SUM(Q19:Q23)</f>
        <v>672336.73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30741282</v>
      </c>
      <c r="E27" s="29" t="n">
        <f aca="false">SUM(G27,I27,K27,M27,O27,Q27,S27,U27,W27,Y27,AA27,AC27,AE27)</f>
        <v>108132718.37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22524306</v>
      </c>
      <c r="I27" s="29" t="n">
        <f aca="false">'TX-EGM-GL'!I27+'TX-HPLR-GL '!I27+'TX-HPLC-GL'!I27</f>
        <v>78525760.55</v>
      </c>
      <c r="J27" s="28" t="n">
        <f aca="false">'TX-EGM-GL'!J27+'TX-HPLR-GL '!J27+'TX-HPLC-GL'!J27</f>
        <v>8207494</v>
      </c>
      <c r="K27" s="29" t="n">
        <f aca="false">'TX-EGM-GL'!K27+'TX-HPLR-GL '!K27+'TX-HPLC-GL'!K27</f>
        <v>29550866.43</v>
      </c>
      <c r="L27" s="28" t="n">
        <f aca="false">'TX-EGM-GL'!L27+'TX-HPLR-GL '!L27+'TX-HPLC-GL'!L27</f>
        <v>89814</v>
      </c>
      <c r="M27" s="29" t="n">
        <f aca="false">'TX-EGM-GL'!M27+'TX-HPLR-GL '!M27+'TX-HPLC-GL'!M27</f>
        <v>320168.24</v>
      </c>
      <c r="N27" s="28" t="n">
        <f aca="false">'TX-EGM-GL'!N27+'TX-HPLR-GL '!N27+'TX-HPLC-GL'!N27</f>
        <v>-49833</v>
      </c>
      <c r="O27" s="29" t="n">
        <f aca="false">'TX-EGM-GL'!O27+'TX-HPLR-GL '!O27+'TX-HPLC-GL'!O27</f>
        <v>-176869.67</v>
      </c>
      <c r="P27" s="28" t="n">
        <f aca="false">'TX-EGM-GL'!P27+'TX-HPLR-GL '!P27+'TX-HPLC-GL'!P27</f>
        <v>-30499</v>
      </c>
      <c r="Q27" s="29" t="n">
        <f aca="false">'TX-EGM-GL'!Q27+'TX-HPLR-GL '!Q27+'TX-HPLC-GL'!Q27</f>
        <v>-87207.18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-31083687</v>
      </c>
      <c r="E28" s="29" t="n">
        <f aca="false">SUM(G28,I28,K28,M28,O28,Q28,S28,U28,W28,Y28,AA28,AC28,AE28)</f>
        <v>-109457785.86</v>
      </c>
      <c r="F28" s="107" t="n">
        <f aca="false">('TIE-OUT'!T28+'TIE-OUT'!V28+'TIE-OUT'!X28)+(RECLASS!R28+RECLASS!T28+RECLASS!V28)</f>
        <v>0</v>
      </c>
      <c r="G28" s="108" t="n">
        <f aca="false">('TIE-OUT'!U28+'TIE-OUT'!W28+'TIE-OUT'!Y28)+(RECLASS!S28+RECLASS!U28+RECLASS!W28)</f>
        <v>0</v>
      </c>
      <c r="H28" s="28" t="n">
        <f aca="false">'TX-EGM-GL'!H28+'TX-HPLR-GL '!H28+'TX-HPLC-GL'!H28</f>
        <v>-22788183</v>
      </c>
      <c r="I28" s="29" t="n">
        <f aca="false">'TX-EGM-GL'!I28+'TX-HPLR-GL '!I28+'TX-HPLC-GL'!I28</f>
        <v>-79654968.45</v>
      </c>
      <c r="J28" s="28" t="n">
        <f aca="false">'TX-EGM-GL'!J28+'TX-HPLR-GL '!J28+'TX-HPLC-GL'!J28</f>
        <v>-8212419</v>
      </c>
      <c r="K28" s="29" t="n">
        <f aca="false">'TX-EGM-GL'!K28+'TX-HPLR-GL '!K28+'TX-HPLC-GL'!K28</f>
        <v>-29531363.64</v>
      </c>
      <c r="L28" s="28" t="n">
        <f aca="false">'TX-EGM-GL'!L28+'TX-HPLR-GL '!L28+'TX-HPLC-GL'!L28</f>
        <v>-89814</v>
      </c>
      <c r="M28" s="29" t="n">
        <f aca="false">'TX-EGM-GL'!M28+'TX-HPLR-GL '!M28+'TX-HPLC-GL'!M28</f>
        <v>-320168.24</v>
      </c>
      <c r="N28" s="28" t="n">
        <f aca="false">'TX-EGM-GL'!N28+'TX-HPLR-GL '!N28+'TX-HPLC-GL'!N28</f>
        <v>49855</v>
      </c>
      <c r="O28" s="29" t="n">
        <f aca="false">'TX-EGM-GL'!O28+'TX-HPLR-GL '!O28+'TX-HPLC-GL'!O28</f>
        <v>176940.95</v>
      </c>
      <c r="P28" s="28" t="n">
        <f aca="false">'TX-EGM-GL'!P28+'TX-HPLR-GL '!P28+'TX-HPLC-GL'!P28</f>
        <v>-43126</v>
      </c>
      <c r="Q28" s="29" t="n">
        <f aca="false">'TX-EGM-GL'!Q28+'TX-HPLR-GL '!Q28+'TX-HPLC-GL'!Q28</f>
        <v>-128226.48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-342405</v>
      </c>
      <c r="E29" s="31" t="n">
        <f aca="false">SUM(E27:E28)</f>
        <v>-1325067.49000001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-263877</v>
      </c>
      <c r="I29" s="31" t="n">
        <f aca="false">SUM(I27:I28)</f>
        <v>-1129207.90000001</v>
      </c>
      <c r="J29" s="30" t="n">
        <f aca="false">SUM(J27:J28)</f>
        <v>-4925</v>
      </c>
      <c r="K29" s="31" t="n">
        <f aca="false">SUM(K27:K28)</f>
        <v>19502.7899999991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22</v>
      </c>
      <c r="O29" s="31" t="n">
        <f aca="false">SUM(O27:O28)</f>
        <v>71.2799999999988</v>
      </c>
      <c r="P29" s="30" t="n">
        <f aca="false">SUM(P27:P28)</f>
        <v>-73625</v>
      </c>
      <c r="Q29" s="31" t="n">
        <f aca="false">SUM(Q27:Q28)</f>
        <v>-215433.66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-472367</v>
      </c>
      <c r="E32" s="29" t="n">
        <f aca="false">SUM(G32,I32,K32,M32,O32,Q32,S32,U32,W32,Y32,AA32,AC32,AE32)</f>
        <v>-1423707.2796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-3796315</v>
      </c>
      <c r="I32" s="29" t="n">
        <f aca="false">'TX-EGM-GL'!I32+'TX-HPLR-GL '!I32+'TX-HPLC-GL'!I32</f>
        <v>-11428047.0445</v>
      </c>
      <c r="J32" s="28" t="n">
        <f aca="false">'TX-EGM-GL'!J32+'TX-HPLR-GL '!J32+'TX-HPLC-GL'!J32</f>
        <v>3511206</v>
      </c>
      <c r="K32" s="29" t="n">
        <f aca="false">'TX-EGM-GL'!K32+'TX-HPLR-GL '!K32+'TX-HPLC-GL'!K32</f>
        <v>10569783.1649</v>
      </c>
      <c r="L32" s="28" t="n">
        <f aca="false">'TX-EGM-GL'!L32+'TX-HPLR-GL '!L32+'TX-HPLC-GL'!L32</f>
        <v>-20541</v>
      </c>
      <c r="M32" s="29" t="n">
        <f aca="false">'TX-EGM-GL'!M32+'TX-HPLR-GL '!M32+'TX-HPLC-GL'!M32</f>
        <v>-63575.22</v>
      </c>
      <c r="N32" s="28" t="n">
        <f aca="false">'TX-EGM-GL'!N32+'TX-HPLR-GL '!N32+'TX-HPLC-GL'!N32</f>
        <v>-109606</v>
      </c>
      <c r="O32" s="29" t="n">
        <f aca="false">'TX-EGM-GL'!O32+'TX-HPLR-GL '!O32+'TX-HPLC-GL'!O32</f>
        <v>-329946.94</v>
      </c>
      <c r="P32" s="28" t="n">
        <f aca="false">'TX-EGM-GL'!P32+'TX-HPLR-GL '!P32+'TX-HPLC-GL'!P32</f>
        <v>-57111</v>
      </c>
      <c r="Q32" s="29" t="n">
        <f aca="false">'TX-EGM-GL'!Q32+'TX-HPLR-GL '!Q32+'TX-HPLC-GL'!Q32</f>
        <v>-171921.24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1913</v>
      </c>
      <c r="E34" s="29" t="n">
        <f aca="false">SUM(G34,I34,K34,M34,O34,Q34,S34,U34,W34,Y34,AA34,AC34,AE34)</f>
        <v>6603.68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1913</v>
      </c>
      <c r="M34" s="29" t="n">
        <f aca="false">'TX-EGM-GL'!M34+'TX-HPLR-GL '!M34+'TX-HPLC-GL'!M34</f>
        <v>6603.68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('TIE-OUT'!T35+'TIE-OUT'!V35+'TIE-OUT'!X35)+(RECLASS!R35+RECLASS!T35+RECLASS!V35)</f>
        <v>0</v>
      </c>
      <c r="G35" s="108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-470454</v>
      </c>
      <c r="E36" s="31" t="n">
        <f aca="false">SUM(E32:E35)</f>
        <v>-1417103.5996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-3796315</v>
      </c>
      <c r="I36" s="31" t="n">
        <f aca="false">SUM(I32:I35)</f>
        <v>-11428047.0445</v>
      </c>
      <c r="J36" s="30" t="n">
        <f aca="false">SUM(J32:J35)</f>
        <v>3511206</v>
      </c>
      <c r="K36" s="31" t="n">
        <f aca="false">SUM(K32:K35)</f>
        <v>10569783.1649</v>
      </c>
      <c r="L36" s="30" t="n">
        <f aca="false">SUM(L32:L35)</f>
        <v>-18628</v>
      </c>
      <c r="M36" s="31" t="n">
        <f aca="false">SUM(M32:M35)</f>
        <v>-56971.54</v>
      </c>
      <c r="N36" s="30" t="n">
        <f aca="false">SUM(N32:N35)</f>
        <v>-109606</v>
      </c>
      <c r="O36" s="31" t="n">
        <f aca="false">SUM(O32:O35)</f>
        <v>-329946.94</v>
      </c>
      <c r="P36" s="30" t="n">
        <f aca="false">SUM(P32:P35)</f>
        <v>-57111</v>
      </c>
      <c r="Q36" s="31" t="n">
        <f aca="false">SUM(Q32:Q35)</f>
        <v>-171921.24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2095747</v>
      </c>
      <c r="E39" s="29" t="n">
        <f aca="false">SUM(G39,I39,K39,M39,O39,Q39,S39,U39,W39,Y39,AA39,AC39,AE39)</f>
        <v>8357608.62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2078234</v>
      </c>
      <c r="I39" s="29" t="n">
        <f aca="false">'TX-EGM-GL'!I39+'TX-HPLR-GL '!I39+'TX-HPLC-GL'!I39</f>
        <v>8641713</v>
      </c>
      <c r="J39" s="28" t="n">
        <f aca="false">'TX-EGM-GL'!J39+'TX-HPLR-GL '!J39+'TX-HPLC-GL'!J39</f>
        <v>-35182</v>
      </c>
      <c r="K39" s="29" t="n">
        <f aca="false">'TX-EGM-GL'!K39+'TX-HPLR-GL '!K39+'TX-HPLC-GL'!K39</f>
        <v>-180208</v>
      </c>
      <c r="L39" s="28" t="n">
        <f aca="false">'TX-EGM-GL'!L39+'TX-HPLR-GL '!L39+'TX-HPLC-GL'!L39</f>
        <v>0</v>
      </c>
      <c r="M39" s="29" t="n">
        <f aca="false">'TX-EGM-GL'!M39+'TX-HPLR-GL '!M39+'TX-HPLC-GL'!M39</f>
        <v>-322138</v>
      </c>
      <c r="N39" s="28" t="n">
        <f aca="false">'TX-EGM-GL'!N39+'TX-HPLR-GL '!N39+'TX-HPLC-GL'!N39</f>
        <v>52695</v>
      </c>
      <c r="O39" s="29" t="n">
        <f aca="false">'TX-EGM-GL'!O39+'TX-HPLR-GL '!O39+'TX-HPLC-GL'!O39</f>
        <v>218241.62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0</v>
      </c>
      <c r="I40" s="29" t="n">
        <f aca="false">'TX-EGM-GL'!I40+'TX-HPLR-GL '!I40+'TX-HPLC-GL'!I40</f>
        <v>0</v>
      </c>
      <c r="J40" s="28" t="n">
        <f aca="false">'TX-EGM-GL'!J40+'TX-HPLR-GL '!J40+'TX-HPLC-GL'!J40</f>
        <v>0</v>
      </c>
      <c r="K40" s="29" t="n">
        <f aca="false">'TX-EGM-GL'!K40+'TX-HPLR-GL '!K40+'TX-HPLC-GL'!K40</f>
        <v>0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('TIE-OUT'!T41+'TIE-OUT'!V41+'TIE-OUT'!X41)+(RECLASS!R41+RECLASS!T41+RECLASS!V41)</f>
        <v>0</v>
      </c>
      <c r="G41" s="108" t="n">
        <f aca="false">('TIE-OUT'!U41+'TIE-OUT'!W41+'TIE-OUT'!Y41)+(RECLASS!S41+RECLASS!U41+RECLASS!W41)</f>
        <v>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2095747</v>
      </c>
      <c r="E43" s="31" t="n">
        <f aca="false">E42+E39</f>
        <v>8357608.62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2078234</v>
      </c>
      <c r="I43" s="31" t="n">
        <f aca="false">I42+I39</f>
        <v>8641713</v>
      </c>
      <c r="J43" s="30" t="n">
        <f aca="false">J42+J39</f>
        <v>-35182</v>
      </c>
      <c r="K43" s="31" t="n">
        <f aca="false">K42+K39</f>
        <v>-180208</v>
      </c>
      <c r="L43" s="30" t="n">
        <f aca="false">L42+L39</f>
        <v>0</v>
      </c>
      <c r="M43" s="31" t="n">
        <f aca="false">M42+M39</f>
        <v>-322138</v>
      </c>
      <c r="N43" s="30" t="n">
        <f aca="false">N42+N39</f>
        <v>52695</v>
      </c>
      <c r="O43" s="31" t="n">
        <f aca="false">O42+O39</f>
        <v>218241.62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24835.99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24835.99</v>
      </c>
      <c r="L47" s="28" t="n">
        <f aca="false">'TX-EGM-GL'!L47+'TX-HPLR-GL '!L47+'TX-HPLC-GL'!L47</f>
        <v>0</v>
      </c>
      <c r="M47" s="29" t="n">
        <f aca="false">'TX-EGM-GL'!M47+'TX-HPLR-GL '!M47+'TX-HPLC-GL'!M47</f>
        <v>0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397617</v>
      </c>
      <c r="E49" s="29" t="n">
        <f aca="false">SUM(G49,I49,K49,M49,O49,Q49,S49,U49,W49,Y49,AA49,AC49,AE49)</f>
        <v>1196945.7933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3881242</v>
      </c>
      <c r="I49" s="29" t="n">
        <f aca="false">'TX-EGM-GL'!I49+'TX-HPLR-GL '!I49+'TX-HPLC-GL'!I49</f>
        <v>11683702.3973</v>
      </c>
      <c r="J49" s="28" t="n">
        <f aca="false">'TX-EGM-GL'!J49+'TX-HPLR-GL '!J49+'TX-HPLC-GL'!J49</f>
        <v>-3594363</v>
      </c>
      <c r="K49" s="29" t="n">
        <f aca="false">'TX-EGM-GL'!K49+'TX-HPLR-GL '!K49+'TX-HPLC-GL'!K49</f>
        <v>-10820111.204</v>
      </c>
      <c r="L49" s="28" t="n">
        <f aca="false">'TX-EGM-GL'!L49+'TX-HPLR-GL '!L49+'TX-HPLC-GL'!L49</f>
        <v>40734</v>
      </c>
      <c r="M49" s="29" t="n">
        <f aca="false">'TX-EGM-GL'!M49+'TX-HPLR-GL '!M49+'TX-HPLC-GL'!M49</f>
        <v>122621.56</v>
      </c>
      <c r="N49" s="28" t="n">
        <f aca="false">'TX-EGM-GL'!N49+'TX-HPLR-GL '!N49+'TX-HPLC-GL'!N49</f>
        <v>-90052</v>
      </c>
      <c r="O49" s="29" t="n">
        <f aca="false">'TX-EGM-GL'!O49+'TX-HPLR-GL '!O49+'TX-HPLC-GL'!O49</f>
        <v>-271083.54</v>
      </c>
      <c r="P49" s="28" t="n">
        <f aca="false">'TX-EGM-GL'!P49+'TX-HPLR-GL '!P49+'TX-HPLC-GL'!P49</f>
        <v>160056</v>
      </c>
      <c r="Q49" s="29" t="n">
        <f aca="false">'TX-EGM-GL'!Q49+'TX-HPLR-GL '!Q49+'TX-HPLC-GL'!Q49</f>
        <v>481816.58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-12597</v>
      </c>
      <c r="E51" s="29" t="n">
        <f aca="false">SUM(G51,I51,K51,M51,O51,Q51,S51,U51,W51,Y51,AA51,AC51,AE51)</f>
        <v>-37920.7533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-7947</v>
      </c>
      <c r="I51" s="29" t="n">
        <f aca="false">'TX-EGM-GL'!I51+'TX-HPLR-GL '!I51+'TX-HPLC-GL'!I51</f>
        <v>-23922.8541</v>
      </c>
      <c r="J51" s="28" t="n">
        <f aca="false">'TX-EGM-GL'!J51+'TX-HPLR-GL '!J51+'TX-HPLC-GL'!J51</f>
        <v>-4564</v>
      </c>
      <c r="K51" s="29" t="n">
        <f aca="false">'TX-EGM-GL'!K51+'TX-HPLR-GL '!K51+'TX-HPLC-GL'!K51</f>
        <v>-13739.0092</v>
      </c>
      <c r="L51" s="28" t="n">
        <f aca="false">'TX-EGM-GL'!L51+'TX-HPLR-GL '!L51+'TX-HPLC-GL'!L51</f>
        <v>-85</v>
      </c>
      <c r="M51" s="29" t="n">
        <f aca="false">'TX-EGM-GL'!M51+'TX-HPLR-GL '!M51+'TX-HPLC-GL'!M51</f>
        <v>-255.88</v>
      </c>
      <c r="N51" s="28" t="n">
        <f aca="false">'TX-EGM-GL'!N51+'TX-HPLR-GL '!N51+'TX-HPLC-GL'!N51</f>
        <v>-1</v>
      </c>
      <c r="O51" s="29" t="n">
        <f aca="false">'TX-EGM-GL'!O51+'TX-HPLR-GL '!O51+'TX-HPLC-GL'!O51</f>
        <v>-3.01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-20790051</v>
      </c>
      <c r="E54" s="29" t="n">
        <f aca="false">SUM(G54,I54,K54,M54,O54,Q54,S54,U54,W54,Y54,AA54,AC54,AE54)</f>
        <v>-2212960.19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-1919448</v>
      </c>
      <c r="H54" s="28" t="n">
        <f aca="false">'TX-EGM-GL'!H54+'TX-HPLR-GL '!H54+'TX-HPLC-GL'!H54</f>
        <v>-12651928</v>
      </c>
      <c r="I54" s="29" t="n">
        <f aca="false">'TX-EGM-GL'!I54+'TX-HPLR-GL '!I54+'TX-HPLC-GL'!I54</f>
        <v>-315867.43</v>
      </c>
      <c r="J54" s="28" t="n">
        <f aca="false">'TX-EGM-GL'!J54+'TX-HPLR-GL '!J54+'TX-HPLC-GL'!J54</f>
        <v>-6167395</v>
      </c>
      <c r="K54" s="29" t="n">
        <f aca="false">'TX-EGM-GL'!K54+'TX-HPLR-GL '!K54+'TX-HPLC-GL'!K54</f>
        <v>-125020.12</v>
      </c>
      <c r="L54" s="28" t="n">
        <f aca="false">'TX-EGM-GL'!L54+'TX-HPLR-GL '!L54+'TX-HPLC-GL'!L54</f>
        <v>-2204281</v>
      </c>
      <c r="M54" s="29" t="n">
        <f aca="false">'TX-EGM-GL'!M54+'TX-HPLR-GL '!M54+'TX-HPLC-GL'!M54</f>
        <v>145847.99</v>
      </c>
      <c r="N54" s="28" t="n">
        <f aca="false">'TX-EGM-GL'!N54+'TX-HPLR-GL '!N54+'TX-HPLC-GL'!N54</f>
        <v>198604</v>
      </c>
      <c r="O54" s="29" t="n">
        <f aca="false">'TX-EGM-GL'!O54+'TX-HPLR-GL '!O54+'TX-HPLC-GL'!O54</f>
        <v>2034.62</v>
      </c>
      <c r="P54" s="28" t="n">
        <f aca="false">'TX-EGM-GL'!P54+'TX-HPLR-GL '!P54+'TX-HPLC-GL'!P54</f>
        <v>34949</v>
      </c>
      <c r="Q54" s="29" t="n">
        <f aca="false">'TX-EGM-GL'!Q54+'TX-HPLR-GL '!Q54+'TX-HPLC-GL'!Q54</f>
        <v>-507.25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-264</v>
      </c>
      <c r="E55" s="29" t="n">
        <f aca="false">SUM(G55,I55,K55,M55,O55,Q55,S55,U55,W55,Y55,AA55,AC55,AE55)</f>
        <v>-7.92</v>
      </c>
      <c r="F55" s="107" t="n">
        <f aca="false">('TIE-OUT'!T55+'TIE-OUT'!V55+'TIE-OUT'!X55)+(RECLASS!R55+RECLASS!T55+RECLASS!V55)</f>
        <v>0</v>
      </c>
      <c r="G55" s="108" t="n">
        <f aca="false">('TIE-OUT'!U55+'TIE-OUT'!W55+'TIE-OUT'!Y55)+(RECLASS!S55+RECLASS!U55+RECLASS!W55)</f>
        <v>0</v>
      </c>
      <c r="H55" s="28" t="n">
        <f aca="false">'TX-EGM-GL'!H55+'TX-HPLR-GL '!H55+'TX-HPLC-GL'!H55</f>
        <v>0</v>
      </c>
      <c r="I55" s="29" t="n">
        <f aca="false">'TX-EGM-GL'!I55+'TX-HPLR-GL '!I55+'TX-HPLC-GL'!I55</f>
        <v>-93300</v>
      </c>
      <c r="J55" s="28" t="n">
        <f aca="false">'TX-EGM-GL'!J55+'TX-HPLR-GL '!J55+'TX-HPLC-GL'!J55</f>
        <v>0</v>
      </c>
      <c r="K55" s="29" t="n">
        <f aca="false">'TX-EGM-GL'!K55+'TX-HPLR-GL '!K55+'TX-HPLC-GL'!K55</f>
        <v>0</v>
      </c>
      <c r="L55" s="28" t="n">
        <f aca="false">'TX-EGM-GL'!L55+'TX-HPLR-GL '!L55+'TX-HPLC-GL'!L55</f>
        <v>0</v>
      </c>
      <c r="M55" s="29" t="n">
        <f aca="false">'TX-EGM-GL'!M55+'TX-HPLR-GL '!M55+'TX-HPLC-GL'!M55</f>
        <v>93300</v>
      </c>
      <c r="N55" s="28" t="n">
        <f aca="false">'TX-EGM-GL'!N55+'TX-HPLR-GL '!N55+'TX-HPLC-GL'!N55</f>
        <v>-264</v>
      </c>
      <c r="O55" s="29" t="n">
        <f aca="false">'TX-EGM-GL'!O55+'TX-HPLR-GL '!O55+'TX-HPLC-GL'!O55</f>
        <v>-7.92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-20790315</v>
      </c>
      <c r="E56" s="31" t="n">
        <f aca="false">SUM(E54:E55)</f>
        <v>-2212968.11</v>
      </c>
      <c r="F56" s="30" t="n">
        <f aca="false">SUM(F54:F55)</f>
        <v>0</v>
      </c>
      <c r="G56" s="31" t="n">
        <f aca="false">SUM(G54:G55)</f>
        <v>-1919448</v>
      </c>
      <c r="H56" s="30" t="n">
        <f aca="false">SUM(H54:H55)</f>
        <v>-12651928</v>
      </c>
      <c r="I56" s="31" t="n">
        <f aca="false">SUM(I54:I55)</f>
        <v>-409167.43</v>
      </c>
      <c r="J56" s="30" t="n">
        <f aca="false">SUM(J54:J55)</f>
        <v>-6167395</v>
      </c>
      <c r="K56" s="31" t="n">
        <f aca="false">SUM(K54:K55)</f>
        <v>-125020.12</v>
      </c>
      <c r="L56" s="30" t="n">
        <f aca="false">SUM(L54:L55)</f>
        <v>-2204281</v>
      </c>
      <c r="M56" s="31" t="n">
        <f aca="false">SUM(M54:M55)</f>
        <v>239147.99</v>
      </c>
      <c r="N56" s="30" t="n">
        <f aca="false">SUM(N54:N55)</f>
        <v>198340</v>
      </c>
      <c r="O56" s="31" t="n">
        <f aca="false">SUM(O54:O55)</f>
        <v>2026.7</v>
      </c>
      <c r="P56" s="30" t="n">
        <f aca="false">SUM(P54:P55)</f>
        <v>34949</v>
      </c>
      <c r="Q56" s="31" t="n">
        <f aca="false">SUM(Q54:Q55)</f>
        <v>-507.25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('TIE-OUT'!T60+'TIE-OUT'!V60+'TIE-OUT'!X60)+(RECLASS!R60+RECLASS!T60+RECLASS!V60)</f>
        <v>0</v>
      </c>
      <c r="G60" s="108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-75.31</v>
      </c>
      <c r="J64" s="28" t="n">
        <f aca="false">'TX-EGM-GL'!J64+'TX-HPLR-GL '!J64+'TX-HPLC-GL'!J64</f>
        <v>0</v>
      </c>
      <c r="K64" s="29" t="n">
        <f aca="false">'TX-EGM-GL'!K64+'TX-HPLR-GL '!K64+'TX-HPLC-GL'!K64</f>
        <v>75.31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('TIE-OUT'!T65+'TIE-OUT'!V65+'TIE-OUT'!X65)+(RECLASS!R65+RECLASS!T65+RECLASS!V65)</f>
        <v>0</v>
      </c>
      <c r="G65" s="108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-75.31</v>
      </c>
      <c r="J66" s="30" t="n">
        <f aca="false">SUM(J64:J65)</f>
        <v>0</v>
      </c>
      <c r="K66" s="31" t="n">
        <f aca="false">SUM(K64:K65)</f>
        <v>75.31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6550905.18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6550905.18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3964571.46</v>
      </c>
      <c r="F71" s="107" t="n">
        <f aca="false">('TIE-OUT'!T71+'TIE-OUT'!V71+'TIE-OUT'!X71)+(RECLASS!R71+RECLASS!T71+RECLASS!V71)</f>
        <v>0</v>
      </c>
      <c r="G71" s="108" t="n">
        <f aca="false">('TIE-OUT'!U71+'TIE-OUT'!W71+'TIE-OUT'!Y71)+(RECLASS!S71+RECLASS!U71+RECLASS!W71)</f>
        <v>3964571.46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10515476.64</v>
      </c>
      <c r="F72" s="30" t="n">
        <f aca="false">SUM(F70:F71)</f>
        <v>0</v>
      </c>
      <c r="G72" s="31" t="n">
        <f aca="false">SUM(G70:G71)</f>
        <v>10515476.64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-3155983.1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-3487373.1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0</v>
      </c>
      <c r="L74" s="28" t="n">
        <f aca="false">'TX-EGM-GL'!L74+'TX-HPLR-GL '!L74+'TX-HPLC-GL'!L74</f>
        <v>0</v>
      </c>
      <c r="M74" s="29" t="n">
        <f aca="false">'TX-EGM-GL'!M74+'TX-HPLR-GL '!M74+'TX-HPLC-GL'!M74</f>
        <v>331390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14919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14919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-1011.26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-75</v>
      </c>
      <c r="H76" s="28" t="n">
        <f aca="false">'TX-EGM-GL'!H76+'TX-HPLR-GL '!H76+'TX-HPLC-GL'!H76</f>
        <v>0</v>
      </c>
      <c r="I76" s="29" t="n">
        <f aca="false">'TX-EGM-GL'!I76+'TX-HPLR-GL '!I76+'TX-HPLC-GL'!I76</f>
        <v>-936.26</v>
      </c>
      <c r="J76" s="28" t="n">
        <f aca="false">'TX-EGM-GL'!J76+'TX-HPLR-GL '!J76+'TX-HPLC-GL'!J76</f>
        <v>0</v>
      </c>
      <c r="K76" s="29" t="n">
        <f aca="false">'TX-EGM-GL'!K76+'TX-HPLR-GL '!K76+'TX-HPLC-GL'!K76</f>
        <v>0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-98300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11840248.7237</v>
      </c>
      <c r="F82" s="42" t="n">
        <f aca="false">F16+F24+F29+F36+F43+F45+F47+F49</f>
        <v>0</v>
      </c>
      <c r="G82" s="43" t="n">
        <f aca="false">SUM(G72:G81)+G16+G24+G29+G36+G43+G45+G47+G49+G51+G56+G61+G66</f>
        <v>3267932.58</v>
      </c>
      <c r="H82" s="42" t="n">
        <f aca="false">H16+H24+H29+H36+H43+H45+H47+H49</f>
        <v>0</v>
      </c>
      <c r="I82" s="43" t="n">
        <f aca="false">SUM(I72:I81)+I16+I24+I29+I36+I43+I45+I47+I49+I51+I56+I61+I66</f>
        <v>10633008.8728</v>
      </c>
      <c r="J82" s="42" t="n">
        <f aca="false">J16+J24+J29+J36+J43+J45+J47+J49</f>
        <v>0</v>
      </c>
      <c r="K82" s="43" t="n">
        <f aca="false">SUM(K72:K81)+K16+K24+K29+K36+K43+K45+K47+K49+K51+K56+K61+K66</f>
        <v>-2496686.7291</v>
      </c>
      <c r="L82" s="42" t="n">
        <f aca="false">L16+L24+L29+L36+L43+L45+L47+L49</f>
        <v>0</v>
      </c>
      <c r="M82" s="43" t="n">
        <f aca="false">SUM(M72:M81)+M16+M24+M29+M36+M43+M45+M47+M49+M51+M56+M61+M66</f>
        <v>-408770.35</v>
      </c>
      <c r="N82" s="42" t="n">
        <f aca="false">N16+N24+N29+N36+N43+N45+N47+N49</f>
        <v>0</v>
      </c>
      <c r="O82" s="43" t="n">
        <f aca="false">SUM(O72:O81)+O16+O24+O29+O36+O43+O45+O47+O49+O51+O56+O61+O66</f>
        <v>82929.6999999998</v>
      </c>
      <c r="P82" s="42" t="n">
        <f aca="false">P16+P24+P29+P36+P43+P45+P47+P49</f>
        <v>0</v>
      </c>
      <c r="Q82" s="43" t="n">
        <f aca="false">SUM(Q72:Q81)+Q16+Q24+Q29+Q36+Q43+Q45+Q47+Q49+Q51+Q56+Q61+Q66</f>
        <v>761834.65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4776626.17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4834763.17</v>
      </c>
      <c r="H86" s="48" t="n">
        <f aca="false">'TX-EGM-GL'!H86+'TX-HPLR-GL '!H86+'TX-HPLC-GL'!H86</f>
        <v>0</v>
      </c>
      <c r="I86" s="48" t="n">
        <f aca="false">'TX-EGM-GL'!I86+'TX-HPLR-GL '!I86+'TX-HPLC-GL'!I86</f>
        <v>0</v>
      </c>
      <c r="J86" s="48" t="n">
        <f aca="false">'TX-EGM-GL'!J86+'TX-HPLR-GL '!J86+'TX-HPLC-GL'!J86</f>
        <v>0</v>
      </c>
      <c r="K86" s="48" t="n">
        <f aca="false">'TX-EGM-GL'!K86+'TX-HPLR-GL '!K86+'TX-HPLC-GL'!K86</f>
        <v>-58137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41902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41902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-1922528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-1922528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2896000.17</v>
      </c>
      <c r="F89" s="105" t="n">
        <f aca="false">SUM(F86:F88)</f>
        <v>0</v>
      </c>
      <c r="G89" s="105" t="n">
        <f aca="false">SUM(G86:G88)</f>
        <v>2954137.17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-58137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14736248.8937</v>
      </c>
      <c r="F91" s="105" t="n">
        <f aca="false">+F82+F89</f>
        <v>0</v>
      </c>
      <c r="G91" s="105" t="n">
        <f aca="false">+G82+G89</f>
        <v>6222069.75</v>
      </c>
      <c r="H91" s="105" t="n">
        <f aca="false">+H82+H89</f>
        <v>0</v>
      </c>
      <c r="I91" s="105" t="n">
        <f aca="false">+I82+I89</f>
        <v>10633008.8728</v>
      </c>
      <c r="J91" s="105" t="n">
        <f aca="false">+J82+J89</f>
        <v>0</v>
      </c>
      <c r="K91" s="105" t="n">
        <f aca="false">+K82+K89</f>
        <v>-2554823.7291</v>
      </c>
      <c r="L91" s="105" t="n">
        <f aca="false">+L82+L89</f>
        <v>0</v>
      </c>
      <c r="M91" s="105" t="n">
        <f aca="false">+M82+M89</f>
        <v>-408770.35</v>
      </c>
      <c r="N91" s="105" t="n">
        <f aca="false">+N82+N89</f>
        <v>0</v>
      </c>
      <c r="O91" s="105" t="n">
        <f aca="false">+O82+O89</f>
        <v>82929.6999999998</v>
      </c>
      <c r="P91" s="105" t="n">
        <f aca="false">+P82+P89</f>
        <v>0</v>
      </c>
      <c r="Q91" s="105" t="n">
        <f aca="false">+Q82+Q89</f>
        <v>761834.65</v>
      </c>
      <c r="R91" s="105" t="n">
        <f aca="false">+R82+R89</f>
        <v>0</v>
      </c>
      <c r="S91" s="105" t="n">
        <f aca="false">+S82+S89</f>
        <v>0</v>
      </c>
      <c r="T91" s="105" t="n">
        <f aca="false">+T82+T89</f>
        <v>0</v>
      </c>
      <c r="U91" s="105" t="n">
        <f aca="false">+U82+U89</f>
        <v>0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0" activePane="bottomRight" state="frozen"/>
      <selection pane="topLeft" activeCell="A1" activeCellId="0" sqref="A1"/>
      <selection pane="topRight" activeCell="I1" activeCellId="0" sqref="I1"/>
      <selection pane="bottomLeft" activeCell="A50" activeCellId="0" sqref="A50"/>
      <selection pane="bottomRight" activeCell="Q83" activeCellId="0" sqref="Q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7" min="6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52712364</v>
      </c>
      <c r="E11" s="29" t="n">
        <f aca="false">SUM(G11,I11,K11,M11,O11,Q11,S11,U11,W11,Y11,AA11,AC11,AE11)</f>
        <v>164296503.51</v>
      </c>
      <c r="F11" s="28" t="n">
        <f aca="false">'TIE-OUT'!P11+RECLASS!N11</f>
        <v>0</v>
      </c>
      <c r="G11" s="29" t="n">
        <f aca="false">'TIE-OUT'!Q11+RECLASS!O11</f>
        <v>0</v>
      </c>
      <c r="H11" s="113" t="n">
        <f aca="false">+Actuals!E484</f>
        <v>53898959</v>
      </c>
      <c r="I11" s="114" t="n">
        <f aca="false">+Actuals!F484</f>
        <v>168013828.82</v>
      </c>
      <c r="J11" s="113" t="n">
        <f aca="false">+Actuals!G484</f>
        <v>-445100</v>
      </c>
      <c r="K11" s="114" t="n">
        <f aca="false">+Actuals!H484</f>
        <v>-771455.13</v>
      </c>
      <c r="L11" s="113" t="n">
        <v>-639043</v>
      </c>
      <c r="M11" s="114" t="n">
        <v>-2389305.71</v>
      </c>
      <c r="N11" s="113" t="n">
        <v>-92452</v>
      </c>
      <c r="O11" s="114" t="n">
        <v>-524950.07</v>
      </c>
      <c r="P11" s="113" t="n">
        <v>-10000</v>
      </c>
      <c r="Q11" s="114" t="n">
        <v>-31614.4</v>
      </c>
      <c r="R11" s="113" t="n">
        <f aca="false">+Actuals!O484</f>
        <v>0</v>
      </c>
      <c r="S11" s="114" t="n">
        <f aca="false">+Actuals!P484</f>
        <v>0</v>
      </c>
      <c r="T11" s="113" t="n">
        <f aca="false">+Actuals!Q484</f>
        <v>0</v>
      </c>
      <c r="U11" s="114" t="n">
        <f aca="false">+Actuals!R484</f>
        <v>0</v>
      </c>
      <c r="V11" s="113" t="n">
        <f aca="false">+Actuals!S484</f>
        <v>0</v>
      </c>
      <c r="W11" s="114" t="n">
        <f aca="false">+Actuals!T484</f>
        <v>0</v>
      </c>
      <c r="X11" s="113" t="n">
        <f aca="false">+Actuals!U484</f>
        <v>0</v>
      </c>
      <c r="Y11" s="114" t="n">
        <f aca="false">+Actuals!V484</f>
        <v>0</v>
      </c>
      <c r="Z11" s="113" t="n">
        <f aca="false">+Actuals!W484</f>
        <v>0</v>
      </c>
      <c r="AA11" s="114" t="n">
        <f aca="false">+Actuals!X484</f>
        <v>0</v>
      </c>
      <c r="AB11" s="113" t="n">
        <f aca="false">+Actuals!Y484</f>
        <v>0</v>
      </c>
      <c r="AC11" s="114" t="n">
        <f aca="false">+Actuals!Z484</f>
        <v>0</v>
      </c>
      <c r="AD11" s="113" t="n">
        <f aca="false">+Actuals!AA484</f>
        <v>0</v>
      </c>
      <c r="AE11" s="114" t="n">
        <f aca="false">+Actuals!AB484</f>
        <v>0</v>
      </c>
      <c r="AF11" s="113" t="n">
        <f aca="false">+Actuals!AC484</f>
        <v>0</v>
      </c>
      <c r="AG11" s="114" t="n">
        <f aca="false">+Actuals!AD484</f>
        <v>0</v>
      </c>
      <c r="AH11" s="113" t="n">
        <f aca="false">+Actuals!AE484</f>
        <v>0</v>
      </c>
      <c r="AI11" s="114" t="n">
        <f aca="false">+Actuals!AF484</f>
        <v>0</v>
      </c>
      <c r="AJ11" s="113" t="n">
        <f aca="false">+Actuals!AG484</f>
        <v>0</v>
      </c>
      <c r="AK11" s="114" t="n">
        <f aca="false">+Actuals!AH484</f>
        <v>0</v>
      </c>
      <c r="AL11" s="113" t="n">
        <f aca="false">+Actuals!AI484</f>
        <v>0</v>
      </c>
      <c r="AM11" s="114" t="n">
        <f aca="false">+Actuals!AJ484</f>
        <v>0</v>
      </c>
      <c r="AN11" s="113" t="n">
        <f aca="false">+Actuals!AK484</f>
        <v>0</v>
      </c>
      <c r="AO11" s="114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888588.01</v>
      </c>
      <c r="F12" s="28" t="n">
        <f aca="false">'TIE-OUT'!P12+RECLASS!N12</f>
        <v>0</v>
      </c>
      <c r="G12" s="29" t="n">
        <f aca="false">'TIE-OUT'!Q12+RECLASS!O12</f>
        <v>3584216.57</v>
      </c>
      <c r="H12" s="113" t="n">
        <f aca="false">+Actuals!E485</f>
        <v>0</v>
      </c>
      <c r="I12" s="114" t="n">
        <f aca="false">+Actuals!F485</f>
        <v>0</v>
      </c>
      <c r="J12" s="113" t="n">
        <f aca="false">+Actuals!G485</f>
        <v>0</v>
      </c>
      <c r="K12" s="115" t="n">
        <f aca="false">35572.5-72000</f>
        <v>-36427.5</v>
      </c>
      <c r="L12" s="113" t="n">
        <f aca="false">+Actuals!I485</f>
        <v>0</v>
      </c>
      <c r="M12" s="114" t="n">
        <v>-2659201.06</v>
      </c>
      <c r="N12" s="113" t="n">
        <f aca="false">+Actuals!K485</f>
        <v>0</v>
      </c>
      <c r="O12" s="114" t="n">
        <f aca="false">+Actuals!L485</f>
        <v>0</v>
      </c>
      <c r="P12" s="113" t="n">
        <f aca="false">+Actuals!M485</f>
        <v>0</v>
      </c>
      <c r="Q12" s="114" t="n">
        <f aca="false">+Actuals!N485</f>
        <v>0</v>
      </c>
      <c r="R12" s="113" t="n">
        <f aca="false">+Actuals!O485</f>
        <v>0</v>
      </c>
      <c r="S12" s="114" t="n">
        <f aca="false">+Actuals!P485</f>
        <v>0</v>
      </c>
      <c r="T12" s="113" t="n">
        <f aca="false">+Actuals!Q485</f>
        <v>0</v>
      </c>
      <c r="U12" s="114" t="n">
        <f aca="false">+Actuals!R485</f>
        <v>0</v>
      </c>
      <c r="V12" s="113" t="n">
        <f aca="false">+Actuals!S485</f>
        <v>0</v>
      </c>
      <c r="W12" s="114" t="n">
        <f aca="false">+Actuals!T485</f>
        <v>0</v>
      </c>
      <c r="X12" s="113" t="n">
        <f aca="false">+Actuals!U485</f>
        <v>0</v>
      </c>
      <c r="Y12" s="114" t="n">
        <f aca="false">+Actuals!V485</f>
        <v>0</v>
      </c>
      <c r="Z12" s="113" t="n">
        <f aca="false">+Actuals!W485</f>
        <v>0</v>
      </c>
      <c r="AA12" s="114" t="n">
        <f aca="false">+Actuals!X485</f>
        <v>0</v>
      </c>
      <c r="AB12" s="113" t="n">
        <f aca="false">+Actuals!Y485</f>
        <v>0</v>
      </c>
      <c r="AC12" s="114" t="n">
        <f aca="false">+Actuals!Z485</f>
        <v>0</v>
      </c>
      <c r="AD12" s="113" t="n">
        <f aca="false">+Actuals!AA485</f>
        <v>0</v>
      </c>
      <c r="AE12" s="114" t="n">
        <f aca="false">+Actuals!AB485</f>
        <v>0</v>
      </c>
      <c r="AF12" s="113" t="n">
        <f aca="false">+Actuals!AC485</f>
        <v>0</v>
      </c>
      <c r="AG12" s="114" t="n">
        <f aca="false">+Actuals!AD485</f>
        <v>0</v>
      </c>
      <c r="AH12" s="113" t="n">
        <f aca="false">+Actuals!AE485</f>
        <v>0</v>
      </c>
      <c r="AI12" s="114" t="n">
        <f aca="false">+Actuals!AF485</f>
        <v>0</v>
      </c>
      <c r="AJ12" s="113" t="n">
        <f aca="false">+Actuals!AG485</f>
        <v>0</v>
      </c>
      <c r="AK12" s="114" t="n">
        <f aca="false">+Actuals!AH485</f>
        <v>0</v>
      </c>
      <c r="AL12" s="113" t="n">
        <f aca="false">+Actuals!AI485</f>
        <v>0</v>
      </c>
      <c r="AM12" s="114" t="n">
        <f aca="false">+Actuals!AJ485</f>
        <v>0</v>
      </c>
      <c r="AN12" s="113" t="n">
        <f aca="false">+Actuals!AK485</f>
        <v>0</v>
      </c>
      <c r="AO12" s="114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15597227</v>
      </c>
      <c r="E13" s="29" t="n">
        <f aca="false">SUM(G13,I13,K13,M13,O13,Q13,S13,U13,W13,Y13,AA13,AC13,AE13)</f>
        <v>52794537</v>
      </c>
      <c r="F13" s="28" t="n">
        <f aca="false">'TIE-OUT'!P13+RECLASS!N13</f>
        <v>0</v>
      </c>
      <c r="G13" s="29" t="n">
        <f aca="false">'TIE-OUT'!Q13+RECLASS!O13</f>
        <v>0</v>
      </c>
      <c r="H13" s="113" t="n">
        <f aca="false">+Actuals!E486</f>
        <v>15597227</v>
      </c>
      <c r="I13" s="114" t="n">
        <f aca="false">+Actuals!F486</f>
        <v>52794537</v>
      </c>
      <c r="J13" s="113" t="n">
        <f aca="false">+Actuals!G486</f>
        <v>-0</v>
      </c>
      <c r="K13" s="114" t="n">
        <f aca="false">+Actuals!H486</f>
        <v>-0</v>
      </c>
      <c r="L13" s="113" t="n">
        <f aca="false">+Actuals!I486</f>
        <v>0</v>
      </c>
      <c r="M13" s="114" t="n">
        <f aca="false">+Actuals!J486</f>
        <v>0</v>
      </c>
      <c r="N13" s="113" t="n">
        <f aca="false">+Actuals!K486</f>
        <v>0</v>
      </c>
      <c r="O13" s="114" t="n">
        <f aca="false">+Actuals!L486</f>
        <v>0</v>
      </c>
      <c r="P13" s="113" t="n">
        <f aca="false">+Actuals!M486</f>
        <v>0</v>
      </c>
      <c r="Q13" s="114" t="n">
        <f aca="false">+Actuals!N486</f>
        <v>0</v>
      </c>
      <c r="R13" s="113" t="n">
        <f aca="false">+Actuals!O486</f>
        <v>0</v>
      </c>
      <c r="S13" s="114" t="n">
        <f aca="false">+Actuals!P486</f>
        <v>0</v>
      </c>
      <c r="T13" s="113" t="n">
        <f aca="false">+Actuals!Q486</f>
        <v>0</v>
      </c>
      <c r="U13" s="114" t="n">
        <f aca="false">+Actuals!R486</f>
        <v>0</v>
      </c>
      <c r="V13" s="113" t="n">
        <f aca="false">+Actuals!S486</f>
        <v>0</v>
      </c>
      <c r="W13" s="114" t="n">
        <f aca="false">+Actuals!T486</f>
        <v>0</v>
      </c>
      <c r="X13" s="113" t="n">
        <f aca="false">+Actuals!U486</f>
        <v>0</v>
      </c>
      <c r="Y13" s="114" t="n">
        <f aca="false">+Actuals!V486</f>
        <v>0</v>
      </c>
      <c r="Z13" s="113" t="n">
        <f aca="false">+Actuals!W486</f>
        <v>0</v>
      </c>
      <c r="AA13" s="114" t="n">
        <f aca="false">+Actuals!X486</f>
        <v>0</v>
      </c>
      <c r="AB13" s="113" t="n">
        <f aca="false">+Actuals!Y486</f>
        <v>0</v>
      </c>
      <c r="AC13" s="114" t="n">
        <f aca="false">+Actuals!Z486</f>
        <v>0</v>
      </c>
      <c r="AD13" s="113" t="n">
        <f aca="false">+Actuals!AA486</f>
        <v>0</v>
      </c>
      <c r="AE13" s="114" t="n">
        <f aca="false">+Actuals!AB486</f>
        <v>0</v>
      </c>
      <c r="AF13" s="113" t="n">
        <f aca="false">+Actuals!AC486</f>
        <v>0</v>
      </c>
      <c r="AG13" s="114" t="n">
        <f aca="false">+Actuals!AD486</f>
        <v>0</v>
      </c>
      <c r="AH13" s="113" t="n">
        <f aca="false">+Actuals!AE486</f>
        <v>0</v>
      </c>
      <c r="AI13" s="114" t="n">
        <f aca="false">+Actuals!AF486</f>
        <v>0</v>
      </c>
      <c r="AJ13" s="113" t="n">
        <f aca="false">+Actuals!AG486</f>
        <v>0</v>
      </c>
      <c r="AK13" s="114" t="n">
        <f aca="false">+Actuals!AH486</f>
        <v>0</v>
      </c>
      <c r="AL13" s="113" t="n">
        <f aca="false">+Actuals!AI486</f>
        <v>0</v>
      </c>
      <c r="AM13" s="114" t="n">
        <f aca="false">+Actuals!AJ486</f>
        <v>0</v>
      </c>
      <c r="AN13" s="113" t="n">
        <f aca="false">+Actuals!AK486</f>
        <v>0</v>
      </c>
      <c r="AO13" s="114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3" t="n">
        <f aca="false">+Actuals!E487</f>
        <v>0</v>
      </c>
      <c r="I14" s="114" t="n">
        <f aca="false">+Actuals!F487</f>
        <v>0</v>
      </c>
      <c r="J14" s="113" t="n">
        <f aca="false">+Actuals!G487</f>
        <v>0</v>
      </c>
      <c r="K14" s="114" t="n">
        <f aca="false">+Actuals!H487</f>
        <v>0</v>
      </c>
      <c r="L14" s="113" t="n">
        <f aca="false">+Actuals!I487</f>
        <v>0</v>
      </c>
      <c r="M14" s="114" t="n">
        <f aca="false">+Actuals!J487</f>
        <v>0</v>
      </c>
      <c r="N14" s="113" t="n">
        <f aca="false">+Actuals!K487</f>
        <v>0</v>
      </c>
      <c r="O14" s="114" t="n">
        <f aca="false">+Actuals!L487</f>
        <v>0</v>
      </c>
      <c r="P14" s="113" t="n">
        <f aca="false">+Actuals!M487</f>
        <v>0</v>
      </c>
      <c r="Q14" s="114" t="n">
        <f aca="false">+Actuals!N487</f>
        <v>0</v>
      </c>
      <c r="R14" s="113" t="n">
        <f aca="false">+Actuals!O487</f>
        <v>0</v>
      </c>
      <c r="S14" s="114" t="n">
        <f aca="false">+Actuals!P487</f>
        <v>0</v>
      </c>
      <c r="T14" s="113" t="n">
        <f aca="false">+Actuals!Q487</f>
        <v>0</v>
      </c>
      <c r="U14" s="114" t="n">
        <f aca="false">+Actuals!R487</f>
        <v>0</v>
      </c>
      <c r="V14" s="113" t="n">
        <f aca="false">+Actuals!S487</f>
        <v>0</v>
      </c>
      <c r="W14" s="114" t="n">
        <f aca="false">+Actuals!T487</f>
        <v>0</v>
      </c>
      <c r="X14" s="113" t="n">
        <f aca="false">+Actuals!U487</f>
        <v>0</v>
      </c>
      <c r="Y14" s="114" t="n">
        <f aca="false">+Actuals!V487</f>
        <v>0</v>
      </c>
      <c r="Z14" s="113" t="n">
        <f aca="false">+Actuals!W487</f>
        <v>0</v>
      </c>
      <c r="AA14" s="114" t="n">
        <f aca="false">+Actuals!X487</f>
        <v>0</v>
      </c>
      <c r="AB14" s="113" t="n">
        <f aca="false">+Actuals!Y487</f>
        <v>0</v>
      </c>
      <c r="AC14" s="114" t="n">
        <f aca="false">+Actuals!Z487</f>
        <v>0</v>
      </c>
      <c r="AD14" s="113" t="n">
        <f aca="false">+Actuals!AA487</f>
        <v>0</v>
      </c>
      <c r="AE14" s="114" t="n">
        <f aca="false">+Actuals!AB487</f>
        <v>0</v>
      </c>
      <c r="AF14" s="113" t="n">
        <f aca="false">+Actuals!AC487</f>
        <v>0</v>
      </c>
      <c r="AG14" s="114" t="n">
        <f aca="false">+Actuals!AD487</f>
        <v>0</v>
      </c>
      <c r="AH14" s="113" t="n">
        <f aca="false">+Actuals!AE487</f>
        <v>0</v>
      </c>
      <c r="AI14" s="114" t="n">
        <f aca="false">+Actuals!AF487</f>
        <v>0</v>
      </c>
      <c r="AJ14" s="113" t="n">
        <f aca="false">+Actuals!AG487</f>
        <v>0</v>
      </c>
      <c r="AK14" s="114" t="n">
        <f aca="false">+Actuals!AH487</f>
        <v>0</v>
      </c>
      <c r="AL14" s="113" t="n">
        <f aca="false">+Actuals!AI487</f>
        <v>0</v>
      </c>
      <c r="AM14" s="114" t="n">
        <f aca="false">+Actuals!AJ487</f>
        <v>0</v>
      </c>
      <c r="AN14" s="113" t="n">
        <f aca="false">+Actuals!AK487</f>
        <v>0</v>
      </c>
      <c r="AO14" s="114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1532865.44</v>
      </c>
      <c r="F15" s="28" t="n">
        <f aca="false">'TIE-OUT'!P15+RECLASS!N15</f>
        <v>0</v>
      </c>
      <c r="G15" s="29" t="n">
        <f aca="false">'TIE-OUT'!Q15+RECLASS!O15</f>
        <v>0</v>
      </c>
      <c r="H15" s="113" t="n">
        <f aca="false">+Actuals!E488</f>
        <v>-0</v>
      </c>
      <c r="I15" s="114" t="n">
        <f aca="false">+Actuals!F488</f>
        <v>1337538.02</v>
      </c>
      <c r="J15" s="113" t="n">
        <f aca="false">+Actuals!G488</f>
        <v>-0</v>
      </c>
      <c r="K15" s="114" t="n">
        <f aca="false">+Actuals!H488</f>
        <v>-136849.55</v>
      </c>
      <c r="L15" s="113" t="n">
        <f aca="false">+Actuals!I488</f>
        <v>0</v>
      </c>
      <c r="M15" s="114" t="n">
        <v>221347.97</v>
      </c>
      <c r="N15" s="113" t="n">
        <f aca="false">+Actuals!K488</f>
        <v>0</v>
      </c>
      <c r="O15" s="114" t="n">
        <v>110829</v>
      </c>
      <c r="P15" s="113" t="n">
        <f aca="false">+Actuals!M488</f>
        <v>0</v>
      </c>
      <c r="Q15" s="114" t="n">
        <f aca="false">+Actuals!N488</f>
        <v>0</v>
      </c>
      <c r="R15" s="113" t="n">
        <f aca="false">+Actuals!O488</f>
        <v>0</v>
      </c>
      <c r="S15" s="114" t="n">
        <f aca="false">+Actuals!P488</f>
        <v>0</v>
      </c>
      <c r="T15" s="113" t="n">
        <f aca="false">+Actuals!Q488</f>
        <v>0</v>
      </c>
      <c r="U15" s="114" t="n">
        <f aca="false">+Actuals!R488</f>
        <v>0</v>
      </c>
      <c r="V15" s="113" t="n">
        <f aca="false">+Actuals!S488</f>
        <v>0</v>
      </c>
      <c r="W15" s="114" t="n">
        <f aca="false">+Actuals!T488</f>
        <v>0</v>
      </c>
      <c r="X15" s="113" t="n">
        <f aca="false">+Actuals!U488</f>
        <v>0</v>
      </c>
      <c r="Y15" s="114" t="n">
        <f aca="false">+Actuals!V488</f>
        <v>0</v>
      </c>
      <c r="Z15" s="113" t="n">
        <f aca="false">+Actuals!W488</f>
        <v>0</v>
      </c>
      <c r="AA15" s="114" t="n">
        <f aca="false">+Actuals!X488</f>
        <v>0</v>
      </c>
      <c r="AB15" s="113" t="n">
        <f aca="false">+Actuals!Y488</f>
        <v>0</v>
      </c>
      <c r="AC15" s="114" t="n">
        <f aca="false">+Actuals!Z488</f>
        <v>0</v>
      </c>
      <c r="AD15" s="113" t="n">
        <f aca="false">+Actuals!AA488</f>
        <v>0</v>
      </c>
      <c r="AE15" s="114" t="n">
        <f aca="false">+Actuals!AB488</f>
        <v>0</v>
      </c>
      <c r="AF15" s="113" t="n">
        <f aca="false">+Actuals!AC488</f>
        <v>0</v>
      </c>
      <c r="AG15" s="114" t="n">
        <f aca="false">+Actuals!AD488</f>
        <v>0</v>
      </c>
      <c r="AH15" s="113" t="n">
        <f aca="false">+Actuals!AE488</f>
        <v>0</v>
      </c>
      <c r="AI15" s="114" t="n">
        <f aca="false">+Actuals!AF488</f>
        <v>0</v>
      </c>
      <c r="AJ15" s="113" t="n">
        <f aca="false">+Actuals!AG488</f>
        <v>0</v>
      </c>
      <c r="AK15" s="114" t="n">
        <f aca="false">+Actuals!AH488</f>
        <v>0</v>
      </c>
      <c r="AL15" s="113" t="n">
        <f aca="false">+Actuals!AI488</f>
        <v>0</v>
      </c>
      <c r="AM15" s="114" t="n">
        <f aca="false">+Actuals!AJ488</f>
        <v>0</v>
      </c>
      <c r="AN15" s="113" t="n">
        <f aca="false">+Actuals!AK488</f>
        <v>0</v>
      </c>
      <c r="AO15" s="114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68309591</v>
      </c>
      <c r="E16" s="31" t="n">
        <f aca="false">SUM(E11:E15)</f>
        <v>219512493.96</v>
      </c>
      <c r="F16" s="30" t="n">
        <f aca="false">SUM(F11:F15)</f>
        <v>0</v>
      </c>
      <c r="G16" s="31" t="n">
        <f aca="false">SUM(G11:G15)</f>
        <v>3584216.57</v>
      </c>
      <c r="H16" s="30" t="n">
        <f aca="false">SUM(H11:H15)</f>
        <v>69496186</v>
      </c>
      <c r="I16" s="31" t="n">
        <f aca="false">SUM(I11:I15)</f>
        <v>222145903.84</v>
      </c>
      <c r="J16" s="30" t="n">
        <f aca="false">SUM(J11:J15)</f>
        <v>-445100</v>
      </c>
      <c r="K16" s="31" t="n">
        <f aca="false">SUM(K11:K15)</f>
        <v>-944732.18</v>
      </c>
      <c r="L16" s="30" t="n">
        <f aca="false">SUM(L11:L15)</f>
        <v>-639043</v>
      </c>
      <c r="M16" s="31" t="n">
        <f aca="false">SUM(M11:M15)</f>
        <v>-4827158.8</v>
      </c>
      <c r="N16" s="30" t="n">
        <f aca="false">SUM(N11:N15)</f>
        <v>-92452</v>
      </c>
      <c r="O16" s="31" t="n">
        <f aca="false">SUM(O11:O15)</f>
        <v>-414121.07</v>
      </c>
      <c r="P16" s="30" t="n">
        <f aca="false">SUM(P11:P15)</f>
        <v>-10000</v>
      </c>
      <c r="Q16" s="31" t="n">
        <f aca="false">SUM(Q11:Q15)</f>
        <v>-31614.4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-51239367</v>
      </c>
      <c r="E19" s="29" t="n">
        <f aca="false">SUM(G19,I19,K19,M19,O19,Q19,S19,U19,W19,Y19,AA19,AC19,AE19)</f>
        <v>-159833832.15</v>
      </c>
      <c r="F19" s="28" t="n">
        <f aca="false">'TIE-OUT'!P19+RECLASS!N19</f>
        <v>0</v>
      </c>
      <c r="G19" s="29" t="n">
        <f aca="false">'TIE-OUT'!Q19+RECLASS!O19</f>
        <v>0</v>
      </c>
      <c r="H19" s="113" t="n">
        <f aca="false">+Actuals!E489</f>
        <v>-51730503</v>
      </c>
      <c r="I19" s="114" t="n">
        <f aca="false">+Actuals!F489</f>
        <v>-161040870.91</v>
      </c>
      <c r="J19" s="113" t="n">
        <f aca="false">+Actuals!G489</f>
        <v>-390773</v>
      </c>
      <c r="K19" s="114" t="n">
        <f aca="false">+Actuals!H489</f>
        <v>-1449589.04</v>
      </c>
      <c r="L19" s="113" t="n">
        <f aca="false">823200+20890</f>
        <v>844090</v>
      </c>
      <c r="M19" s="114" t="n">
        <f aca="false">2617273.32+60103</f>
        <v>2677376.32</v>
      </c>
      <c r="N19" s="113" t="n">
        <v>77326</v>
      </c>
      <c r="O19" s="114" t="n">
        <v>180575.33</v>
      </c>
      <c r="P19" s="113" t="n">
        <v>-39507</v>
      </c>
      <c r="Q19" s="114" t="n">
        <v>-201323.85</v>
      </c>
      <c r="R19" s="113" t="n">
        <f aca="false">+Actuals!O489</f>
        <v>0</v>
      </c>
      <c r="S19" s="114" t="n">
        <f aca="false">+Actuals!P489</f>
        <v>0</v>
      </c>
      <c r="T19" s="113" t="n">
        <f aca="false">+Actuals!Q489</f>
        <v>0</v>
      </c>
      <c r="U19" s="114" t="n">
        <f aca="false">+Actuals!R489</f>
        <v>0</v>
      </c>
      <c r="V19" s="113" t="n">
        <f aca="false">+Actuals!S489</f>
        <v>0</v>
      </c>
      <c r="W19" s="114" t="n">
        <f aca="false">+Actuals!T489</f>
        <v>0</v>
      </c>
      <c r="X19" s="113" t="n">
        <f aca="false">+Actuals!U489</f>
        <v>0</v>
      </c>
      <c r="Y19" s="114" t="n">
        <f aca="false">+Actuals!V489</f>
        <v>0</v>
      </c>
      <c r="Z19" s="113" t="n">
        <f aca="false">+Actuals!W489</f>
        <v>0</v>
      </c>
      <c r="AA19" s="114" t="n">
        <f aca="false">+Actuals!X489</f>
        <v>0</v>
      </c>
      <c r="AB19" s="113" t="n">
        <f aca="false">+Actuals!Y489</f>
        <v>0</v>
      </c>
      <c r="AC19" s="114" t="n">
        <f aca="false">+Actuals!Z489</f>
        <v>0</v>
      </c>
      <c r="AD19" s="113" t="n">
        <f aca="false">+Actuals!AA489</f>
        <v>0</v>
      </c>
      <c r="AE19" s="114" t="n">
        <f aca="false">+Actuals!AB489</f>
        <v>0</v>
      </c>
      <c r="AF19" s="113" t="n">
        <f aca="false">+Actuals!AC489</f>
        <v>0</v>
      </c>
      <c r="AG19" s="114" t="n">
        <f aca="false">+Actuals!AD489</f>
        <v>0</v>
      </c>
      <c r="AH19" s="113" t="n">
        <f aca="false">+Actuals!AE489</f>
        <v>0</v>
      </c>
      <c r="AI19" s="114" t="n">
        <f aca="false">+Actuals!AF489</f>
        <v>0</v>
      </c>
      <c r="AJ19" s="113" t="n">
        <f aca="false">+Actuals!AG489</f>
        <v>0</v>
      </c>
      <c r="AK19" s="114" t="n">
        <f aca="false">+Actuals!AH489</f>
        <v>0</v>
      </c>
      <c r="AL19" s="113" t="n">
        <f aca="false">+Actuals!AI489</f>
        <v>0</v>
      </c>
      <c r="AM19" s="114" t="n">
        <f aca="false">+Actuals!AJ489</f>
        <v>0</v>
      </c>
      <c r="AN19" s="113" t="n">
        <f aca="false">+Actuals!AK489</f>
        <v>0</v>
      </c>
      <c r="AO19" s="114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-751044.19</v>
      </c>
      <c r="F20" s="28" t="n">
        <f aca="false">'TIE-OUT'!P20+RECLASS!N20</f>
        <v>0</v>
      </c>
      <c r="G20" s="29" t="n">
        <f aca="false">'TIE-OUT'!Q20+RECLASS!O20</f>
        <v>-8367748.43</v>
      </c>
      <c r="H20" s="113" t="n">
        <f aca="false">+Actuals!E490</f>
        <v>0</v>
      </c>
      <c r="I20" s="114" t="n">
        <f aca="false">+Actuals!F490</f>
        <v>0</v>
      </c>
      <c r="J20" s="113" t="n">
        <f aca="false">+Actuals!G490</f>
        <v>0</v>
      </c>
      <c r="K20" s="115" t="n">
        <f aca="false">232500+7500</f>
        <v>240000</v>
      </c>
      <c r="L20" s="113" t="n">
        <f aca="false">+Actuals!I490</f>
        <v>0</v>
      </c>
      <c r="M20" s="114" t="n">
        <v>7220204.25</v>
      </c>
      <c r="N20" s="113" t="n">
        <f aca="false">+Actuals!K490</f>
        <v>0</v>
      </c>
      <c r="O20" s="114" t="n">
        <v>156499.99</v>
      </c>
      <c r="P20" s="113" t="n">
        <f aca="false">+Actuals!M490</f>
        <v>0</v>
      </c>
      <c r="Q20" s="114" t="n">
        <f aca="false">+Actuals!N490</f>
        <v>0</v>
      </c>
      <c r="R20" s="113" t="n">
        <f aca="false">+Actuals!O490</f>
        <v>0</v>
      </c>
      <c r="S20" s="114" t="n">
        <f aca="false">+Actuals!P490</f>
        <v>0</v>
      </c>
      <c r="T20" s="113" t="n">
        <f aca="false">+Actuals!Q490</f>
        <v>0</v>
      </c>
      <c r="U20" s="114" t="n">
        <f aca="false">+Actuals!R490</f>
        <v>0</v>
      </c>
      <c r="V20" s="113" t="n">
        <f aca="false">+Actuals!S490</f>
        <v>0</v>
      </c>
      <c r="W20" s="114" t="n">
        <f aca="false">+Actuals!T490</f>
        <v>0</v>
      </c>
      <c r="X20" s="113" t="n">
        <f aca="false">+Actuals!U490</f>
        <v>0</v>
      </c>
      <c r="Y20" s="114" t="n">
        <f aca="false">+Actuals!V490</f>
        <v>0</v>
      </c>
      <c r="Z20" s="113" t="n">
        <f aca="false">+Actuals!W490</f>
        <v>0</v>
      </c>
      <c r="AA20" s="114" t="n">
        <f aca="false">+Actuals!X490</f>
        <v>0</v>
      </c>
      <c r="AB20" s="113" t="n">
        <f aca="false">+Actuals!Y490</f>
        <v>0</v>
      </c>
      <c r="AC20" s="114" t="n">
        <f aca="false">+Actuals!Z490</f>
        <v>0</v>
      </c>
      <c r="AD20" s="113" t="n">
        <f aca="false">+Actuals!AA490</f>
        <v>0</v>
      </c>
      <c r="AE20" s="114" t="n">
        <f aca="false">+Actuals!AB490</f>
        <v>0</v>
      </c>
      <c r="AF20" s="113" t="n">
        <f aca="false">+Actuals!AC490</f>
        <v>0</v>
      </c>
      <c r="AG20" s="114" t="n">
        <f aca="false">+Actuals!AD490</f>
        <v>0</v>
      </c>
      <c r="AH20" s="113" t="n">
        <f aca="false">+Actuals!AE490</f>
        <v>0</v>
      </c>
      <c r="AI20" s="114" t="n">
        <f aca="false">+Actuals!AF490</f>
        <v>0</v>
      </c>
      <c r="AJ20" s="113" t="n">
        <f aca="false">+Actuals!AG490</f>
        <v>0</v>
      </c>
      <c r="AK20" s="114" t="n">
        <f aca="false">+Actuals!AH490</f>
        <v>0</v>
      </c>
      <c r="AL20" s="113" t="n">
        <f aca="false">+Actuals!AI490</f>
        <v>0</v>
      </c>
      <c r="AM20" s="114" t="n">
        <f aca="false">+Actuals!AJ490</f>
        <v>0</v>
      </c>
      <c r="AN20" s="113" t="n">
        <f aca="false">+Actuals!AK490</f>
        <v>0</v>
      </c>
      <c r="AO20" s="114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-15969881</v>
      </c>
      <c r="E21" s="29" t="n">
        <f aca="false">SUM(G21,I21,K21,M21,O21,Q21,S21,U21,W21,Y21,AA21,AC21,AE21)</f>
        <v>-53878152</v>
      </c>
      <c r="F21" s="28" t="n">
        <f aca="false">'TIE-OUT'!P21+RECLASS!N21</f>
        <v>0</v>
      </c>
      <c r="G21" s="29" t="n">
        <f aca="false">'TIE-OUT'!Q21+RECLASS!O21</f>
        <v>0</v>
      </c>
      <c r="H21" s="113" t="n">
        <f aca="false">+Actuals!E491</f>
        <v>-19544234</v>
      </c>
      <c r="I21" s="114" t="n">
        <f aca="false">+Actuals!F491</f>
        <v>-65090429</v>
      </c>
      <c r="J21" s="113" t="n">
        <f aca="false">+Actuals!G491</f>
        <v>-0</v>
      </c>
      <c r="K21" s="114" t="n">
        <f aca="false">+Actuals!H491</f>
        <v>-0</v>
      </c>
      <c r="L21" s="113" t="n">
        <v>3574353</v>
      </c>
      <c r="M21" s="114" t="n">
        <v>11212277</v>
      </c>
      <c r="N21" s="113" t="n">
        <f aca="false">+Actuals!K491</f>
        <v>0</v>
      </c>
      <c r="O21" s="114" t="n">
        <f aca="false">+Actuals!L491</f>
        <v>0</v>
      </c>
      <c r="P21" s="113" t="n">
        <f aca="false">+Actuals!M491</f>
        <v>0</v>
      </c>
      <c r="Q21" s="114" t="n">
        <f aca="false">+Actuals!N491</f>
        <v>0</v>
      </c>
      <c r="R21" s="113" t="n">
        <f aca="false">+Actuals!O491</f>
        <v>0</v>
      </c>
      <c r="S21" s="114" t="n">
        <f aca="false">+Actuals!P491</f>
        <v>0</v>
      </c>
      <c r="T21" s="113" t="n">
        <f aca="false">+Actuals!Q491</f>
        <v>0</v>
      </c>
      <c r="U21" s="114" t="n">
        <f aca="false">+Actuals!R491</f>
        <v>0</v>
      </c>
      <c r="V21" s="113" t="n">
        <f aca="false">+Actuals!S491</f>
        <v>0</v>
      </c>
      <c r="W21" s="114" t="n">
        <f aca="false">+Actuals!T491</f>
        <v>0</v>
      </c>
      <c r="X21" s="113" t="n">
        <f aca="false">+Actuals!U491</f>
        <v>0</v>
      </c>
      <c r="Y21" s="114" t="n">
        <f aca="false">+Actuals!V491</f>
        <v>0</v>
      </c>
      <c r="Z21" s="113" t="n">
        <f aca="false">+Actuals!W491</f>
        <v>0</v>
      </c>
      <c r="AA21" s="114" t="n">
        <f aca="false">+Actuals!X491</f>
        <v>0</v>
      </c>
      <c r="AB21" s="113" t="n">
        <f aca="false">+Actuals!Y491</f>
        <v>0</v>
      </c>
      <c r="AC21" s="114" t="n">
        <f aca="false">+Actuals!Z491</f>
        <v>0</v>
      </c>
      <c r="AD21" s="113" t="n">
        <f aca="false">+Actuals!AA491</f>
        <v>0</v>
      </c>
      <c r="AE21" s="114" t="n">
        <f aca="false">+Actuals!AB491</f>
        <v>0</v>
      </c>
      <c r="AF21" s="113" t="n">
        <f aca="false">+Actuals!AC491</f>
        <v>0</v>
      </c>
      <c r="AG21" s="114" t="n">
        <f aca="false">+Actuals!AD491</f>
        <v>0</v>
      </c>
      <c r="AH21" s="113" t="n">
        <f aca="false">+Actuals!AE491</f>
        <v>0</v>
      </c>
      <c r="AI21" s="114" t="n">
        <f aca="false">+Actuals!AF491</f>
        <v>0</v>
      </c>
      <c r="AJ21" s="113" t="n">
        <f aca="false">+Actuals!AG491</f>
        <v>0</v>
      </c>
      <c r="AK21" s="114" t="n">
        <f aca="false">+Actuals!AH491</f>
        <v>0</v>
      </c>
      <c r="AL21" s="113" t="n">
        <f aca="false">+Actuals!AI491</f>
        <v>0</v>
      </c>
      <c r="AM21" s="114" t="n">
        <f aca="false">+Actuals!AJ491</f>
        <v>0</v>
      </c>
      <c r="AN21" s="113" t="n">
        <f aca="false">+Actuals!AK491</f>
        <v>0</v>
      </c>
      <c r="AO21" s="114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3" t="n">
        <f aca="false">+Actuals!E492</f>
        <v>0</v>
      </c>
      <c r="I22" s="114" t="n">
        <f aca="false">+Actuals!F492</f>
        <v>0</v>
      </c>
      <c r="J22" s="113" t="n">
        <f aca="false">+Actuals!G492</f>
        <v>0</v>
      </c>
      <c r="K22" s="114" t="n">
        <f aca="false">+Actuals!H492</f>
        <v>0</v>
      </c>
      <c r="L22" s="113" t="n">
        <f aca="false">+Actuals!I492</f>
        <v>0</v>
      </c>
      <c r="M22" s="114" t="n">
        <f aca="false">+Actuals!J492</f>
        <v>0</v>
      </c>
      <c r="N22" s="113" t="n">
        <f aca="false">+Actuals!K492</f>
        <v>0</v>
      </c>
      <c r="O22" s="114" t="n">
        <f aca="false">+Actuals!L492</f>
        <v>0</v>
      </c>
      <c r="P22" s="113" t="n">
        <f aca="false">+Actuals!M492</f>
        <v>0</v>
      </c>
      <c r="Q22" s="114" t="n">
        <f aca="false">+Actuals!N492</f>
        <v>0</v>
      </c>
      <c r="R22" s="113" t="n">
        <f aca="false">+Actuals!O492</f>
        <v>0</v>
      </c>
      <c r="S22" s="114" t="n">
        <f aca="false">+Actuals!P492</f>
        <v>0</v>
      </c>
      <c r="T22" s="113" t="n">
        <f aca="false">+Actuals!Q492</f>
        <v>0</v>
      </c>
      <c r="U22" s="114" t="n">
        <f aca="false">+Actuals!R492</f>
        <v>0</v>
      </c>
      <c r="V22" s="113" t="n">
        <f aca="false">+Actuals!S492</f>
        <v>0</v>
      </c>
      <c r="W22" s="114" t="n">
        <f aca="false">+Actuals!T492</f>
        <v>0</v>
      </c>
      <c r="X22" s="113" t="n">
        <f aca="false">+Actuals!U492</f>
        <v>0</v>
      </c>
      <c r="Y22" s="114" t="n">
        <f aca="false">+Actuals!V492</f>
        <v>0</v>
      </c>
      <c r="Z22" s="113" t="n">
        <f aca="false">+Actuals!W492</f>
        <v>0</v>
      </c>
      <c r="AA22" s="114" t="n">
        <f aca="false">+Actuals!X492</f>
        <v>0</v>
      </c>
      <c r="AB22" s="113" t="n">
        <f aca="false">+Actuals!Y492</f>
        <v>0</v>
      </c>
      <c r="AC22" s="114" t="n">
        <f aca="false">+Actuals!Z492</f>
        <v>0</v>
      </c>
      <c r="AD22" s="113" t="n">
        <f aca="false">+Actuals!AA492</f>
        <v>0</v>
      </c>
      <c r="AE22" s="114" t="n">
        <f aca="false">+Actuals!AB492</f>
        <v>0</v>
      </c>
      <c r="AF22" s="113" t="n">
        <f aca="false">+Actuals!AC492</f>
        <v>0</v>
      </c>
      <c r="AG22" s="114" t="n">
        <f aca="false">+Actuals!AD492</f>
        <v>0</v>
      </c>
      <c r="AH22" s="113" t="n">
        <f aca="false">+Actuals!AE492</f>
        <v>0</v>
      </c>
      <c r="AI22" s="114" t="n">
        <f aca="false">+Actuals!AF492</f>
        <v>0</v>
      </c>
      <c r="AJ22" s="113" t="n">
        <f aca="false">+Actuals!AG492</f>
        <v>0</v>
      </c>
      <c r="AK22" s="114" t="n">
        <f aca="false">+Actuals!AH492</f>
        <v>0</v>
      </c>
      <c r="AL22" s="113" t="n">
        <f aca="false">+Actuals!AI492</f>
        <v>0</v>
      </c>
      <c r="AM22" s="114" t="n">
        <f aca="false">+Actuals!AJ492</f>
        <v>0</v>
      </c>
      <c r="AN22" s="113" t="n">
        <f aca="false">+Actuals!AK492</f>
        <v>0</v>
      </c>
      <c r="AO22" s="114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328146</v>
      </c>
      <c r="E23" s="29" t="n">
        <f aca="false">SUM(G23,I23,K23,M23,O23,Q23,S23,U23,W23,Y23,AA23,AC23,AE23)</f>
        <v>944108.8569</v>
      </c>
      <c r="F23" s="28" t="n">
        <f aca="false">'TIE-OUT'!P23+RECLASS!N23</f>
        <v>0</v>
      </c>
      <c r="G23" s="29" t="n">
        <f aca="false">'TIE-OUT'!Q23+RECLASS!O23</f>
        <v>0</v>
      </c>
      <c r="H23" s="113" t="n">
        <f aca="false">+Actuals!E493</f>
        <v>344768</v>
      </c>
      <c r="I23" s="114" t="n">
        <f aca="false">+Actuals!F493</f>
        <v>991932.0128</v>
      </c>
      <c r="J23" s="113" t="n">
        <f aca="false">+Actuals!G493</f>
        <v>4271</v>
      </c>
      <c r="K23" s="114" t="n">
        <f aca="false">+Actuals!H493</f>
        <v>12288.0941</v>
      </c>
      <c r="L23" s="113" t="n">
        <v>-20890</v>
      </c>
      <c r="M23" s="114" t="n">
        <v>-60102.62</v>
      </c>
      <c r="N23" s="113" t="n">
        <v>-3</v>
      </c>
      <c r="O23" s="114" t="n">
        <v>-8.63</v>
      </c>
      <c r="P23" s="113" t="n">
        <f aca="false">+Actuals!M493</f>
        <v>0</v>
      </c>
      <c r="Q23" s="114" t="n">
        <f aca="false">+Actuals!N493</f>
        <v>0</v>
      </c>
      <c r="R23" s="113" t="n">
        <f aca="false">+Actuals!O493</f>
        <v>0</v>
      </c>
      <c r="S23" s="114" t="n">
        <f aca="false">+Actuals!P493</f>
        <v>0</v>
      </c>
      <c r="T23" s="113" t="n">
        <f aca="false">+Actuals!Q493</f>
        <v>0</v>
      </c>
      <c r="U23" s="114" t="n">
        <f aca="false">+Actuals!R493</f>
        <v>0</v>
      </c>
      <c r="V23" s="113" t="n">
        <f aca="false">+Actuals!S493</f>
        <v>0</v>
      </c>
      <c r="W23" s="114" t="n">
        <f aca="false">+Actuals!T493</f>
        <v>0</v>
      </c>
      <c r="X23" s="113" t="n">
        <f aca="false">+Actuals!U493</f>
        <v>0</v>
      </c>
      <c r="Y23" s="114" t="n">
        <f aca="false">+Actuals!V493</f>
        <v>0</v>
      </c>
      <c r="Z23" s="113" t="n">
        <f aca="false">+Actuals!W493</f>
        <v>0</v>
      </c>
      <c r="AA23" s="114" t="n">
        <f aca="false">+Actuals!X493</f>
        <v>0</v>
      </c>
      <c r="AB23" s="113" t="n">
        <f aca="false">+Actuals!Y493</f>
        <v>0</v>
      </c>
      <c r="AC23" s="114" t="n">
        <f aca="false">+Actuals!Z493</f>
        <v>0</v>
      </c>
      <c r="AD23" s="113" t="n">
        <f aca="false">+Actuals!AA493</f>
        <v>0</v>
      </c>
      <c r="AE23" s="114" t="n">
        <f aca="false">+Actuals!AB493</f>
        <v>0</v>
      </c>
      <c r="AF23" s="113" t="n">
        <f aca="false">+Actuals!AC493</f>
        <v>0</v>
      </c>
      <c r="AG23" s="114" t="n">
        <f aca="false">+Actuals!AD493</f>
        <v>0</v>
      </c>
      <c r="AH23" s="113" t="n">
        <f aca="false">+Actuals!AE493</f>
        <v>0</v>
      </c>
      <c r="AI23" s="114" t="n">
        <f aca="false">+Actuals!AF493</f>
        <v>0</v>
      </c>
      <c r="AJ23" s="113" t="n">
        <f aca="false">+Actuals!AG493</f>
        <v>0</v>
      </c>
      <c r="AK23" s="114" t="n">
        <f aca="false">+Actuals!AH493</f>
        <v>0</v>
      </c>
      <c r="AL23" s="113" t="n">
        <f aca="false">+Actuals!AI493</f>
        <v>0</v>
      </c>
      <c r="AM23" s="114" t="n">
        <f aca="false">+Actuals!AJ493</f>
        <v>0</v>
      </c>
      <c r="AN23" s="113" t="n">
        <f aca="false">+Actuals!AK493</f>
        <v>0</v>
      </c>
      <c r="AO23" s="114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-66881102</v>
      </c>
      <c r="E24" s="31" t="n">
        <f aca="false">SUM(E19:E23)</f>
        <v>-213518919.4831</v>
      </c>
      <c r="F24" s="30" t="n">
        <f aca="false">SUM(F19:F23)</f>
        <v>0</v>
      </c>
      <c r="G24" s="31" t="n">
        <f aca="false">SUM(G19:G23)</f>
        <v>-8367748.43</v>
      </c>
      <c r="H24" s="30" t="n">
        <f aca="false">SUM(H19:H23)</f>
        <v>-70929969</v>
      </c>
      <c r="I24" s="31" t="n">
        <f aca="false">SUM(I19:I23)</f>
        <v>-225139367.8972</v>
      </c>
      <c r="J24" s="30" t="n">
        <f aca="false">SUM(J19:J23)</f>
        <v>-386502</v>
      </c>
      <c r="K24" s="31" t="n">
        <f aca="false">SUM(K19:K23)</f>
        <v>-1197300.9459</v>
      </c>
      <c r="L24" s="30" t="n">
        <f aca="false">SUM(L19:L23)</f>
        <v>4397553</v>
      </c>
      <c r="M24" s="31" t="n">
        <f aca="false">SUM(M19:M23)</f>
        <v>21049754.95</v>
      </c>
      <c r="N24" s="30" t="n">
        <f aca="false">SUM(N19:N23)</f>
        <v>77323</v>
      </c>
      <c r="O24" s="31" t="n">
        <f aca="false">SUM(O19:O23)</f>
        <v>337066.69</v>
      </c>
      <c r="P24" s="30" t="n">
        <f aca="false">SUM(P19:P23)</f>
        <v>-39507</v>
      </c>
      <c r="Q24" s="31" t="n">
        <f aca="false">SUM(Q19:Q23)</f>
        <v>-201323.85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1556073</v>
      </c>
      <c r="E27" s="29" t="n">
        <f aca="false">SUM(G27,I27,K27,M27,O27,Q27,S27,U27,W27,Y27,AA27,AC27,AE27)</f>
        <v>4803156.97</v>
      </c>
      <c r="F27" s="28" t="n">
        <f aca="false">'TIE-OUT'!P27+RECLASS!N27</f>
        <v>0</v>
      </c>
      <c r="G27" s="29" t="n">
        <f aca="false">'TIE-OUT'!Q27+RECLASS!O27</f>
        <v>0</v>
      </c>
      <c r="H27" s="113" t="n">
        <f aca="false">+Actuals!E494</f>
        <v>1556074</v>
      </c>
      <c r="I27" s="114" t="n">
        <f aca="false">+Actuals!F494</f>
        <v>4803161.27</v>
      </c>
      <c r="J27" s="113" t="n">
        <f aca="false">+Actuals!G494</f>
        <v>-1</v>
      </c>
      <c r="K27" s="114" t="n">
        <f aca="false">+Actuals!H494</f>
        <v>-4.3</v>
      </c>
      <c r="L27" s="113" t="n">
        <f aca="false">+Actuals!I494</f>
        <v>0</v>
      </c>
      <c r="M27" s="114" t="n">
        <f aca="false">+Actuals!J494</f>
        <v>0</v>
      </c>
      <c r="N27" s="113" t="n">
        <f aca="false">+Actuals!K494</f>
        <v>0</v>
      </c>
      <c r="O27" s="114" t="n">
        <f aca="false">+Actuals!L494</f>
        <v>0</v>
      </c>
      <c r="P27" s="113" t="n">
        <f aca="false">+Actuals!M494</f>
        <v>0</v>
      </c>
      <c r="Q27" s="114" t="n">
        <f aca="false">+Actuals!N494</f>
        <v>0</v>
      </c>
      <c r="R27" s="113" t="n">
        <f aca="false">+Actuals!O494</f>
        <v>0</v>
      </c>
      <c r="S27" s="114" t="n">
        <f aca="false">+Actuals!P494</f>
        <v>0</v>
      </c>
      <c r="T27" s="113" t="n">
        <f aca="false">+Actuals!Q494</f>
        <v>0</v>
      </c>
      <c r="U27" s="114" t="n">
        <f aca="false">+Actuals!R494</f>
        <v>0</v>
      </c>
      <c r="V27" s="113" t="n">
        <f aca="false">+Actuals!S494</f>
        <v>0</v>
      </c>
      <c r="W27" s="114" t="n">
        <f aca="false">+Actuals!T494</f>
        <v>0</v>
      </c>
      <c r="X27" s="113" t="n">
        <f aca="false">+Actuals!U494</f>
        <v>0</v>
      </c>
      <c r="Y27" s="114" t="n">
        <f aca="false">+Actuals!V494</f>
        <v>0</v>
      </c>
      <c r="Z27" s="113" t="n">
        <f aca="false">+Actuals!W494</f>
        <v>0</v>
      </c>
      <c r="AA27" s="114" t="n">
        <f aca="false">+Actuals!X494</f>
        <v>0</v>
      </c>
      <c r="AB27" s="113" t="n">
        <f aca="false">+Actuals!Y494</f>
        <v>0</v>
      </c>
      <c r="AC27" s="114" t="n">
        <f aca="false">+Actuals!Z494</f>
        <v>0</v>
      </c>
      <c r="AD27" s="113" t="n">
        <f aca="false">+Actuals!AA494</f>
        <v>0</v>
      </c>
      <c r="AE27" s="114" t="n">
        <f aca="false">+Actuals!AB494</f>
        <v>0</v>
      </c>
      <c r="AF27" s="113" t="n">
        <f aca="false">+Actuals!AC494</f>
        <v>0</v>
      </c>
      <c r="AG27" s="114" t="n">
        <f aca="false">+Actuals!AD494</f>
        <v>0</v>
      </c>
      <c r="AH27" s="113" t="n">
        <f aca="false">+Actuals!AE494</f>
        <v>0</v>
      </c>
      <c r="AI27" s="114" t="n">
        <f aca="false">+Actuals!AF494</f>
        <v>0</v>
      </c>
      <c r="AJ27" s="113" t="n">
        <f aca="false">+Actuals!AG494</f>
        <v>0</v>
      </c>
      <c r="AK27" s="114" t="n">
        <f aca="false">+Actuals!AH494</f>
        <v>0</v>
      </c>
      <c r="AL27" s="113" t="n">
        <f aca="false">+Actuals!AI494</f>
        <v>0</v>
      </c>
      <c r="AM27" s="114" t="n">
        <f aca="false">+Actuals!AJ494</f>
        <v>0</v>
      </c>
      <c r="AN27" s="113" t="n">
        <f aca="false">+Actuals!AK494</f>
        <v>0</v>
      </c>
      <c r="AO27" s="114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-620000</v>
      </c>
      <c r="E28" s="29" t="n">
        <f aca="false">SUM(G28,I28,K28,M28,O28,Q28,S28,U28,W28,Y28,AA28,AC28,AE28)</f>
        <v>-1835200</v>
      </c>
      <c r="F28" s="28" t="n">
        <f aca="false">'TIE-OUT'!P28+RECLASS!N28</f>
        <v>0</v>
      </c>
      <c r="G28" s="29" t="n">
        <f aca="false">'TIE-OUT'!Q28+RECLASS!O28</f>
        <v>0</v>
      </c>
      <c r="H28" s="113" t="n">
        <f aca="false">+Actuals!E495</f>
        <v>-620000</v>
      </c>
      <c r="I28" s="114" t="n">
        <f aca="false">+Actuals!F495</f>
        <v>-1835200</v>
      </c>
      <c r="J28" s="113" t="n">
        <f aca="false">+Actuals!G495</f>
        <v>-0</v>
      </c>
      <c r="K28" s="114" t="n">
        <f aca="false">+Actuals!H495</f>
        <v>-0</v>
      </c>
      <c r="L28" s="113" t="n">
        <f aca="false">+Actuals!I495</f>
        <v>0</v>
      </c>
      <c r="M28" s="114" t="n">
        <f aca="false">+Actuals!J495</f>
        <v>0</v>
      </c>
      <c r="N28" s="113" t="n">
        <f aca="false">+Actuals!K495</f>
        <v>0</v>
      </c>
      <c r="O28" s="114" t="n">
        <f aca="false">+Actuals!L495</f>
        <v>0</v>
      </c>
      <c r="P28" s="113" t="n">
        <f aca="false">+Actuals!M495</f>
        <v>0</v>
      </c>
      <c r="Q28" s="114" t="n">
        <f aca="false">+Actuals!N495</f>
        <v>0</v>
      </c>
      <c r="R28" s="113" t="n">
        <f aca="false">+Actuals!O495</f>
        <v>0</v>
      </c>
      <c r="S28" s="114" t="n">
        <f aca="false">+Actuals!P495</f>
        <v>0</v>
      </c>
      <c r="T28" s="113" t="n">
        <f aca="false">+Actuals!Q495</f>
        <v>0</v>
      </c>
      <c r="U28" s="114" t="n">
        <f aca="false">+Actuals!R495</f>
        <v>0</v>
      </c>
      <c r="V28" s="113" t="n">
        <f aca="false">+Actuals!S495</f>
        <v>0</v>
      </c>
      <c r="W28" s="114" t="n">
        <f aca="false">+Actuals!T495</f>
        <v>0</v>
      </c>
      <c r="X28" s="113" t="n">
        <f aca="false">+Actuals!U495</f>
        <v>0</v>
      </c>
      <c r="Y28" s="114" t="n">
        <f aca="false">+Actuals!V495</f>
        <v>0</v>
      </c>
      <c r="Z28" s="113" t="n">
        <f aca="false">+Actuals!W495</f>
        <v>0</v>
      </c>
      <c r="AA28" s="114" t="n">
        <f aca="false">+Actuals!X495</f>
        <v>0</v>
      </c>
      <c r="AB28" s="113" t="n">
        <f aca="false">+Actuals!Y495</f>
        <v>0</v>
      </c>
      <c r="AC28" s="114" t="n">
        <f aca="false">+Actuals!Z495</f>
        <v>0</v>
      </c>
      <c r="AD28" s="113" t="n">
        <f aca="false">+Actuals!AA495</f>
        <v>0</v>
      </c>
      <c r="AE28" s="114" t="n">
        <f aca="false">+Actuals!AB495</f>
        <v>0</v>
      </c>
      <c r="AF28" s="113" t="n">
        <f aca="false">+Actuals!AC495</f>
        <v>0</v>
      </c>
      <c r="AG28" s="114" t="n">
        <f aca="false">+Actuals!AD495</f>
        <v>0</v>
      </c>
      <c r="AH28" s="113" t="n">
        <f aca="false">+Actuals!AE495</f>
        <v>0</v>
      </c>
      <c r="AI28" s="114" t="n">
        <f aca="false">+Actuals!AF495</f>
        <v>0</v>
      </c>
      <c r="AJ28" s="113" t="n">
        <f aca="false">+Actuals!AG495</f>
        <v>0</v>
      </c>
      <c r="AK28" s="114" t="n">
        <f aca="false">+Actuals!AH495</f>
        <v>0</v>
      </c>
      <c r="AL28" s="113" t="n">
        <f aca="false">+Actuals!AI495</f>
        <v>0</v>
      </c>
      <c r="AM28" s="114" t="n">
        <f aca="false">+Actuals!AJ495</f>
        <v>0</v>
      </c>
      <c r="AN28" s="113" t="n">
        <f aca="false">+Actuals!AK495</f>
        <v>0</v>
      </c>
      <c r="AO28" s="114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936073</v>
      </c>
      <c r="E29" s="31" t="n">
        <f aca="false">SUM(E27:E28)</f>
        <v>2967956.97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936074</v>
      </c>
      <c r="I29" s="31" t="n">
        <f aca="false">SUM(I27:I28)</f>
        <v>2967961.27</v>
      </c>
      <c r="J29" s="30" t="n">
        <f aca="false">SUM(J27:J28)</f>
        <v>-1</v>
      </c>
      <c r="K29" s="31" t="n">
        <f aca="false">SUM(K27:K28)</f>
        <v>-4.3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15958</v>
      </c>
      <c r="E32" s="29" t="n">
        <f aca="false">SUM(G32,I32,K32,M32,O32,Q32,S32,U32,W32,Y32,AA32,AC32,AE32)</f>
        <v>45912.7661</v>
      </c>
      <c r="F32" s="28" t="n">
        <f aca="false">'TIE-OUT'!P32+RECLASS!N32</f>
        <v>0</v>
      </c>
      <c r="G32" s="29" t="n">
        <f aca="false">'TIE-OUT'!Q32+RECLASS!O32</f>
        <v>0</v>
      </c>
      <c r="H32" s="113" t="n">
        <f aca="false">+Actuals!E496</f>
        <v>-78112</v>
      </c>
      <c r="I32" s="114" t="n">
        <f aca="false">+Actuals!F496</f>
        <v>-224736.0352</v>
      </c>
      <c r="J32" s="113" t="n">
        <f aca="false">+Actuals!G496</f>
        <v>209203</v>
      </c>
      <c r="K32" s="114" t="n">
        <f aca="false">+Actuals!H496</f>
        <v>601897.9513</v>
      </c>
      <c r="L32" s="113" t="n">
        <v>-116742</v>
      </c>
      <c r="M32" s="114" t="n">
        <v>-335878.41</v>
      </c>
      <c r="N32" s="113" t="n">
        <v>453</v>
      </c>
      <c r="O32" s="114" t="n">
        <v>1303.33</v>
      </c>
      <c r="P32" s="113" t="n">
        <v>1156</v>
      </c>
      <c r="Q32" s="114" t="n">
        <v>3325.93</v>
      </c>
      <c r="R32" s="113" t="n">
        <f aca="false">+Actuals!O496</f>
        <v>0</v>
      </c>
      <c r="S32" s="114" t="n">
        <f aca="false">+Actuals!P496</f>
        <v>0</v>
      </c>
      <c r="T32" s="113" t="n">
        <f aca="false">+Actuals!Q496</f>
        <v>0</v>
      </c>
      <c r="U32" s="114" t="n">
        <f aca="false">+Actuals!R496</f>
        <v>0</v>
      </c>
      <c r="V32" s="113" t="n">
        <f aca="false">+Actuals!S496</f>
        <v>0</v>
      </c>
      <c r="W32" s="114" t="n">
        <f aca="false">+Actuals!T496</f>
        <v>0</v>
      </c>
      <c r="X32" s="113" t="n">
        <f aca="false">+Actuals!U496</f>
        <v>0</v>
      </c>
      <c r="Y32" s="114" t="n">
        <f aca="false">+Actuals!V496</f>
        <v>0</v>
      </c>
      <c r="Z32" s="113" t="n">
        <f aca="false">+Actuals!W496</f>
        <v>0</v>
      </c>
      <c r="AA32" s="114" t="n">
        <f aca="false">+Actuals!X496</f>
        <v>0</v>
      </c>
      <c r="AB32" s="113" t="n">
        <f aca="false">+Actuals!Y496</f>
        <v>0</v>
      </c>
      <c r="AC32" s="114" t="n">
        <f aca="false">+Actuals!Z496</f>
        <v>0</v>
      </c>
      <c r="AD32" s="113" t="n">
        <f aca="false">+Actuals!AA496</f>
        <v>0</v>
      </c>
      <c r="AE32" s="114" t="n">
        <f aca="false">+Actuals!AB496</f>
        <v>0</v>
      </c>
      <c r="AF32" s="113" t="n">
        <f aca="false">+Actuals!AC496</f>
        <v>0</v>
      </c>
      <c r="AG32" s="114" t="n">
        <f aca="false">+Actuals!AD496</f>
        <v>0</v>
      </c>
      <c r="AH32" s="113" t="n">
        <f aca="false">+Actuals!AE496</f>
        <v>0</v>
      </c>
      <c r="AI32" s="114" t="n">
        <f aca="false">+Actuals!AF496</f>
        <v>0</v>
      </c>
      <c r="AJ32" s="113" t="n">
        <f aca="false">+Actuals!AG496</f>
        <v>0</v>
      </c>
      <c r="AK32" s="114" t="n">
        <f aca="false">+Actuals!AH496</f>
        <v>0</v>
      </c>
      <c r="AL32" s="113" t="n">
        <f aca="false">+Actuals!AI496</f>
        <v>0</v>
      </c>
      <c r="AM32" s="114" t="n">
        <f aca="false">+Actuals!AJ496</f>
        <v>0</v>
      </c>
      <c r="AN32" s="113" t="n">
        <f aca="false">+Actuals!AK496</f>
        <v>0</v>
      </c>
      <c r="AO32" s="114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-2647</v>
      </c>
      <c r="E33" s="29" t="n">
        <f aca="false">SUM(G33,I33,K33,M33,O33,Q33,S33,U33,W33,Y33,AA33,AC33,AE33)</f>
        <v>-8171.55</v>
      </c>
      <c r="F33" s="28" t="n">
        <f aca="false">'TIE-OUT'!P33+RECLASS!N33</f>
        <v>0</v>
      </c>
      <c r="G33" s="29" t="n">
        <f aca="false">'TIE-OUT'!Q33+RECLASS!O33</f>
        <v>0</v>
      </c>
      <c r="H33" s="113" t="n">
        <f aca="false">+Actuals!E497</f>
        <v>-0</v>
      </c>
      <c r="I33" s="114" t="n">
        <f aca="false">+Actuals!F497</f>
        <v>-0</v>
      </c>
      <c r="J33" s="113" t="n">
        <f aca="false">+Actuals!G497</f>
        <v>0</v>
      </c>
      <c r="K33" s="114" t="n">
        <f aca="false">+Actuals!H497</f>
        <v>0</v>
      </c>
      <c r="L33" s="113" t="n">
        <v>-2646</v>
      </c>
      <c r="M33" s="114" t="n">
        <v>-8168.2</v>
      </c>
      <c r="N33" s="113" t="n">
        <v>-1</v>
      </c>
      <c r="O33" s="114" t="n">
        <v>-3.35</v>
      </c>
      <c r="P33" s="113" t="n">
        <f aca="false">+Actuals!M497</f>
        <v>0</v>
      </c>
      <c r="Q33" s="114" t="n">
        <f aca="false">+Actuals!N497</f>
        <v>0</v>
      </c>
      <c r="R33" s="113" t="n">
        <f aca="false">+Actuals!O497</f>
        <v>0</v>
      </c>
      <c r="S33" s="114" t="n">
        <f aca="false">+Actuals!P497</f>
        <v>0</v>
      </c>
      <c r="T33" s="113" t="n">
        <f aca="false">+Actuals!Q497</f>
        <v>0</v>
      </c>
      <c r="U33" s="114" t="n">
        <f aca="false">+Actuals!R497</f>
        <v>0</v>
      </c>
      <c r="V33" s="113" t="n">
        <f aca="false">+Actuals!S497</f>
        <v>0</v>
      </c>
      <c r="W33" s="114" t="n">
        <f aca="false">+Actuals!T497</f>
        <v>0</v>
      </c>
      <c r="X33" s="113" t="n">
        <f aca="false">+Actuals!U497</f>
        <v>0</v>
      </c>
      <c r="Y33" s="114" t="n">
        <f aca="false">+Actuals!V497</f>
        <v>0</v>
      </c>
      <c r="Z33" s="113" t="n">
        <f aca="false">+Actuals!W497</f>
        <v>0</v>
      </c>
      <c r="AA33" s="114" t="n">
        <f aca="false">+Actuals!X497</f>
        <v>0</v>
      </c>
      <c r="AB33" s="113" t="n">
        <f aca="false">+Actuals!Y497</f>
        <v>0</v>
      </c>
      <c r="AC33" s="114" t="n">
        <f aca="false">+Actuals!Z497</f>
        <v>0</v>
      </c>
      <c r="AD33" s="113" t="n">
        <f aca="false">+Actuals!AA497</f>
        <v>0</v>
      </c>
      <c r="AE33" s="114" t="n">
        <f aca="false">+Actuals!AB497</f>
        <v>0</v>
      </c>
      <c r="AF33" s="113" t="n">
        <f aca="false">+Actuals!AC497</f>
        <v>0</v>
      </c>
      <c r="AG33" s="114" t="n">
        <f aca="false">+Actuals!AD497</f>
        <v>0</v>
      </c>
      <c r="AH33" s="113" t="n">
        <f aca="false">+Actuals!AE497</f>
        <v>0</v>
      </c>
      <c r="AI33" s="114" t="n">
        <f aca="false">+Actuals!AF497</f>
        <v>0</v>
      </c>
      <c r="AJ33" s="113" t="n">
        <f aca="false">+Actuals!AG497</f>
        <v>0</v>
      </c>
      <c r="AK33" s="114" t="n">
        <f aca="false">+Actuals!AH497</f>
        <v>0</v>
      </c>
      <c r="AL33" s="113" t="n">
        <f aca="false">+Actuals!AI497</f>
        <v>0</v>
      </c>
      <c r="AM33" s="114" t="n">
        <f aca="false">+Actuals!AJ497</f>
        <v>0</v>
      </c>
      <c r="AN33" s="113" t="n">
        <f aca="false">+Actuals!AK497</f>
        <v>0</v>
      </c>
      <c r="AO33" s="114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11045</v>
      </c>
      <c r="E34" s="29" t="n">
        <f aca="false">SUM(G34,I34,K34,M34,O34,Q34,S34,U34,W34,Y34,AA34,AC34,AE34)</f>
        <v>35823.06</v>
      </c>
      <c r="F34" s="28" t="n">
        <f aca="false">'TIE-OUT'!P34+RECLASS!N34</f>
        <v>0</v>
      </c>
      <c r="G34" s="29" t="n">
        <f aca="false">'TIE-OUT'!Q34+RECLASS!O34</f>
        <v>0</v>
      </c>
      <c r="H34" s="113" t="n">
        <f aca="false">+Actuals!E498</f>
        <v>-0</v>
      </c>
      <c r="I34" s="114" t="n">
        <f aca="false">+Actuals!F498</f>
        <v>-0</v>
      </c>
      <c r="J34" s="113" t="n">
        <f aca="false">+Actuals!G498</f>
        <v>0</v>
      </c>
      <c r="K34" s="114" t="n">
        <f aca="false">+Actuals!H498</f>
        <v>0</v>
      </c>
      <c r="L34" s="113" t="n">
        <v>11045</v>
      </c>
      <c r="M34" s="114" t="n">
        <v>35823.06</v>
      </c>
      <c r="N34" s="113" t="n">
        <f aca="false">+Actuals!K498</f>
        <v>0</v>
      </c>
      <c r="O34" s="114" t="n">
        <f aca="false">+Actuals!L498</f>
        <v>0</v>
      </c>
      <c r="P34" s="113" t="n">
        <f aca="false">+Actuals!M498</f>
        <v>0</v>
      </c>
      <c r="Q34" s="114" t="n">
        <f aca="false">+Actuals!N498</f>
        <v>0</v>
      </c>
      <c r="R34" s="113" t="n">
        <f aca="false">+Actuals!O498</f>
        <v>0</v>
      </c>
      <c r="S34" s="114" t="n">
        <f aca="false">+Actuals!P498</f>
        <v>0</v>
      </c>
      <c r="T34" s="113" t="n">
        <f aca="false">+Actuals!Q498</f>
        <v>0</v>
      </c>
      <c r="U34" s="114" t="n">
        <f aca="false">+Actuals!R498</f>
        <v>0</v>
      </c>
      <c r="V34" s="113" t="n">
        <f aca="false">+Actuals!S498</f>
        <v>0</v>
      </c>
      <c r="W34" s="114" t="n">
        <f aca="false">+Actuals!T498</f>
        <v>0</v>
      </c>
      <c r="X34" s="113" t="n">
        <f aca="false">+Actuals!U498</f>
        <v>0</v>
      </c>
      <c r="Y34" s="114" t="n">
        <f aca="false">+Actuals!V498</f>
        <v>0</v>
      </c>
      <c r="Z34" s="113" t="n">
        <f aca="false">+Actuals!W498</f>
        <v>0</v>
      </c>
      <c r="AA34" s="114" t="n">
        <f aca="false">+Actuals!X498</f>
        <v>0</v>
      </c>
      <c r="AB34" s="113" t="n">
        <f aca="false">+Actuals!Y498</f>
        <v>0</v>
      </c>
      <c r="AC34" s="114" t="n">
        <f aca="false">+Actuals!Z498</f>
        <v>0</v>
      </c>
      <c r="AD34" s="113" t="n">
        <f aca="false">+Actuals!AA498</f>
        <v>0</v>
      </c>
      <c r="AE34" s="114" t="n">
        <f aca="false">+Actuals!AB498</f>
        <v>0</v>
      </c>
      <c r="AF34" s="113" t="n">
        <f aca="false">+Actuals!AC498</f>
        <v>0</v>
      </c>
      <c r="AG34" s="114" t="n">
        <f aca="false">+Actuals!AD498</f>
        <v>0</v>
      </c>
      <c r="AH34" s="113" t="n">
        <f aca="false">+Actuals!AE498</f>
        <v>0</v>
      </c>
      <c r="AI34" s="114" t="n">
        <f aca="false">+Actuals!AF498</f>
        <v>0</v>
      </c>
      <c r="AJ34" s="113" t="n">
        <f aca="false">+Actuals!AG498</f>
        <v>0</v>
      </c>
      <c r="AK34" s="114" t="n">
        <f aca="false">+Actuals!AH498</f>
        <v>0</v>
      </c>
      <c r="AL34" s="113" t="n">
        <f aca="false">+Actuals!AI498</f>
        <v>0</v>
      </c>
      <c r="AM34" s="114" t="n">
        <f aca="false">+Actuals!AJ498</f>
        <v>0</v>
      </c>
      <c r="AN34" s="113" t="n">
        <f aca="false">+Actuals!AK498</f>
        <v>0</v>
      </c>
      <c r="AO34" s="114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-2378958</v>
      </c>
      <c r="E35" s="29" t="n">
        <f aca="false">SUM(G35,I35,K35,M35,O35,Q35,S35,U35,W35,Y35,AA35,AC35,AE35)</f>
        <v>-5259202.93</v>
      </c>
      <c r="F35" s="28" t="n">
        <f aca="false">'TIE-OUT'!P35+RECLASS!N35</f>
        <v>0</v>
      </c>
      <c r="G35" s="29" t="n">
        <f aca="false">'TIE-OUT'!Q35+RECLASS!O35</f>
        <v>0</v>
      </c>
      <c r="H35" s="113" t="n">
        <f aca="false">+Actuals!E499</f>
        <v>0</v>
      </c>
      <c r="I35" s="114" t="n">
        <f aca="false">+Actuals!F499</f>
        <v>0</v>
      </c>
      <c r="J35" s="113" t="n">
        <f aca="false">+Actuals!G499</f>
        <v>-0</v>
      </c>
      <c r="K35" s="114" t="n">
        <f aca="false">+Actuals!H499</f>
        <v>-0</v>
      </c>
      <c r="L35" s="113" t="n">
        <v>-2274479</v>
      </c>
      <c r="M35" s="114" t="n">
        <v>-5102702.94</v>
      </c>
      <c r="N35" s="113" t="n">
        <f aca="false">+Actuals!K499</f>
        <v>0</v>
      </c>
      <c r="O35" s="114" t="n">
        <v>-156499.99</v>
      </c>
      <c r="P35" s="113" t="n">
        <v>-104479</v>
      </c>
      <c r="Q35" s="114" t="n">
        <f aca="false">+Actuals!N499</f>
        <v>0</v>
      </c>
      <c r="R35" s="113" t="n">
        <f aca="false">+Actuals!O499</f>
        <v>0</v>
      </c>
      <c r="S35" s="114" t="n">
        <f aca="false">+Actuals!P499</f>
        <v>0</v>
      </c>
      <c r="T35" s="113" t="n">
        <f aca="false">+Actuals!Q499</f>
        <v>0</v>
      </c>
      <c r="U35" s="114" t="n">
        <f aca="false">+Actuals!R499</f>
        <v>0</v>
      </c>
      <c r="V35" s="113" t="n">
        <f aca="false">+Actuals!S499</f>
        <v>0</v>
      </c>
      <c r="W35" s="114" t="n">
        <f aca="false">+Actuals!T499</f>
        <v>0</v>
      </c>
      <c r="X35" s="113" t="n">
        <f aca="false">+Actuals!U499</f>
        <v>0</v>
      </c>
      <c r="Y35" s="114" t="n">
        <f aca="false">+Actuals!V499</f>
        <v>0</v>
      </c>
      <c r="Z35" s="113" t="n">
        <f aca="false">+Actuals!W499</f>
        <v>0</v>
      </c>
      <c r="AA35" s="114" t="n">
        <f aca="false">+Actuals!X499</f>
        <v>0</v>
      </c>
      <c r="AB35" s="113" t="n">
        <f aca="false">+Actuals!Y499</f>
        <v>0</v>
      </c>
      <c r="AC35" s="114" t="n">
        <f aca="false">+Actuals!Z499</f>
        <v>0</v>
      </c>
      <c r="AD35" s="113" t="n">
        <f aca="false">+Actuals!AA499</f>
        <v>0</v>
      </c>
      <c r="AE35" s="114" t="n">
        <f aca="false">+Actuals!AB499</f>
        <v>0</v>
      </c>
      <c r="AF35" s="113" t="n">
        <f aca="false">+Actuals!AC499</f>
        <v>0</v>
      </c>
      <c r="AG35" s="114" t="n">
        <f aca="false">+Actuals!AD499</f>
        <v>0</v>
      </c>
      <c r="AH35" s="113" t="n">
        <f aca="false">+Actuals!AE499</f>
        <v>0</v>
      </c>
      <c r="AI35" s="114" t="n">
        <f aca="false">+Actuals!AF499</f>
        <v>0</v>
      </c>
      <c r="AJ35" s="113" t="n">
        <f aca="false">+Actuals!AG499</f>
        <v>0</v>
      </c>
      <c r="AK35" s="114" t="n">
        <f aca="false">+Actuals!AH499</f>
        <v>0</v>
      </c>
      <c r="AL35" s="113" t="n">
        <f aca="false">+Actuals!AI499</f>
        <v>0</v>
      </c>
      <c r="AM35" s="114" t="n">
        <f aca="false">+Actuals!AJ499</f>
        <v>0</v>
      </c>
      <c r="AN35" s="113" t="n">
        <f aca="false">+Actuals!AK499</f>
        <v>0</v>
      </c>
      <c r="AO35" s="114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-2354602</v>
      </c>
      <c r="E36" s="31" t="n">
        <f aca="false">SUM(E32:E35)</f>
        <v>-5185638.6539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-78112</v>
      </c>
      <c r="I36" s="31" t="n">
        <f aca="false">SUM(I32:I35)</f>
        <v>-224736.0352</v>
      </c>
      <c r="J36" s="30" t="n">
        <f aca="false">SUM(J32:J35)</f>
        <v>209203</v>
      </c>
      <c r="K36" s="31" t="n">
        <f aca="false">SUM(K32:K35)</f>
        <v>601897.9513</v>
      </c>
      <c r="L36" s="30" t="n">
        <f aca="false">SUM(L32:L35)</f>
        <v>-2382822</v>
      </c>
      <c r="M36" s="31" t="n">
        <f aca="false">SUM(M32:M35)</f>
        <v>-5410926.49</v>
      </c>
      <c r="N36" s="30" t="n">
        <f aca="false">SUM(N32:N35)</f>
        <v>452</v>
      </c>
      <c r="O36" s="31" t="n">
        <f aca="false">SUM(O32:O35)</f>
        <v>-155200.01</v>
      </c>
      <c r="P36" s="30" t="n">
        <f aca="false">SUM(P32:P35)</f>
        <v>-103323</v>
      </c>
      <c r="Q36" s="31" t="n">
        <f aca="false">SUM(Q32:Q35)</f>
        <v>3325.93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2397</v>
      </c>
      <c r="E39" s="29" t="n">
        <f aca="false">SUM(G39,I39,K39,M39,O39,Q39,S39,U39,W39,Y39,AA39,AC39,AE39)</f>
        <v>0</v>
      </c>
      <c r="F39" s="28" t="n">
        <f aca="false">'TIE-OUT'!P39+RECLASS!N39</f>
        <v>0</v>
      </c>
      <c r="G39" s="29" t="n">
        <f aca="false">'TIE-OUT'!Q39+RECLASS!O39</f>
        <v>0</v>
      </c>
      <c r="H39" s="113" t="n">
        <f aca="false">+Actuals!E500</f>
        <v>29898</v>
      </c>
      <c r="I39" s="114" t="n">
        <f aca="false">+Actuals!F500</f>
        <v>79120.26</v>
      </c>
      <c r="J39" s="113" t="n">
        <f aca="false">+Actuals!G500</f>
        <v>3027</v>
      </c>
      <c r="K39" s="114" t="n">
        <f aca="false">+Actuals!H500</f>
        <v>8711.85</v>
      </c>
      <c r="L39" s="113" t="n">
        <v>-30528</v>
      </c>
      <c r="M39" s="114" t="n">
        <v>-87832.11</v>
      </c>
      <c r="N39" s="113" t="n">
        <f aca="false">+Actuals!K500</f>
        <v>0</v>
      </c>
      <c r="O39" s="114" t="n">
        <f aca="false">+Actuals!L500</f>
        <v>0</v>
      </c>
      <c r="P39" s="113" t="n">
        <f aca="false">+Actuals!M500</f>
        <v>0</v>
      </c>
      <c r="Q39" s="114" t="n">
        <f aca="false">+Actuals!N500</f>
        <v>0</v>
      </c>
      <c r="R39" s="113" t="n">
        <f aca="false">+Actuals!O500</f>
        <v>0</v>
      </c>
      <c r="S39" s="114" t="n">
        <f aca="false">+Actuals!P500</f>
        <v>0</v>
      </c>
      <c r="T39" s="113" t="n">
        <f aca="false">+Actuals!Q500</f>
        <v>0</v>
      </c>
      <c r="U39" s="114" t="n">
        <f aca="false">+Actuals!R500</f>
        <v>0</v>
      </c>
      <c r="V39" s="113" t="n">
        <f aca="false">+Actuals!S500</f>
        <v>0</v>
      </c>
      <c r="W39" s="114" t="n">
        <f aca="false">+Actuals!T500</f>
        <v>0</v>
      </c>
      <c r="X39" s="113" t="n">
        <f aca="false">+Actuals!U500</f>
        <v>0</v>
      </c>
      <c r="Y39" s="114" t="n">
        <f aca="false">+Actuals!V500</f>
        <v>0</v>
      </c>
      <c r="Z39" s="113" t="n">
        <f aca="false">+Actuals!W500</f>
        <v>0</v>
      </c>
      <c r="AA39" s="114" t="n">
        <f aca="false">+Actuals!X500</f>
        <v>0</v>
      </c>
      <c r="AB39" s="113" t="n">
        <f aca="false">+Actuals!Y500</f>
        <v>0</v>
      </c>
      <c r="AC39" s="114" t="n">
        <f aca="false">+Actuals!Z500</f>
        <v>0</v>
      </c>
      <c r="AD39" s="113" t="n">
        <f aca="false">+Actuals!AA500</f>
        <v>0</v>
      </c>
      <c r="AE39" s="114" t="n">
        <f aca="false">+Actuals!AB500</f>
        <v>0</v>
      </c>
      <c r="AF39" s="113" t="n">
        <f aca="false">+Actuals!AC500</f>
        <v>0</v>
      </c>
      <c r="AG39" s="114" t="n">
        <f aca="false">+Actuals!AD500</f>
        <v>0</v>
      </c>
      <c r="AH39" s="113" t="n">
        <f aca="false">+Actuals!AE500</f>
        <v>0</v>
      </c>
      <c r="AI39" s="114" t="n">
        <f aca="false">+Actuals!AF500</f>
        <v>0</v>
      </c>
      <c r="AJ39" s="113" t="n">
        <f aca="false">+Actuals!AG500</f>
        <v>0</v>
      </c>
      <c r="AK39" s="114" t="n">
        <f aca="false">+Actuals!AH500</f>
        <v>0</v>
      </c>
      <c r="AL39" s="113" t="n">
        <f aca="false">+Actuals!AI500</f>
        <v>0</v>
      </c>
      <c r="AM39" s="114" t="n">
        <f aca="false">+Actuals!AJ500</f>
        <v>0</v>
      </c>
      <c r="AN39" s="113" t="n">
        <f aca="false">+Actuals!AK500</f>
        <v>0</v>
      </c>
      <c r="AO39" s="114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-17275</v>
      </c>
      <c r="E40" s="29" t="n">
        <f aca="false">SUM(G40,I40,K40,M40,O40,Q40,S40,U40,W40,Y40,AA40,AC40,AE40)</f>
        <v>-114219.63</v>
      </c>
      <c r="F40" s="28" t="n">
        <f aca="false">'TIE-OUT'!P40+RECLASS!N40</f>
        <v>0</v>
      </c>
      <c r="G40" s="29" t="n">
        <f aca="false">'TIE-OUT'!Q40+RECLASS!O40</f>
        <v>0</v>
      </c>
      <c r="H40" s="113" t="n">
        <f aca="false">+Actuals!E501</f>
        <v>-2394771</v>
      </c>
      <c r="I40" s="114" t="n">
        <f aca="false">+Actuals!F501</f>
        <v>-343510.1</v>
      </c>
      <c r="J40" s="113" t="n">
        <f aca="false">+Actuals!G501</f>
        <v>-1462</v>
      </c>
      <c r="K40" s="114" t="n">
        <f aca="false">+Actuals!H501</f>
        <v>-7232.78</v>
      </c>
      <c r="L40" s="113" t="n">
        <v>2274479</v>
      </c>
      <c r="M40" s="114" t="n">
        <f aca="false">+Actuals!J501</f>
        <v>0</v>
      </c>
      <c r="N40" s="113" t="n">
        <f aca="false">+Actuals!K501</f>
        <v>0</v>
      </c>
      <c r="O40" s="114" t="n">
        <f aca="false">+Actuals!L501</f>
        <v>0</v>
      </c>
      <c r="P40" s="113" t="n">
        <v>104479</v>
      </c>
      <c r="Q40" s="114" t="n">
        <v>236523.25</v>
      </c>
      <c r="R40" s="113" t="n">
        <f aca="false">+Actuals!O501</f>
        <v>0</v>
      </c>
      <c r="S40" s="114" t="n">
        <f aca="false">+Actuals!P501</f>
        <v>0</v>
      </c>
      <c r="T40" s="113" t="n">
        <f aca="false">+Actuals!Q501</f>
        <v>0</v>
      </c>
      <c r="U40" s="114" t="n">
        <f aca="false">+Actuals!R501</f>
        <v>0</v>
      </c>
      <c r="V40" s="113" t="n">
        <f aca="false">+Actuals!S501</f>
        <v>0</v>
      </c>
      <c r="W40" s="114" t="n">
        <f aca="false">+Actuals!T501</f>
        <v>0</v>
      </c>
      <c r="X40" s="113" t="n">
        <f aca="false">+Actuals!U501</f>
        <v>0</v>
      </c>
      <c r="Y40" s="114" t="n">
        <f aca="false">+Actuals!V501</f>
        <v>0</v>
      </c>
      <c r="Z40" s="113" t="n">
        <f aca="false">+Actuals!W501</f>
        <v>0</v>
      </c>
      <c r="AA40" s="114" t="n">
        <f aca="false">+Actuals!X501</f>
        <v>0</v>
      </c>
      <c r="AB40" s="113" t="n">
        <f aca="false">+Actuals!Y501</f>
        <v>0</v>
      </c>
      <c r="AC40" s="114" t="n">
        <f aca="false">+Actuals!Z501</f>
        <v>0</v>
      </c>
      <c r="AD40" s="113" t="n">
        <f aca="false">+Actuals!AA501</f>
        <v>0</v>
      </c>
      <c r="AE40" s="114" t="n">
        <f aca="false">+Actuals!AB501</f>
        <v>0</v>
      </c>
      <c r="AF40" s="113" t="n">
        <f aca="false">+Actuals!AC501</f>
        <v>0</v>
      </c>
      <c r="AG40" s="114" t="n">
        <f aca="false">+Actuals!AD501</f>
        <v>0</v>
      </c>
      <c r="AH40" s="113" t="n">
        <f aca="false">+Actuals!AE501</f>
        <v>0</v>
      </c>
      <c r="AI40" s="114" t="n">
        <f aca="false">+Actuals!AF501</f>
        <v>0</v>
      </c>
      <c r="AJ40" s="113" t="n">
        <f aca="false">+Actuals!AG501</f>
        <v>0</v>
      </c>
      <c r="AK40" s="114" t="n">
        <f aca="false">+Actuals!AH501</f>
        <v>0</v>
      </c>
      <c r="AL40" s="113" t="n">
        <f aca="false">+Actuals!AI501</f>
        <v>0</v>
      </c>
      <c r="AM40" s="114" t="n">
        <f aca="false">+Actuals!AJ501</f>
        <v>0</v>
      </c>
      <c r="AN40" s="113" t="n">
        <f aca="false">+Actuals!AK501</f>
        <v>0</v>
      </c>
      <c r="AO40" s="114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'TIE-OUT'!P41+RECLASS!N41</f>
        <v>0</v>
      </c>
      <c r="G41" s="29" t="n">
        <f aca="false">'TIE-OUT'!Q41+RECLASS!O41</f>
        <v>0</v>
      </c>
      <c r="H41" s="113" t="n">
        <f aca="false">+Actuals!E502</f>
        <v>0</v>
      </c>
      <c r="I41" s="114" t="n">
        <f aca="false">+Actuals!F502</f>
        <v>0</v>
      </c>
      <c r="J41" s="113" t="n">
        <f aca="false">+Actuals!G502</f>
        <v>0</v>
      </c>
      <c r="K41" s="114" t="n">
        <f aca="false">+Actuals!H502</f>
        <v>0</v>
      </c>
      <c r="L41" s="113" t="n">
        <f aca="false">+Actuals!I502</f>
        <v>0</v>
      </c>
      <c r="M41" s="114" t="n">
        <f aca="false">+Actuals!J502</f>
        <v>0</v>
      </c>
      <c r="N41" s="113" t="n">
        <f aca="false">+Actuals!K502</f>
        <v>0</v>
      </c>
      <c r="O41" s="114" t="n">
        <f aca="false">+Actuals!L502</f>
        <v>0</v>
      </c>
      <c r="P41" s="113" t="n">
        <f aca="false">+Actuals!M502</f>
        <v>0</v>
      </c>
      <c r="Q41" s="114" t="n">
        <f aca="false">+Actuals!N502</f>
        <v>0</v>
      </c>
      <c r="R41" s="113" t="n">
        <f aca="false">+Actuals!O502</f>
        <v>0</v>
      </c>
      <c r="S41" s="114" t="n">
        <f aca="false">+Actuals!P502</f>
        <v>0</v>
      </c>
      <c r="T41" s="113" t="n">
        <f aca="false">+Actuals!Q502</f>
        <v>0</v>
      </c>
      <c r="U41" s="114" t="n">
        <f aca="false">+Actuals!R502</f>
        <v>0</v>
      </c>
      <c r="V41" s="113" t="n">
        <f aca="false">+Actuals!S502</f>
        <v>0</v>
      </c>
      <c r="W41" s="114" t="n">
        <f aca="false">+Actuals!T502</f>
        <v>0</v>
      </c>
      <c r="X41" s="113" t="n">
        <f aca="false">+Actuals!U502</f>
        <v>0</v>
      </c>
      <c r="Y41" s="114" t="n">
        <f aca="false">+Actuals!V502</f>
        <v>0</v>
      </c>
      <c r="Z41" s="113" t="n">
        <f aca="false">+Actuals!W502</f>
        <v>0</v>
      </c>
      <c r="AA41" s="114" t="n">
        <f aca="false">+Actuals!X502</f>
        <v>0</v>
      </c>
      <c r="AB41" s="113" t="n">
        <f aca="false">+Actuals!Y502</f>
        <v>0</v>
      </c>
      <c r="AC41" s="114" t="n">
        <f aca="false">+Actuals!Z502</f>
        <v>0</v>
      </c>
      <c r="AD41" s="113" t="n">
        <f aca="false">+Actuals!AA502</f>
        <v>0</v>
      </c>
      <c r="AE41" s="114" t="n">
        <f aca="false">+Actuals!AB502</f>
        <v>0</v>
      </c>
      <c r="AF41" s="113" t="n">
        <f aca="false">+Actuals!AC502</f>
        <v>0</v>
      </c>
      <c r="AG41" s="114" t="n">
        <f aca="false">+Actuals!AD502</f>
        <v>0</v>
      </c>
      <c r="AH41" s="113" t="n">
        <f aca="false">+Actuals!AE502</f>
        <v>0</v>
      </c>
      <c r="AI41" s="114" t="n">
        <f aca="false">+Actuals!AF502</f>
        <v>0</v>
      </c>
      <c r="AJ41" s="113" t="n">
        <f aca="false">+Actuals!AG502</f>
        <v>0</v>
      </c>
      <c r="AK41" s="114" t="n">
        <f aca="false">+Actuals!AH502</f>
        <v>0</v>
      </c>
      <c r="AL41" s="113" t="n">
        <f aca="false">+Actuals!AI502</f>
        <v>0</v>
      </c>
      <c r="AM41" s="114" t="n">
        <f aca="false">+Actuals!AJ502</f>
        <v>0</v>
      </c>
      <c r="AN41" s="113" t="n">
        <f aca="false">+Actuals!AK502</f>
        <v>0</v>
      </c>
      <c r="AO41" s="114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-17275</v>
      </c>
      <c r="E42" s="31" t="n">
        <f aca="false">SUM(E40:E41)</f>
        <v>-114219.63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-2394771</v>
      </c>
      <c r="I42" s="31" t="n">
        <f aca="false">SUM(I40:I41)</f>
        <v>-343510.1</v>
      </c>
      <c r="J42" s="30" t="n">
        <f aca="false">SUM(J40:J41)</f>
        <v>-1462</v>
      </c>
      <c r="K42" s="31" t="n">
        <f aca="false">SUM(K40:K41)</f>
        <v>-7232.78</v>
      </c>
      <c r="L42" s="30" t="n">
        <f aca="false">SUM(L40:L41)</f>
        <v>2274479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104479</v>
      </c>
      <c r="Q42" s="31" t="n">
        <f aca="false">SUM(Q40:Q41)</f>
        <v>236523.25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-14878</v>
      </c>
      <c r="E43" s="31" t="n">
        <f aca="false">E42+E39</f>
        <v>-114219.63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-2364873</v>
      </c>
      <c r="I43" s="31" t="n">
        <f aca="false">I42+I39</f>
        <v>-264389.84</v>
      </c>
      <c r="J43" s="30" t="n">
        <f aca="false">J42+J39</f>
        <v>1565</v>
      </c>
      <c r="K43" s="31" t="n">
        <f aca="false">K42+K39</f>
        <v>1479.07</v>
      </c>
      <c r="L43" s="30" t="n">
        <f aca="false">L42+L39</f>
        <v>2243951</v>
      </c>
      <c r="M43" s="31" t="n">
        <f aca="false">M42+M39</f>
        <v>-87832.11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104479</v>
      </c>
      <c r="Q43" s="31" t="n">
        <f aca="false">Q42+Q39</f>
        <v>236523.25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'TIE-OUT'!P45+RECLASS!N45</f>
        <v>0</v>
      </c>
      <c r="G45" s="29" t="n">
        <f aca="false">'TIE-OUT'!Q45+RECLASS!O45</f>
        <v>0</v>
      </c>
      <c r="H45" s="113" t="n">
        <f aca="false">+Actuals!E503</f>
        <v>0</v>
      </c>
      <c r="I45" s="114" t="n">
        <f aca="false">+Actuals!F503</f>
        <v>0</v>
      </c>
      <c r="J45" s="113" t="n">
        <f aca="false">+Actuals!G503</f>
        <v>0</v>
      </c>
      <c r="K45" s="114" t="n">
        <f aca="false">+Actuals!H503</f>
        <v>0</v>
      </c>
      <c r="L45" s="113" t="n">
        <f aca="false">+Actuals!I503</f>
        <v>0</v>
      </c>
      <c r="M45" s="114" t="n">
        <f aca="false">+Actuals!J503</f>
        <v>0</v>
      </c>
      <c r="N45" s="113" t="n">
        <f aca="false">+Actuals!K503</f>
        <v>0</v>
      </c>
      <c r="O45" s="114" t="n">
        <f aca="false">+Actuals!L503</f>
        <v>0</v>
      </c>
      <c r="P45" s="113" t="n">
        <f aca="false">+Actuals!M503</f>
        <v>0</v>
      </c>
      <c r="Q45" s="114" t="n">
        <f aca="false">+Actuals!N503</f>
        <v>0</v>
      </c>
      <c r="R45" s="113" t="n">
        <f aca="false">+Actuals!O503</f>
        <v>0</v>
      </c>
      <c r="S45" s="114" t="n">
        <f aca="false">+Actuals!P503</f>
        <v>0</v>
      </c>
      <c r="T45" s="113" t="n">
        <f aca="false">+Actuals!Q503</f>
        <v>0</v>
      </c>
      <c r="U45" s="114" t="n">
        <f aca="false">+Actuals!R503</f>
        <v>0</v>
      </c>
      <c r="V45" s="113" t="n">
        <f aca="false">+Actuals!S503</f>
        <v>0</v>
      </c>
      <c r="W45" s="114" t="n">
        <f aca="false">+Actuals!T503</f>
        <v>0</v>
      </c>
      <c r="X45" s="113" t="n">
        <f aca="false">+Actuals!U503</f>
        <v>0</v>
      </c>
      <c r="Y45" s="114" t="n">
        <f aca="false">+Actuals!V503</f>
        <v>0</v>
      </c>
      <c r="Z45" s="113" t="n">
        <f aca="false">+Actuals!W503</f>
        <v>0</v>
      </c>
      <c r="AA45" s="114" t="n">
        <f aca="false">+Actuals!X503</f>
        <v>0</v>
      </c>
      <c r="AB45" s="113" t="n">
        <f aca="false">+Actuals!Y503</f>
        <v>0</v>
      </c>
      <c r="AC45" s="114" t="n">
        <f aca="false">+Actuals!Z503</f>
        <v>0</v>
      </c>
      <c r="AD45" s="113" t="n">
        <f aca="false">+Actuals!AA503</f>
        <v>0</v>
      </c>
      <c r="AE45" s="114" t="n">
        <f aca="false">+Actuals!AB503</f>
        <v>0</v>
      </c>
      <c r="AF45" s="113" t="n">
        <f aca="false">+Actuals!AC503</f>
        <v>0</v>
      </c>
      <c r="AG45" s="114" t="n">
        <f aca="false">+Actuals!AD503</f>
        <v>0</v>
      </c>
      <c r="AH45" s="113" t="n">
        <f aca="false">+Actuals!AE503</f>
        <v>0</v>
      </c>
      <c r="AI45" s="114" t="n">
        <f aca="false">+Actuals!AF503</f>
        <v>0</v>
      </c>
      <c r="AJ45" s="113" t="n">
        <f aca="false">+Actuals!AG503</f>
        <v>0</v>
      </c>
      <c r="AK45" s="114" t="n">
        <f aca="false">+Actuals!AH503</f>
        <v>0</v>
      </c>
      <c r="AL45" s="113" t="n">
        <f aca="false">+Actuals!AI503</f>
        <v>0</v>
      </c>
      <c r="AM45" s="114" t="n">
        <f aca="false">+Actuals!AJ503</f>
        <v>0</v>
      </c>
      <c r="AN45" s="113" t="n">
        <f aca="false">+Actuals!AK503</f>
        <v>0</v>
      </c>
      <c r="AO45" s="114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3" t="n">
        <f aca="false">+Actuals!E504</f>
        <v>0</v>
      </c>
      <c r="I47" s="114" t="n">
        <f aca="false">+Actuals!F504</f>
        <v>0</v>
      </c>
      <c r="J47" s="113" t="n">
        <f aca="false">+Actuals!G504</f>
        <v>0</v>
      </c>
      <c r="K47" s="114" t="n">
        <f aca="false">+Actuals!H504</f>
        <v>0</v>
      </c>
      <c r="L47" s="113" t="n">
        <f aca="false">+Actuals!I504</f>
        <v>0</v>
      </c>
      <c r="M47" s="114" t="n">
        <f aca="false">+Actuals!J504</f>
        <v>0</v>
      </c>
      <c r="N47" s="113" t="n">
        <f aca="false">+Actuals!K504</f>
        <v>0</v>
      </c>
      <c r="O47" s="114" t="n">
        <f aca="false">+Actuals!L504</f>
        <v>0</v>
      </c>
      <c r="P47" s="113" t="n">
        <f aca="false">+Actuals!M504</f>
        <v>0</v>
      </c>
      <c r="Q47" s="114" t="n">
        <f aca="false">+Actuals!N504</f>
        <v>0</v>
      </c>
      <c r="R47" s="113" t="n">
        <f aca="false">+Actuals!O504</f>
        <v>0</v>
      </c>
      <c r="S47" s="114" t="n">
        <f aca="false">+Actuals!P504</f>
        <v>0</v>
      </c>
      <c r="T47" s="113" t="n">
        <f aca="false">+Actuals!Q504</f>
        <v>0</v>
      </c>
      <c r="U47" s="114" t="n">
        <f aca="false">+Actuals!R504</f>
        <v>0</v>
      </c>
      <c r="V47" s="113" t="n">
        <f aca="false">+Actuals!S504</f>
        <v>0</v>
      </c>
      <c r="W47" s="114" t="n">
        <f aca="false">+Actuals!T504</f>
        <v>0</v>
      </c>
      <c r="X47" s="113" t="n">
        <f aca="false">+Actuals!U504</f>
        <v>0</v>
      </c>
      <c r="Y47" s="114" t="n">
        <f aca="false">+Actuals!V504</f>
        <v>0</v>
      </c>
      <c r="Z47" s="113" t="n">
        <f aca="false">+Actuals!W504</f>
        <v>0</v>
      </c>
      <c r="AA47" s="114" t="n">
        <f aca="false">+Actuals!X504</f>
        <v>0</v>
      </c>
      <c r="AB47" s="113" t="n">
        <f aca="false">+Actuals!Y504</f>
        <v>0</v>
      </c>
      <c r="AC47" s="114" t="n">
        <f aca="false">+Actuals!Z504</f>
        <v>0</v>
      </c>
      <c r="AD47" s="113" t="n">
        <f aca="false">+Actuals!AA504</f>
        <v>0</v>
      </c>
      <c r="AE47" s="114" t="n">
        <f aca="false">+Actuals!AB504</f>
        <v>0</v>
      </c>
      <c r="AF47" s="113" t="n">
        <f aca="false">+Actuals!AC504</f>
        <v>0</v>
      </c>
      <c r="AG47" s="114" t="n">
        <f aca="false">+Actuals!AD504</f>
        <v>0</v>
      </c>
      <c r="AH47" s="113" t="n">
        <f aca="false">+Actuals!AE504</f>
        <v>0</v>
      </c>
      <c r="AI47" s="114" t="n">
        <f aca="false">+Actuals!AF504</f>
        <v>0</v>
      </c>
      <c r="AJ47" s="113" t="n">
        <f aca="false">+Actuals!AG504</f>
        <v>0</v>
      </c>
      <c r="AK47" s="114" t="n">
        <f aca="false">+Actuals!AH504</f>
        <v>0</v>
      </c>
      <c r="AL47" s="113" t="n">
        <f aca="false">+Actuals!AI504</f>
        <v>0</v>
      </c>
      <c r="AM47" s="114" t="n">
        <f aca="false">+Actuals!AJ504</f>
        <v>0</v>
      </c>
      <c r="AN47" s="113" t="n">
        <f aca="false">+Actuals!AK504</f>
        <v>0</v>
      </c>
      <c r="AO47" s="114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4918</v>
      </c>
      <c r="E49" s="29" t="n">
        <f aca="false">SUM(G49,I49,K49,M49,O49,Q49,S49,U49,W49,Y49,AA49,AC49,AE49)</f>
        <v>14149.5759000002</v>
      </c>
      <c r="F49" s="28" t="n">
        <f aca="false">'TIE-OUT'!P49+RECLASS!N49</f>
        <v>0</v>
      </c>
      <c r="G49" s="29" t="n">
        <f aca="false">'TIE-OUT'!Q49+RECLASS!O49</f>
        <v>0</v>
      </c>
      <c r="H49" s="113" t="n">
        <f aca="false">+Actuals!E505</f>
        <v>2940694</v>
      </c>
      <c r="I49" s="114" t="n">
        <f aca="false">+Actuals!F505</f>
        <v>8460670.7074</v>
      </c>
      <c r="J49" s="113" t="n">
        <f aca="false">+Actuals!G505</f>
        <v>620835</v>
      </c>
      <c r="K49" s="114" t="n">
        <f aca="false">+Actuals!H505</f>
        <v>1786204.3785</v>
      </c>
      <c r="L49" s="113" t="n">
        <v>-3619639</v>
      </c>
      <c r="M49" s="114" t="n">
        <v>-10414063.37</v>
      </c>
      <c r="N49" s="113" t="n">
        <v>14677</v>
      </c>
      <c r="O49" s="114" t="n">
        <v>42227.2</v>
      </c>
      <c r="P49" s="113" t="n">
        <v>48351</v>
      </c>
      <c r="Q49" s="114" t="n">
        <v>139110.66</v>
      </c>
      <c r="R49" s="113" t="n">
        <f aca="false">+Actuals!O505</f>
        <v>0</v>
      </c>
      <c r="S49" s="114" t="n">
        <f aca="false">+Actuals!P505</f>
        <v>0</v>
      </c>
      <c r="T49" s="113" t="n">
        <f aca="false">+Actuals!Q505</f>
        <v>0</v>
      </c>
      <c r="U49" s="114" t="n">
        <f aca="false">+Actuals!R505</f>
        <v>0</v>
      </c>
      <c r="V49" s="113" t="n">
        <f aca="false">+Actuals!S505</f>
        <v>0</v>
      </c>
      <c r="W49" s="114" t="n">
        <f aca="false">+Actuals!T505</f>
        <v>0</v>
      </c>
      <c r="X49" s="113" t="n">
        <f aca="false">+Actuals!U505</f>
        <v>0</v>
      </c>
      <c r="Y49" s="114" t="n">
        <f aca="false">+Actuals!V505</f>
        <v>0</v>
      </c>
      <c r="Z49" s="113" t="n">
        <f aca="false">+Actuals!W505</f>
        <v>0</v>
      </c>
      <c r="AA49" s="114" t="n">
        <f aca="false">+Actuals!X505</f>
        <v>0</v>
      </c>
      <c r="AB49" s="113" t="n">
        <f aca="false">+Actuals!Y505</f>
        <v>0</v>
      </c>
      <c r="AC49" s="114" t="n">
        <f aca="false">+Actuals!Z505</f>
        <v>0</v>
      </c>
      <c r="AD49" s="113" t="n">
        <f aca="false">+Actuals!AA505</f>
        <v>0</v>
      </c>
      <c r="AE49" s="114" t="n">
        <f aca="false">+Actuals!AB505</f>
        <v>0</v>
      </c>
      <c r="AF49" s="113" t="n">
        <f aca="false">+Actuals!AC505</f>
        <v>0</v>
      </c>
      <c r="AG49" s="114" t="n">
        <f aca="false">+Actuals!AD505</f>
        <v>0</v>
      </c>
      <c r="AH49" s="113" t="n">
        <f aca="false">+Actuals!AE505</f>
        <v>0</v>
      </c>
      <c r="AI49" s="114" t="n">
        <f aca="false">+Actuals!AF505</f>
        <v>0</v>
      </c>
      <c r="AJ49" s="113" t="n">
        <f aca="false">+Actuals!AG505</f>
        <v>0</v>
      </c>
      <c r="AK49" s="114" t="n">
        <f aca="false">+Actuals!AH505</f>
        <v>0</v>
      </c>
      <c r="AL49" s="113" t="n">
        <f aca="false">+Actuals!AI505</f>
        <v>0</v>
      </c>
      <c r="AM49" s="114" t="n">
        <f aca="false">+Actuals!AJ505</f>
        <v>0</v>
      </c>
      <c r="AN49" s="113" t="n">
        <f aca="false">+Actuals!AK505</f>
        <v>0</v>
      </c>
      <c r="AO49" s="114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-328146</v>
      </c>
      <c r="E51" s="29" t="n">
        <f aca="false">SUM(G51,I51,K51,M51,O51,Q51,S51,U51,W51,Y51,AA51,AC51,AE51)</f>
        <v>-944108.8569</v>
      </c>
      <c r="F51" s="28" t="n">
        <f aca="false">'TIE-OUT'!P51+RECLASS!N51</f>
        <v>0</v>
      </c>
      <c r="G51" s="29" t="n">
        <f aca="false">'TIE-OUT'!Q51+RECLASS!O51</f>
        <v>0</v>
      </c>
      <c r="H51" s="113" t="n">
        <f aca="false">+Actuals!E506</f>
        <v>-344768</v>
      </c>
      <c r="I51" s="114" t="n">
        <f aca="false">+Actuals!F506</f>
        <v>-991932.0128</v>
      </c>
      <c r="J51" s="113" t="n">
        <f aca="false">+Actuals!G506</f>
        <v>-4271</v>
      </c>
      <c r="K51" s="114" t="n">
        <f aca="false">+Actuals!H506</f>
        <v>-12288.0941</v>
      </c>
      <c r="L51" s="113" t="n">
        <v>20890</v>
      </c>
      <c r="M51" s="114" t="n">
        <v>60102.62</v>
      </c>
      <c r="N51" s="113" t="n">
        <v>3</v>
      </c>
      <c r="O51" s="114" t="n">
        <v>8.63</v>
      </c>
      <c r="P51" s="113" t="n">
        <f aca="false">+Actuals!M506</f>
        <v>0</v>
      </c>
      <c r="Q51" s="114" t="n">
        <f aca="false">+Actuals!N506</f>
        <v>0</v>
      </c>
      <c r="R51" s="113" t="n">
        <f aca="false">+Actuals!O506</f>
        <v>0</v>
      </c>
      <c r="S51" s="114" t="n">
        <f aca="false">+Actuals!P506</f>
        <v>0</v>
      </c>
      <c r="T51" s="113" t="n">
        <f aca="false">+Actuals!Q506</f>
        <v>0</v>
      </c>
      <c r="U51" s="114" t="n">
        <f aca="false">+Actuals!R506</f>
        <v>0</v>
      </c>
      <c r="V51" s="113" t="n">
        <f aca="false">+Actuals!S506</f>
        <v>0</v>
      </c>
      <c r="W51" s="114" t="n">
        <f aca="false">+Actuals!T506</f>
        <v>0</v>
      </c>
      <c r="X51" s="113" t="n">
        <f aca="false">+Actuals!U506</f>
        <v>0</v>
      </c>
      <c r="Y51" s="114" t="n">
        <f aca="false">+Actuals!V506</f>
        <v>0</v>
      </c>
      <c r="Z51" s="113" t="n">
        <f aca="false">+Actuals!W506</f>
        <v>0</v>
      </c>
      <c r="AA51" s="114" t="n">
        <f aca="false">+Actuals!X506</f>
        <v>0</v>
      </c>
      <c r="AB51" s="113" t="n">
        <f aca="false">+Actuals!Y506</f>
        <v>0</v>
      </c>
      <c r="AC51" s="114" t="n">
        <f aca="false">+Actuals!Z506</f>
        <v>0</v>
      </c>
      <c r="AD51" s="113" t="n">
        <f aca="false">+Actuals!AA506</f>
        <v>0</v>
      </c>
      <c r="AE51" s="114" t="n">
        <f aca="false">+Actuals!AB506</f>
        <v>0</v>
      </c>
      <c r="AF51" s="113" t="n">
        <f aca="false">+Actuals!AC506</f>
        <v>0</v>
      </c>
      <c r="AG51" s="114" t="n">
        <f aca="false">+Actuals!AD506</f>
        <v>0</v>
      </c>
      <c r="AH51" s="113" t="n">
        <f aca="false">+Actuals!AE506</f>
        <v>0</v>
      </c>
      <c r="AI51" s="114" t="n">
        <f aca="false">+Actuals!AF506</f>
        <v>0</v>
      </c>
      <c r="AJ51" s="113" t="n">
        <f aca="false">+Actuals!AG506</f>
        <v>0</v>
      </c>
      <c r="AK51" s="114" t="n">
        <f aca="false">+Actuals!AH506</f>
        <v>0</v>
      </c>
      <c r="AL51" s="113" t="n">
        <f aca="false">+Actuals!AI506</f>
        <v>0</v>
      </c>
      <c r="AM51" s="114" t="n">
        <f aca="false">+Actuals!AJ506</f>
        <v>0</v>
      </c>
      <c r="AN51" s="113" t="n">
        <f aca="false">+Actuals!AK506</f>
        <v>0</v>
      </c>
      <c r="AO51" s="114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-25182379</v>
      </c>
      <c r="E54" s="29" t="n">
        <f aca="false">SUM(G54,I54,K54,M54,O54,Q54,S54,U54,W54,Y54,AA54,AC54,AE54)</f>
        <v>146927.06</v>
      </c>
      <c r="F54" s="28" t="n">
        <f aca="false">'TIE-OUT'!P54+RECLASS!N54</f>
        <v>0</v>
      </c>
      <c r="G54" s="29" t="n">
        <f aca="false">'TIE-OUT'!Q54+RECLASS!O54</f>
        <v>0</v>
      </c>
      <c r="H54" s="113" t="n">
        <f aca="false">+Actuals!E507</f>
        <v>-28285319</v>
      </c>
      <c r="I54" s="114" t="n">
        <f aca="false">+Actuals!F507</f>
        <v>-814799.1</v>
      </c>
      <c r="J54" s="113" t="n">
        <f aca="false">+Actuals!G507</f>
        <v>3104347</v>
      </c>
      <c r="K54" s="114" t="n">
        <f aca="false">+Actuals!H507</f>
        <v>635917.19</v>
      </c>
      <c r="L54" s="113" t="n">
        <v>258849</v>
      </c>
      <c r="M54" s="114" t="n">
        <v>326392.15</v>
      </c>
      <c r="N54" s="113" t="n">
        <v>-261412</v>
      </c>
      <c r="O54" s="114" t="n">
        <f aca="false">+Actuals!L507</f>
        <v>0</v>
      </c>
      <c r="P54" s="113" t="n">
        <v>1156</v>
      </c>
      <c r="Q54" s="114" t="n">
        <v>-583.18</v>
      </c>
      <c r="R54" s="113" t="n">
        <f aca="false">+Actuals!O507</f>
        <v>0</v>
      </c>
      <c r="S54" s="114" t="n">
        <f aca="false">+Actuals!P507</f>
        <v>0</v>
      </c>
      <c r="T54" s="113" t="n">
        <f aca="false">+Actuals!Q507</f>
        <v>0</v>
      </c>
      <c r="U54" s="114" t="n">
        <f aca="false">+Actuals!R507</f>
        <v>0</v>
      </c>
      <c r="V54" s="113" t="n">
        <f aca="false">+Actuals!S507</f>
        <v>0</v>
      </c>
      <c r="W54" s="114" t="n">
        <f aca="false">+Actuals!T507</f>
        <v>0</v>
      </c>
      <c r="X54" s="113" t="n">
        <f aca="false">+Actuals!U507</f>
        <v>0</v>
      </c>
      <c r="Y54" s="114" t="n">
        <f aca="false">+Actuals!V507</f>
        <v>0</v>
      </c>
      <c r="Z54" s="113" t="n">
        <f aca="false">+Actuals!W507</f>
        <v>0</v>
      </c>
      <c r="AA54" s="114" t="n">
        <f aca="false">+Actuals!X507</f>
        <v>0</v>
      </c>
      <c r="AB54" s="113" t="n">
        <f aca="false">+Actuals!Y507</f>
        <v>0</v>
      </c>
      <c r="AC54" s="114" t="n">
        <f aca="false">+Actuals!Z507</f>
        <v>0</v>
      </c>
      <c r="AD54" s="113" t="n">
        <f aca="false">+Actuals!AA507</f>
        <v>0</v>
      </c>
      <c r="AE54" s="114" t="n">
        <f aca="false">+Actuals!AB507</f>
        <v>0</v>
      </c>
      <c r="AF54" s="113" t="n">
        <f aca="false">+Actuals!AC507</f>
        <v>0</v>
      </c>
      <c r="AG54" s="114" t="n">
        <f aca="false">+Actuals!AD507</f>
        <v>0</v>
      </c>
      <c r="AH54" s="113" t="n">
        <f aca="false">+Actuals!AE507</f>
        <v>0</v>
      </c>
      <c r="AI54" s="114" t="n">
        <f aca="false">+Actuals!AF507</f>
        <v>0</v>
      </c>
      <c r="AJ54" s="113" t="n">
        <f aca="false">+Actuals!AG507</f>
        <v>0</v>
      </c>
      <c r="AK54" s="114" t="n">
        <f aca="false">+Actuals!AH507</f>
        <v>0</v>
      </c>
      <c r="AL54" s="113" t="n">
        <f aca="false">+Actuals!AI507</f>
        <v>0</v>
      </c>
      <c r="AM54" s="114" t="n">
        <f aca="false">+Actuals!AJ507</f>
        <v>0</v>
      </c>
      <c r="AN54" s="113" t="n">
        <f aca="false">+Actuals!AK507</f>
        <v>0</v>
      </c>
      <c r="AO54" s="114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-2474031.15</v>
      </c>
      <c r="F55" s="28" t="n">
        <f aca="false">'TIE-OUT'!P55+RECLASS!N55</f>
        <v>0</v>
      </c>
      <c r="G55" s="29" t="n">
        <f aca="false">'TIE-OUT'!Q55+RECLASS!O55</f>
        <v>0</v>
      </c>
      <c r="H55" s="113" t="n">
        <f aca="false">+Actuals!E508</f>
        <v>-0</v>
      </c>
      <c r="I55" s="114" t="n">
        <f aca="false">+Actuals!F508</f>
        <v>-2424090.94</v>
      </c>
      <c r="J55" s="113" t="n">
        <f aca="false">+Actuals!G508</f>
        <v>-0</v>
      </c>
      <c r="K55" s="114" t="n">
        <f aca="false">+Actuals!H508</f>
        <v>-50348.06</v>
      </c>
      <c r="L55" s="113" t="n">
        <f aca="false">+Actuals!I508</f>
        <v>0</v>
      </c>
      <c r="M55" s="114" t="n">
        <v>407.85</v>
      </c>
      <c r="N55" s="113" t="n">
        <f aca="false">+Actuals!K508</f>
        <v>0</v>
      </c>
      <c r="O55" s="114" t="n">
        <f aca="false">+Actuals!L508</f>
        <v>0</v>
      </c>
      <c r="P55" s="113" t="n">
        <f aca="false">+Actuals!M508</f>
        <v>0</v>
      </c>
      <c r="Q55" s="114" t="n">
        <f aca="false">+Actuals!N508</f>
        <v>0</v>
      </c>
      <c r="R55" s="113" t="n">
        <f aca="false">+Actuals!O508</f>
        <v>0</v>
      </c>
      <c r="S55" s="114" t="n">
        <f aca="false">+Actuals!P508</f>
        <v>0</v>
      </c>
      <c r="T55" s="113" t="n">
        <f aca="false">+Actuals!Q508</f>
        <v>0</v>
      </c>
      <c r="U55" s="114" t="n">
        <f aca="false">+Actuals!R508</f>
        <v>0</v>
      </c>
      <c r="V55" s="113" t="n">
        <f aca="false">+Actuals!S508</f>
        <v>0</v>
      </c>
      <c r="W55" s="114" t="n">
        <f aca="false">+Actuals!T508</f>
        <v>0</v>
      </c>
      <c r="X55" s="113" t="n">
        <f aca="false">+Actuals!U508</f>
        <v>0</v>
      </c>
      <c r="Y55" s="114" t="n">
        <f aca="false">+Actuals!V508</f>
        <v>0</v>
      </c>
      <c r="Z55" s="113" t="n">
        <f aca="false">+Actuals!W508</f>
        <v>0</v>
      </c>
      <c r="AA55" s="114" t="n">
        <f aca="false">+Actuals!X508</f>
        <v>0</v>
      </c>
      <c r="AB55" s="113" t="n">
        <f aca="false">+Actuals!Y508</f>
        <v>0</v>
      </c>
      <c r="AC55" s="114" t="n">
        <f aca="false">+Actuals!Z508</f>
        <v>0</v>
      </c>
      <c r="AD55" s="113" t="n">
        <f aca="false">+Actuals!AA508</f>
        <v>0</v>
      </c>
      <c r="AE55" s="114" t="n">
        <f aca="false">+Actuals!AB508</f>
        <v>0</v>
      </c>
      <c r="AF55" s="113" t="n">
        <f aca="false">+Actuals!AC508</f>
        <v>0</v>
      </c>
      <c r="AG55" s="114" t="n">
        <f aca="false">+Actuals!AD508</f>
        <v>0</v>
      </c>
      <c r="AH55" s="113" t="n">
        <f aca="false">+Actuals!AE508</f>
        <v>0</v>
      </c>
      <c r="AI55" s="114" t="n">
        <f aca="false">+Actuals!AF508</f>
        <v>0</v>
      </c>
      <c r="AJ55" s="113" t="n">
        <f aca="false">+Actuals!AG508</f>
        <v>0</v>
      </c>
      <c r="AK55" s="114" t="n">
        <f aca="false">+Actuals!AH508</f>
        <v>0</v>
      </c>
      <c r="AL55" s="113" t="n">
        <f aca="false">+Actuals!AI508</f>
        <v>0</v>
      </c>
      <c r="AM55" s="114" t="n">
        <f aca="false">+Actuals!AJ508</f>
        <v>0</v>
      </c>
      <c r="AN55" s="113" t="n">
        <f aca="false">+Actuals!AK508</f>
        <v>0</v>
      </c>
      <c r="AO55" s="114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-25182379</v>
      </c>
      <c r="E56" s="31" t="n">
        <f aca="false">SUM(E54:E55)</f>
        <v>-2327104.09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-28285319</v>
      </c>
      <c r="I56" s="31" t="n">
        <f aca="false">SUM(I54:I55)</f>
        <v>-3238890.04</v>
      </c>
      <c r="J56" s="30" t="n">
        <f aca="false">SUM(J54:J55)</f>
        <v>3104347</v>
      </c>
      <c r="K56" s="31" t="n">
        <f aca="false">SUM(K54:K55)</f>
        <v>585569.13</v>
      </c>
      <c r="L56" s="30" t="n">
        <f aca="false">SUM(L54:L55)</f>
        <v>258849</v>
      </c>
      <c r="M56" s="31" t="n">
        <f aca="false">SUM(M54:M55)</f>
        <v>326800</v>
      </c>
      <c r="N56" s="30" t="n">
        <f aca="false">SUM(N54:N55)</f>
        <v>-261412</v>
      </c>
      <c r="O56" s="31" t="n">
        <f aca="false">SUM(O54:O55)</f>
        <v>0</v>
      </c>
      <c r="P56" s="30" t="n">
        <f aca="false">SUM(P54:P55)</f>
        <v>1156</v>
      </c>
      <c r="Q56" s="31" t="n">
        <f aca="false">SUM(Q54:Q55)</f>
        <v>-583.18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'TIE-OUT'!P59+RECLASS!N59</f>
        <v>0</v>
      </c>
      <c r="G59" s="29" t="n">
        <f aca="false">'TIE-OUT'!Q59+RECLASS!O59</f>
        <v>0</v>
      </c>
      <c r="H59" s="113" t="n">
        <f aca="false">+Actuals!E509</f>
        <v>0</v>
      </c>
      <c r="I59" s="114" t="n">
        <f aca="false">+Actuals!F509</f>
        <v>0</v>
      </c>
      <c r="J59" s="113" t="n">
        <f aca="false">+Actuals!G509</f>
        <v>0</v>
      </c>
      <c r="K59" s="114" t="n">
        <f aca="false">+Actuals!H509</f>
        <v>0</v>
      </c>
      <c r="L59" s="113" t="n">
        <f aca="false">+Actuals!I509</f>
        <v>0</v>
      </c>
      <c r="M59" s="114" t="n">
        <f aca="false">+Actuals!J509</f>
        <v>0</v>
      </c>
      <c r="N59" s="113" t="n">
        <f aca="false">+Actuals!K509</f>
        <v>0</v>
      </c>
      <c r="O59" s="114" t="n">
        <f aca="false">+Actuals!L509</f>
        <v>0</v>
      </c>
      <c r="P59" s="113" t="n">
        <f aca="false">+Actuals!M509</f>
        <v>0</v>
      </c>
      <c r="Q59" s="114" t="n">
        <f aca="false">+Actuals!N509</f>
        <v>0</v>
      </c>
      <c r="R59" s="113" t="n">
        <f aca="false">+Actuals!O509</f>
        <v>0</v>
      </c>
      <c r="S59" s="114" t="n">
        <f aca="false">+Actuals!P509</f>
        <v>0</v>
      </c>
      <c r="T59" s="113" t="n">
        <f aca="false">+Actuals!Q509</f>
        <v>0</v>
      </c>
      <c r="U59" s="114" t="n">
        <f aca="false">+Actuals!R509</f>
        <v>0</v>
      </c>
      <c r="V59" s="113" t="n">
        <f aca="false">+Actuals!S509</f>
        <v>0</v>
      </c>
      <c r="W59" s="114" t="n">
        <f aca="false">+Actuals!T509</f>
        <v>0</v>
      </c>
      <c r="X59" s="113" t="n">
        <f aca="false">+Actuals!U509</f>
        <v>0</v>
      </c>
      <c r="Y59" s="114" t="n">
        <f aca="false">+Actuals!V509</f>
        <v>0</v>
      </c>
      <c r="Z59" s="113" t="n">
        <f aca="false">+Actuals!W509</f>
        <v>0</v>
      </c>
      <c r="AA59" s="114" t="n">
        <f aca="false">+Actuals!X509</f>
        <v>0</v>
      </c>
      <c r="AB59" s="113" t="n">
        <f aca="false">+Actuals!Y509</f>
        <v>0</v>
      </c>
      <c r="AC59" s="114" t="n">
        <f aca="false">+Actuals!Z509</f>
        <v>0</v>
      </c>
      <c r="AD59" s="113" t="n">
        <f aca="false">+Actuals!AA509</f>
        <v>0</v>
      </c>
      <c r="AE59" s="114" t="n">
        <f aca="false">+Actuals!AB509</f>
        <v>0</v>
      </c>
      <c r="AF59" s="113" t="n">
        <f aca="false">+Actuals!AC509</f>
        <v>0</v>
      </c>
      <c r="AG59" s="114" t="n">
        <f aca="false">+Actuals!AD509</f>
        <v>0</v>
      </c>
      <c r="AH59" s="113" t="n">
        <f aca="false">+Actuals!AE509</f>
        <v>0</v>
      </c>
      <c r="AI59" s="114" t="n">
        <f aca="false">+Actuals!AF509</f>
        <v>0</v>
      </c>
      <c r="AJ59" s="113" t="n">
        <f aca="false">+Actuals!AG509</f>
        <v>0</v>
      </c>
      <c r="AK59" s="114" t="n">
        <f aca="false">+Actuals!AH509</f>
        <v>0</v>
      </c>
      <c r="AL59" s="113" t="n">
        <f aca="false">+Actuals!AI509</f>
        <v>0</v>
      </c>
      <c r="AM59" s="114" t="n">
        <f aca="false">+Actuals!AJ509</f>
        <v>0</v>
      </c>
      <c r="AN59" s="113" t="n">
        <f aca="false">+Actuals!AK509</f>
        <v>0</v>
      </c>
      <c r="AO59" s="114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'TIE-OUT'!P60+RECLASS!N60</f>
        <v>0</v>
      </c>
      <c r="G60" s="29" t="n">
        <f aca="false">'TIE-OUT'!Q60+RECLASS!O60</f>
        <v>0</v>
      </c>
      <c r="H60" s="113" t="n">
        <f aca="false">+Actuals!E510</f>
        <v>0</v>
      </c>
      <c r="I60" s="114" t="n">
        <f aca="false">+Actuals!F510</f>
        <v>0</v>
      </c>
      <c r="J60" s="113" t="n">
        <f aca="false">+Actuals!G510</f>
        <v>0</v>
      </c>
      <c r="K60" s="114" t="n">
        <f aca="false">+Actuals!H510</f>
        <v>0</v>
      </c>
      <c r="L60" s="113" t="n">
        <f aca="false">+Actuals!I510</f>
        <v>0</v>
      </c>
      <c r="M60" s="114" t="n">
        <f aca="false">+Actuals!J510</f>
        <v>0</v>
      </c>
      <c r="N60" s="113" t="n">
        <f aca="false">+Actuals!K510</f>
        <v>0</v>
      </c>
      <c r="O60" s="114" t="n">
        <f aca="false">+Actuals!L510</f>
        <v>0</v>
      </c>
      <c r="P60" s="113" t="n">
        <f aca="false">+Actuals!M510</f>
        <v>0</v>
      </c>
      <c r="Q60" s="114" t="n">
        <f aca="false">+Actuals!N510</f>
        <v>0</v>
      </c>
      <c r="R60" s="113" t="n">
        <f aca="false">+Actuals!O510</f>
        <v>0</v>
      </c>
      <c r="S60" s="114" t="n">
        <f aca="false">+Actuals!P510</f>
        <v>0</v>
      </c>
      <c r="T60" s="113" t="n">
        <f aca="false">+Actuals!Q510</f>
        <v>0</v>
      </c>
      <c r="U60" s="114" t="n">
        <f aca="false">+Actuals!R510</f>
        <v>0</v>
      </c>
      <c r="V60" s="113" t="n">
        <f aca="false">+Actuals!S510</f>
        <v>0</v>
      </c>
      <c r="W60" s="114" t="n">
        <f aca="false">+Actuals!T510</f>
        <v>0</v>
      </c>
      <c r="X60" s="113" t="n">
        <f aca="false">+Actuals!U510</f>
        <v>0</v>
      </c>
      <c r="Y60" s="114" t="n">
        <f aca="false">+Actuals!V510</f>
        <v>0</v>
      </c>
      <c r="Z60" s="113" t="n">
        <f aca="false">+Actuals!W510</f>
        <v>0</v>
      </c>
      <c r="AA60" s="114" t="n">
        <f aca="false">+Actuals!X510</f>
        <v>0</v>
      </c>
      <c r="AB60" s="113" t="n">
        <f aca="false">+Actuals!Y510</f>
        <v>0</v>
      </c>
      <c r="AC60" s="114" t="n">
        <f aca="false">+Actuals!Z510</f>
        <v>0</v>
      </c>
      <c r="AD60" s="113" t="n">
        <f aca="false">+Actuals!AA510</f>
        <v>0</v>
      </c>
      <c r="AE60" s="114" t="n">
        <f aca="false">+Actuals!AB510</f>
        <v>0</v>
      </c>
      <c r="AF60" s="113" t="n">
        <f aca="false">+Actuals!AC510</f>
        <v>0</v>
      </c>
      <c r="AG60" s="114" t="n">
        <f aca="false">+Actuals!AD510</f>
        <v>0</v>
      </c>
      <c r="AH60" s="113" t="n">
        <f aca="false">+Actuals!AE510</f>
        <v>0</v>
      </c>
      <c r="AI60" s="114" t="n">
        <f aca="false">+Actuals!AF510</f>
        <v>0</v>
      </c>
      <c r="AJ60" s="113" t="n">
        <f aca="false">+Actuals!AG510</f>
        <v>0</v>
      </c>
      <c r="AK60" s="114" t="n">
        <f aca="false">+Actuals!AH510</f>
        <v>0</v>
      </c>
      <c r="AL60" s="113" t="n">
        <f aca="false">+Actuals!AI510</f>
        <v>0</v>
      </c>
      <c r="AM60" s="114" t="n">
        <f aca="false">+Actuals!AJ510</f>
        <v>0</v>
      </c>
      <c r="AN60" s="113" t="n">
        <f aca="false">+Actuals!AK510</f>
        <v>0</v>
      </c>
      <c r="AO60" s="114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'TIE-OUT'!P64+RECLASS!N64</f>
        <v>0</v>
      </c>
      <c r="G64" s="29" t="n">
        <f aca="false">'TIE-OUT'!Q64+RECLASS!O64</f>
        <v>0</v>
      </c>
      <c r="H64" s="113" t="n">
        <f aca="false">+Actuals!E511</f>
        <v>0</v>
      </c>
      <c r="I64" s="114" t="n">
        <f aca="false">+Actuals!F511</f>
        <v>0</v>
      </c>
      <c r="J64" s="113" t="n">
        <f aca="false">+Actuals!G511</f>
        <v>0</v>
      </c>
      <c r="K64" s="114" t="n">
        <f aca="false">+Actuals!H511</f>
        <v>0</v>
      </c>
      <c r="L64" s="113" t="n">
        <f aca="false">+Actuals!I511</f>
        <v>0</v>
      </c>
      <c r="M64" s="114" t="n">
        <f aca="false">+Actuals!J511</f>
        <v>0</v>
      </c>
      <c r="N64" s="113" t="n">
        <f aca="false">+Actuals!K511</f>
        <v>0</v>
      </c>
      <c r="O64" s="114" t="n">
        <f aca="false">+Actuals!L511</f>
        <v>0</v>
      </c>
      <c r="P64" s="113" t="n">
        <f aca="false">+Actuals!M511</f>
        <v>0</v>
      </c>
      <c r="Q64" s="114" t="n">
        <f aca="false">+Actuals!N511</f>
        <v>0</v>
      </c>
      <c r="R64" s="113" t="n">
        <f aca="false">+Actuals!O511</f>
        <v>0</v>
      </c>
      <c r="S64" s="114" t="n">
        <f aca="false">+Actuals!P511</f>
        <v>0</v>
      </c>
      <c r="T64" s="113" t="n">
        <f aca="false">+Actuals!Q511</f>
        <v>0</v>
      </c>
      <c r="U64" s="114" t="n">
        <f aca="false">+Actuals!R511</f>
        <v>0</v>
      </c>
      <c r="V64" s="113" t="n">
        <f aca="false">+Actuals!S511</f>
        <v>0</v>
      </c>
      <c r="W64" s="114" t="n">
        <f aca="false">+Actuals!T511</f>
        <v>0</v>
      </c>
      <c r="X64" s="113" t="n">
        <f aca="false">+Actuals!U511</f>
        <v>0</v>
      </c>
      <c r="Y64" s="114" t="n">
        <f aca="false">+Actuals!V511</f>
        <v>0</v>
      </c>
      <c r="Z64" s="113" t="n">
        <f aca="false">+Actuals!W511</f>
        <v>0</v>
      </c>
      <c r="AA64" s="114" t="n">
        <f aca="false">+Actuals!X511</f>
        <v>0</v>
      </c>
      <c r="AB64" s="113" t="n">
        <f aca="false">+Actuals!Y511</f>
        <v>0</v>
      </c>
      <c r="AC64" s="114" t="n">
        <f aca="false">+Actuals!Z511</f>
        <v>0</v>
      </c>
      <c r="AD64" s="113" t="n">
        <f aca="false">+Actuals!AA511</f>
        <v>0</v>
      </c>
      <c r="AE64" s="114" t="n">
        <f aca="false">+Actuals!AB511</f>
        <v>0</v>
      </c>
      <c r="AF64" s="113" t="n">
        <f aca="false">+Actuals!AC511</f>
        <v>0</v>
      </c>
      <c r="AG64" s="114" t="n">
        <f aca="false">+Actuals!AD511</f>
        <v>0</v>
      </c>
      <c r="AH64" s="113" t="n">
        <f aca="false">+Actuals!AE511</f>
        <v>0</v>
      </c>
      <c r="AI64" s="114" t="n">
        <f aca="false">+Actuals!AF511</f>
        <v>0</v>
      </c>
      <c r="AJ64" s="113" t="n">
        <f aca="false">+Actuals!AG511</f>
        <v>0</v>
      </c>
      <c r="AK64" s="114" t="n">
        <f aca="false">+Actuals!AH511</f>
        <v>0</v>
      </c>
      <c r="AL64" s="113" t="n">
        <f aca="false">+Actuals!AI511</f>
        <v>0</v>
      </c>
      <c r="AM64" s="114" t="n">
        <f aca="false">+Actuals!AJ511</f>
        <v>0</v>
      </c>
      <c r="AN64" s="113" t="n">
        <f aca="false">+Actuals!AK511</f>
        <v>0</v>
      </c>
      <c r="AO64" s="114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'TIE-OUT'!P65+RECLASS!N65</f>
        <v>0</v>
      </c>
      <c r="G65" s="29" t="n">
        <f aca="false">'TIE-OUT'!Q65+RECLASS!O65</f>
        <v>0</v>
      </c>
      <c r="H65" s="113" t="n">
        <f aca="false">+Actuals!E512</f>
        <v>0</v>
      </c>
      <c r="I65" s="114" t="n">
        <f aca="false">+Actuals!F512</f>
        <v>0</v>
      </c>
      <c r="J65" s="113" t="n">
        <f aca="false">+Actuals!G512</f>
        <v>0</v>
      </c>
      <c r="K65" s="114" t="n">
        <f aca="false">+Actuals!H512</f>
        <v>0</v>
      </c>
      <c r="L65" s="113" t="n">
        <f aca="false">+Actuals!I512</f>
        <v>0</v>
      </c>
      <c r="M65" s="114" t="n">
        <f aca="false">+Actuals!J512</f>
        <v>0</v>
      </c>
      <c r="N65" s="113" t="n">
        <f aca="false">+Actuals!K512</f>
        <v>0</v>
      </c>
      <c r="O65" s="114" t="n">
        <f aca="false">+Actuals!L512</f>
        <v>0</v>
      </c>
      <c r="P65" s="113" t="n">
        <f aca="false">+Actuals!M512</f>
        <v>0</v>
      </c>
      <c r="Q65" s="114" t="n">
        <f aca="false">+Actuals!N512</f>
        <v>0</v>
      </c>
      <c r="R65" s="113" t="n">
        <f aca="false">+Actuals!O512</f>
        <v>0</v>
      </c>
      <c r="S65" s="114" t="n">
        <f aca="false">+Actuals!P512</f>
        <v>0</v>
      </c>
      <c r="T65" s="113" t="n">
        <f aca="false">+Actuals!Q512</f>
        <v>0</v>
      </c>
      <c r="U65" s="114" t="n">
        <f aca="false">+Actuals!R512</f>
        <v>0</v>
      </c>
      <c r="V65" s="113" t="n">
        <f aca="false">+Actuals!S512</f>
        <v>0</v>
      </c>
      <c r="W65" s="114" t="n">
        <f aca="false">+Actuals!T512</f>
        <v>0</v>
      </c>
      <c r="X65" s="113" t="n">
        <f aca="false">+Actuals!U512</f>
        <v>0</v>
      </c>
      <c r="Y65" s="114" t="n">
        <f aca="false">+Actuals!V512</f>
        <v>0</v>
      </c>
      <c r="Z65" s="113" t="n">
        <f aca="false">+Actuals!W512</f>
        <v>0</v>
      </c>
      <c r="AA65" s="114" t="n">
        <f aca="false">+Actuals!X512</f>
        <v>0</v>
      </c>
      <c r="AB65" s="113" t="n">
        <f aca="false">+Actuals!Y512</f>
        <v>0</v>
      </c>
      <c r="AC65" s="114" t="n">
        <f aca="false">+Actuals!Z512</f>
        <v>0</v>
      </c>
      <c r="AD65" s="113" t="n">
        <f aca="false">+Actuals!AA512</f>
        <v>0</v>
      </c>
      <c r="AE65" s="114" t="n">
        <f aca="false">+Actuals!AB512</f>
        <v>0</v>
      </c>
      <c r="AF65" s="113" t="n">
        <f aca="false">+Actuals!AC512</f>
        <v>0</v>
      </c>
      <c r="AG65" s="114" t="n">
        <f aca="false">+Actuals!AD512</f>
        <v>0</v>
      </c>
      <c r="AH65" s="113" t="n">
        <f aca="false">+Actuals!AE512</f>
        <v>0</v>
      </c>
      <c r="AI65" s="114" t="n">
        <f aca="false">+Actuals!AF512</f>
        <v>0</v>
      </c>
      <c r="AJ65" s="113" t="n">
        <f aca="false">+Actuals!AG512</f>
        <v>0</v>
      </c>
      <c r="AK65" s="114" t="n">
        <f aca="false">+Actuals!AH512</f>
        <v>0</v>
      </c>
      <c r="AL65" s="113" t="n">
        <f aca="false">+Actuals!AI512</f>
        <v>0</v>
      </c>
      <c r="AM65" s="114" t="n">
        <f aca="false">+Actuals!AJ512</f>
        <v>0</v>
      </c>
      <c r="AN65" s="113" t="n">
        <f aca="false">+Actuals!AK512</f>
        <v>0</v>
      </c>
      <c r="AO65" s="114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35422067.83</v>
      </c>
      <c r="F70" s="28" t="n">
        <f aca="false">'TIE-OUT'!P70+RECLASS!N70</f>
        <v>0</v>
      </c>
      <c r="G70" s="29" t="n">
        <f aca="false">'TIE-OUT'!Q70+RECLASS!O70</f>
        <v>35422067.83</v>
      </c>
      <c r="H70" s="113" t="n">
        <f aca="false">+Actuals!E513</f>
        <v>0</v>
      </c>
      <c r="I70" s="114" t="n">
        <f aca="false">+Actuals!F513</f>
        <v>0</v>
      </c>
      <c r="J70" s="113" t="n">
        <f aca="false">+Actuals!G513</f>
        <v>0</v>
      </c>
      <c r="K70" s="114" t="n">
        <f aca="false">+Actuals!H513</f>
        <v>0</v>
      </c>
      <c r="L70" s="113" t="n">
        <f aca="false">+Actuals!I513</f>
        <v>0</v>
      </c>
      <c r="M70" s="114" t="n">
        <f aca="false">+Actuals!J513</f>
        <v>0</v>
      </c>
      <c r="N70" s="113" t="n">
        <f aca="false">+Actuals!K513</f>
        <v>0</v>
      </c>
      <c r="O70" s="114" t="n">
        <f aca="false">+Actuals!L513</f>
        <v>0</v>
      </c>
      <c r="P70" s="113" t="n">
        <f aca="false">+Actuals!M513</f>
        <v>0</v>
      </c>
      <c r="Q70" s="114" t="n">
        <f aca="false">+Actuals!N513</f>
        <v>0</v>
      </c>
      <c r="R70" s="113" t="n">
        <f aca="false">+Actuals!O513</f>
        <v>0</v>
      </c>
      <c r="S70" s="114" t="n">
        <f aca="false">+Actuals!P513</f>
        <v>0</v>
      </c>
      <c r="T70" s="113" t="n">
        <f aca="false">+Actuals!Q513</f>
        <v>0</v>
      </c>
      <c r="U70" s="114" t="n">
        <f aca="false">+Actuals!R513</f>
        <v>0</v>
      </c>
      <c r="V70" s="113" t="n">
        <f aca="false">+Actuals!S513</f>
        <v>0</v>
      </c>
      <c r="W70" s="114" t="n">
        <f aca="false">+Actuals!T513</f>
        <v>0</v>
      </c>
      <c r="X70" s="113" t="n">
        <f aca="false">+Actuals!U513</f>
        <v>0</v>
      </c>
      <c r="Y70" s="114" t="n">
        <f aca="false">+Actuals!V513</f>
        <v>0</v>
      </c>
      <c r="Z70" s="113" t="n">
        <f aca="false">+Actuals!W513</f>
        <v>0</v>
      </c>
      <c r="AA70" s="114" t="n">
        <f aca="false">+Actuals!X513</f>
        <v>0</v>
      </c>
      <c r="AB70" s="113" t="n">
        <f aca="false">+Actuals!Y513</f>
        <v>0</v>
      </c>
      <c r="AC70" s="114" t="n">
        <f aca="false">+Actuals!Z513</f>
        <v>0</v>
      </c>
      <c r="AD70" s="113" t="n">
        <f aca="false">+Actuals!AA513</f>
        <v>0</v>
      </c>
      <c r="AE70" s="114" t="n">
        <f aca="false">+Actuals!AB513</f>
        <v>0</v>
      </c>
      <c r="AF70" s="113" t="n">
        <f aca="false">+Actuals!AC513</f>
        <v>0</v>
      </c>
      <c r="AG70" s="114" t="n">
        <f aca="false">+Actuals!AD513</f>
        <v>0</v>
      </c>
      <c r="AH70" s="113" t="n">
        <f aca="false">+Actuals!AE513</f>
        <v>0</v>
      </c>
      <c r="AI70" s="114" t="n">
        <f aca="false">+Actuals!AF513</f>
        <v>0</v>
      </c>
      <c r="AJ70" s="113" t="n">
        <f aca="false">+Actuals!AG513</f>
        <v>0</v>
      </c>
      <c r="AK70" s="114" t="n">
        <f aca="false">+Actuals!AH513</f>
        <v>0</v>
      </c>
      <c r="AL70" s="113" t="n">
        <f aca="false">+Actuals!AI513</f>
        <v>0</v>
      </c>
      <c r="AM70" s="114" t="n">
        <f aca="false">+Actuals!AJ513</f>
        <v>0</v>
      </c>
      <c r="AN70" s="113" t="n">
        <f aca="false">+Actuals!AK513</f>
        <v>0</v>
      </c>
      <c r="AO70" s="114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-9165964</v>
      </c>
      <c r="F71" s="28" t="n">
        <f aca="false">'TIE-OUT'!P71+RECLASS!N71</f>
        <v>0</v>
      </c>
      <c r="G71" s="29" t="n">
        <f aca="false">'TIE-OUT'!Q71+RECLASS!O71</f>
        <v>-9165964</v>
      </c>
      <c r="H71" s="113" t="n">
        <f aca="false">+Actuals!E514</f>
        <v>0</v>
      </c>
      <c r="I71" s="114" t="n">
        <f aca="false">+Actuals!F514</f>
        <v>0</v>
      </c>
      <c r="J71" s="113" t="n">
        <f aca="false">+Actuals!G514</f>
        <v>0</v>
      </c>
      <c r="K71" s="114" t="n">
        <f aca="false">+Actuals!H514</f>
        <v>0</v>
      </c>
      <c r="L71" s="113" t="n">
        <f aca="false">+Actuals!I514</f>
        <v>0</v>
      </c>
      <c r="M71" s="114" t="n">
        <f aca="false">+Actuals!J514</f>
        <v>0</v>
      </c>
      <c r="N71" s="113" t="n">
        <f aca="false">+Actuals!K514</f>
        <v>0</v>
      </c>
      <c r="O71" s="114" t="n">
        <f aca="false">+Actuals!L514</f>
        <v>0</v>
      </c>
      <c r="P71" s="113" t="n">
        <f aca="false">+Actuals!M514</f>
        <v>0</v>
      </c>
      <c r="Q71" s="114" t="n">
        <f aca="false">+Actuals!N514</f>
        <v>0</v>
      </c>
      <c r="R71" s="113" t="n">
        <f aca="false">+Actuals!O514</f>
        <v>0</v>
      </c>
      <c r="S71" s="114" t="n">
        <f aca="false">+Actuals!P514</f>
        <v>0</v>
      </c>
      <c r="T71" s="113" t="n">
        <f aca="false">+Actuals!Q514</f>
        <v>0</v>
      </c>
      <c r="U71" s="114" t="n">
        <f aca="false">+Actuals!R514</f>
        <v>0</v>
      </c>
      <c r="V71" s="113" t="n">
        <f aca="false">+Actuals!S514</f>
        <v>0</v>
      </c>
      <c r="W71" s="114" t="n">
        <f aca="false">+Actuals!T514</f>
        <v>0</v>
      </c>
      <c r="X71" s="113" t="n">
        <f aca="false">+Actuals!U514</f>
        <v>0</v>
      </c>
      <c r="Y71" s="114" t="n">
        <f aca="false">+Actuals!V514</f>
        <v>0</v>
      </c>
      <c r="Z71" s="113" t="n">
        <f aca="false">+Actuals!W514</f>
        <v>0</v>
      </c>
      <c r="AA71" s="114" t="n">
        <f aca="false">+Actuals!X514</f>
        <v>0</v>
      </c>
      <c r="AB71" s="113" t="n">
        <f aca="false">+Actuals!Y514</f>
        <v>0</v>
      </c>
      <c r="AC71" s="114" t="n">
        <f aca="false">+Actuals!Z514</f>
        <v>0</v>
      </c>
      <c r="AD71" s="113" t="n">
        <f aca="false">+Actuals!AA514</f>
        <v>0</v>
      </c>
      <c r="AE71" s="114" t="n">
        <f aca="false">+Actuals!AB514</f>
        <v>0</v>
      </c>
      <c r="AF71" s="113" t="n">
        <f aca="false">+Actuals!AC514</f>
        <v>0</v>
      </c>
      <c r="AG71" s="114" t="n">
        <f aca="false">+Actuals!AD514</f>
        <v>0</v>
      </c>
      <c r="AH71" s="113" t="n">
        <f aca="false">+Actuals!AE514</f>
        <v>0</v>
      </c>
      <c r="AI71" s="114" t="n">
        <f aca="false">+Actuals!AF514</f>
        <v>0</v>
      </c>
      <c r="AJ71" s="113" t="n">
        <f aca="false">+Actuals!AG514</f>
        <v>0</v>
      </c>
      <c r="AK71" s="114" t="n">
        <f aca="false">+Actuals!AH514</f>
        <v>0</v>
      </c>
      <c r="AL71" s="113" t="n">
        <f aca="false">+Actuals!AI514</f>
        <v>0</v>
      </c>
      <c r="AM71" s="114" t="n">
        <f aca="false">+Actuals!AJ514</f>
        <v>0</v>
      </c>
      <c r="AN71" s="113" t="n">
        <f aca="false">+Actuals!AK514</f>
        <v>0</v>
      </c>
      <c r="AO71" s="114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26256103.83</v>
      </c>
      <c r="F72" s="30" t="n">
        <f aca="false">SUM(F70:F71)</f>
        <v>0</v>
      </c>
      <c r="G72" s="31" t="n">
        <f aca="false">SUM(G70:G71)</f>
        <v>26256103.83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9" t="n">
        <f aca="false">'TIE-OUT'!Q73+RECLASS!O73</f>
        <v>0</v>
      </c>
      <c r="H73" s="113" t="n">
        <f aca="false">+Actuals!E515</f>
        <v>0</v>
      </c>
      <c r="I73" s="114" t="n">
        <f aca="false">+Actuals!F515</f>
        <v>0</v>
      </c>
      <c r="J73" s="113" t="n">
        <f aca="false">+Actuals!G515</f>
        <v>0</v>
      </c>
      <c r="K73" s="114" t="n">
        <f aca="false">+Actuals!H515</f>
        <v>0</v>
      </c>
      <c r="L73" s="113" t="n">
        <f aca="false">+Actuals!I515</f>
        <v>0</v>
      </c>
      <c r="M73" s="114" t="n">
        <f aca="false">+Actuals!J515</f>
        <v>0</v>
      </c>
      <c r="N73" s="113" t="n">
        <f aca="false">+Actuals!K515</f>
        <v>0</v>
      </c>
      <c r="O73" s="114" t="n">
        <f aca="false">+Actuals!L515</f>
        <v>0</v>
      </c>
      <c r="P73" s="113" t="n">
        <f aca="false">+Actuals!M515</f>
        <v>0</v>
      </c>
      <c r="Q73" s="114" t="n">
        <f aca="false">+Actuals!N515</f>
        <v>0</v>
      </c>
      <c r="R73" s="113" t="n">
        <f aca="false">+Actuals!O515</f>
        <v>0</v>
      </c>
      <c r="S73" s="114" t="n">
        <f aca="false">+Actuals!P515</f>
        <v>0</v>
      </c>
      <c r="T73" s="113" t="n">
        <f aca="false">+Actuals!Q515</f>
        <v>0</v>
      </c>
      <c r="U73" s="114" t="n">
        <f aca="false">+Actuals!R515</f>
        <v>0</v>
      </c>
      <c r="V73" s="113" t="n">
        <f aca="false">+Actuals!S515</f>
        <v>0</v>
      </c>
      <c r="W73" s="114" t="n">
        <f aca="false">+Actuals!T515</f>
        <v>0</v>
      </c>
      <c r="X73" s="113" t="n">
        <f aca="false">+Actuals!U515</f>
        <v>0</v>
      </c>
      <c r="Y73" s="114" t="n">
        <f aca="false">+Actuals!V515</f>
        <v>0</v>
      </c>
      <c r="Z73" s="113" t="n">
        <f aca="false">+Actuals!W515</f>
        <v>0</v>
      </c>
      <c r="AA73" s="114" t="n">
        <f aca="false">+Actuals!X515</f>
        <v>0</v>
      </c>
      <c r="AB73" s="113" t="n">
        <f aca="false">+Actuals!Y515</f>
        <v>0</v>
      </c>
      <c r="AC73" s="114" t="n">
        <f aca="false">+Actuals!Z515</f>
        <v>0</v>
      </c>
      <c r="AD73" s="113" t="n">
        <f aca="false">+Actuals!AA515</f>
        <v>0</v>
      </c>
      <c r="AE73" s="114" t="n">
        <f aca="false">+Actuals!AB515</f>
        <v>0</v>
      </c>
      <c r="AF73" s="113" t="n">
        <f aca="false">+Actuals!AC515</f>
        <v>0</v>
      </c>
      <c r="AG73" s="114" t="n">
        <f aca="false">+Actuals!AD515</f>
        <v>0</v>
      </c>
      <c r="AH73" s="113" t="n">
        <f aca="false">+Actuals!AE515</f>
        <v>0</v>
      </c>
      <c r="AI73" s="114" t="n">
        <f aca="false">+Actuals!AF515</f>
        <v>0</v>
      </c>
      <c r="AJ73" s="113" t="n">
        <f aca="false">+Actuals!AG515</f>
        <v>0</v>
      </c>
      <c r="AK73" s="114" t="n">
        <f aca="false">+Actuals!AH515</f>
        <v>0</v>
      </c>
      <c r="AL73" s="113" t="n">
        <f aca="false">+Actuals!AI515</f>
        <v>0</v>
      </c>
      <c r="AM73" s="114" t="n">
        <f aca="false">+Actuals!AJ515</f>
        <v>0</v>
      </c>
      <c r="AN73" s="113" t="n">
        <f aca="false">+Actuals!AK515</f>
        <v>0</v>
      </c>
      <c r="AO73" s="114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-926874.85</v>
      </c>
      <c r="F74" s="28" t="n">
        <f aca="false">'TIE-OUT'!P74+RECLASS!N74</f>
        <v>0</v>
      </c>
      <c r="G74" s="29" t="n">
        <f aca="false">'TIE-OUT'!Q74+RECLASS!O74</f>
        <v>-1208349.85</v>
      </c>
      <c r="H74" s="113" t="n">
        <f aca="false">+Actuals!E516</f>
        <v>0</v>
      </c>
      <c r="I74" s="114" t="n">
        <f aca="false">+Actuals!F516</f>
        <v>0</v>
      </c>
      <c r="J74" s="113" t="n">
        <f aca="false">+Actuals!G516</f>
        <v>0</v>
      </c>
      <c r="K74" s="114" t="n">
        <v>0</v>
      </c>
      <c r="L74" s="113" t="n">
        <f aca="false">+Actuals!I516</f>
        <v>0</v>
      </c>
      <c r="M74" s="114" t="n">
        <v>281475</v>
      </c>
      <c r="N74" s="113" t="n">
        <f aca="false">+Actuals!K516</f>
        <v>0</v>
      </c>
      <c r="O74" s="114" t="n">
        <f aca="false">+Actuals!L516</f>
        <v>0</v>
      </c>
      <c r="P74" s="113" t="n">
        <f aca="false">+Actuals!M516</f>
        <v>0</v>
      </c>
      <c r="Q74" s="114" t="n">
        <f aca="false">+Actuals!N516</f>
        <v>0</v>
      </c>
      <c r="R74" s="113" t="n">
        <f aca="false">+Actuals!O516</f>
        <v>0</v>
      </c>
      <c r="S74" s="114" t="n">
        <f aca="false">+Actuals!P516</f>
        <v>0</v>
      </c>
      <c r="T74" s="113" t="n">
        <f aca="false">+Actuals!Q516</f>
        <v>0</v>
      </c>
      <c r="U74" s="114" t="n">
        <f aca="false">+Actuals!R516</f>
        <v>0</v>
      </c>
      <c r="V74" s="113" t="n">
        <f aca="false">+Actuals!S516</f>
        <v>0</v>
      </c>
      <c r="W74" s="114" t="n">
        <f aca="false">+Actuals!T516</f>
        <v>0</v>
      </c>
      <c r="X74" s="113" t="n">
        <f aca="false">+Actuals!U516</f>
        <v>0</v>
      </c>
      <c r="Y74" s="114" t="n">
        <f aca="false">+Actuals!V516</f>
        <v>0</v>
      </c>
      <c r="Z74" s="113" t="n">
        <f aca="false">+Actuals!W516</f>
        <v>0</v>
      </c>
      <c r="AA74" s="114" t="n">
        <f aca="false">+Actuals!X516</f>
        <v>0</v>
      </c>
      <c r="AB74" s="113" t="n">
        <f aca="false">+Actuals!Y516</f>
        <v>0</v>
      </c>
      <c r="AC74" s="114" t="n">
        <f aca="false">+Actuals!Z516</f>
        <v>0</v>
      </c>
      <c r="AD74" s="113" t="n">
        <f aca="false">+Actuals!AA516</f>
        <v>0</v>
      </c>
      <c r="AE74" s="114" t="n">
        <f aca="false">+Actuals!AB516</f>
        <v>0</v>
      </c>
      <c r="AF74" s="113" t="n">
        <f aca="false">+Actuals!AC516</f>
        <v>0</v>
      </c>
      <c r="AG74" s="114" t="n">
        <f aca="false">+Actuals!AD516</f>
        <v>0</v>
      </c>
      <c r="AH74" s="113" t="n">
        <f aca="false">+Actuals!AE516</f>
        <v>0</v>
      </c>
      <c r="AI74" s="114" t="n">
        <f aca="false">+Actuals!AF516</f>
        <v>0</v>
      </c>
      <c r="AJ74" s="113" t="n">
        <f aca="false">+Actuals!AG516</f>
        <v>0</v>
      </c>
      <c r="AK74" s="114" t="n">
        <f aca="false">+Actuals!AH516</f>
        <v>0</v>
      </c>
      <c r="AL74" s="113" t="n">
        <f aca="false">+Actuals!AI516</f>
        <v>0</v>
      </c>
      <c r="AM74" s="114" t="n">
        <f aca="false">+Actuals!AJ516</f>
        <v>0</v>
      </c>
      <c r="AN74" s="113" t="n">
        <f aca="false">+Actuals!AK516</f>
        <v>0</v>
      </c>
      <c r="AO74" s="114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'TIE-OUT'!P75+RECLASS!N75</f>
        <v>0</v>
      </c>
      <c r="G75" s="29" t="n">
        <f aca="false">'TIE-OUT'!Q75+RECLASS!O75</f>
        <v>0</v>
      </c>
      <c r="H75" s="113" t="n">
        <f aca="false">+Actuals!E517</f>
        <v>0</v>
      </c>
      <c r="I75" s="114" t="n">
        <f aca="false">+Actuals!F517</f>
        <v>0</v>
      </c>
      <c r="J75" s="113" t="n">
        <f aca="false">+Actuals!G517</f>
        <v>0</v>
      </c>
      <c r="K75" s="114" t="n">
        <f aca="false">+Actuals!H517</f>
        <v>0</v>
      </c>
      <c r="L75" s="113" t="n">
        <f aca="false">+Actuals!I517</f>
        <v>0</v>
      </c>
      <c r="M75" s="114" t="n">
        <f aca="false">+Actuals!J517</f>
        <v>0</v>
      </c>
      <c r="N75" s="113" t="n">
        <f aca="false">+Actuals!K517</f>
        <v>0</v>
      </c>
      <c r="O75" s="114" t="n">
        <f aca="false">+Actuals!L517</f>
        <v>0</v>
      </c>
      <c r="P75" s="113" t="n">
        <f aca="false">+Actuals!M517</f>
        <v>0</v>
      </c>
      <c r="Q75" s="114" t="n">
        <f aca="false">+Actuals!N517</f>
        <v>0</v>
      </c>
      <c r="R75" s="113" t="n">
        <f aca="false">+Actuals!O517</f>
        <v>0</v>
      </c>
      <c r="S75" s="114" t="n">
        <f aca="false">+Actuals!P517</f>
        <v>0</v>
      </c>
      <c r="T75" s="113" t="n">
        <f aca="false">+Actuals!Q517</f>
        <v>0</v>
      </c>
      <c r="U75" s="114" t="n">
        <f aca="false">+Actuals!R517</f>
        <v>0</v>
      </c>
      <c r="V75" s="113" t="n">
        <f aca="false">+Actuals!S517</f>
        <v>0</v>
      </c>
      <c r="W75" s="114" t="n">
        <f aca="false">+Actuals!T517</f>
        <v>0</v>
      </c>
      <c r="X75" s="113" t="n">
        <f aca="false">+Actuals!U517</f>
        <v>0</v>
      </c>
      <c r="Y75" s="114" t="n">
        <f aca="false">+Actuals!V517</f>
        <v>0</v>
      </c>
      <c r="Z75" s="113" t="n">
        <f aca="false">+Actuals!W517</f>
        <v>0</v>
      </c>
      <c r="AA75" s="114" t="n">
        <f aca="false">+Actuals!X517</f>
        <v>0</v>
      </c>
      <c r="AB75" s="113" t="n">
        <f aca="false">+Actuals!Y517</f>
        <v>0</v>
      </c>
      <c r="AC75" s="114" t="n">
        <f aca="false">+Actuals!Z517</f>
        <v>0</v>
      </c>
      <c r="AD75" s="113" t="n">
        <f aca="false">+Actuals!AA517</f>
        <v>0</v>
      </c>
      <c r="AE75" s="114" t="n">
        <f aca="false">+Actuals!AB517</f>
        <v>0</v>
      </c>
      <c r="AF75" s="113" t="n">
        <f aca="false">+Actuals!AC517</f>
        <v>0</v>
      </c>
      <c r="AG75" s="114" t="n">
        <f aca="false">+Actuals!AD517</f>
        <v>0</v>
      </c>
      <c r="AH75" s="113" t="n">
        <f aca="false">+Actuals!AE517</f>
        <v>0</v>
      </c>
      <c r="AI75" s="114" t="n">
        <f aca="false">+Actuals!AF517</f>
        <v>0</v>
      </c>
      <c r="AJ75" s="113" t="n">
        <f aca="false">+Actuals!AG517</f>
        <v>0</v>
      </c>
      <c r="AK75" s="114" t="n">
        <f aca="false">+Actuals!AH517</f>
        <v>0</v>
      </c>
      <c r="AL75" s="113" t="n">
        <f aca="false">+Actuals!AI517</f>
        <v>0</v>
      </c>
      <c r="AM75" s="114" t="n">
        <f aca="false">+Actuals!AJ517</f>
        <v>0</v>
      </c>
      <c r="AN75" s="113" t="n">
        <f aca="false">+Actuals!AK517</f>
        <v>0</v>
      </c>
      <c r="AO75" s="114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-59612.07</v>
      </c>
      <c r="F76" s="28" t="n">
        <f aca="false">'TIE-OUT'!P76+RECLASS!N76</f>
        <v>0</v>
      </c>
      <c r="G76" s="29" t="n">
        <f aca="false">'TIE-OUT'!Q76+RECLASS!O76</f>
        <v>0</v>
      </c>
      <c r="H76" s="113" t="n">
        <f aca="false">+Actuals!E518</f>
        <v>-0</v>
      </c>
      <c r="I76" s="114" t="n">
        <f aca="false">+Actuals!F518</f>
        <v>-58863.31</v>
      </c>
      <c r="J76" s="113" t="n">
        <f aca="false">+Actuals!G518</f>
        <v>-0</v>
      </c>
      <c r="K76" s="114" t="n">
        <f aca="false">+Actuals!H518</f>
        <v>-781.26</v>
      </c>
      <c r="L76" s="113" t="n">
        <f aca="false">+Actuals!I518</f>
        <v>0</v>
      </c>
      <c r="M76" s="114" t="n">
        <v>32.5</v>
      </c>
      <c r="N76" s="113" t="n">
        <f aca="false">+Actuals!K518</f>
        <v>0</v>
      </c>
      <c r="O76" s="114" t="n">
        <f aca="false">+Actuals!L518</f>
        <v>0</v>
      </c>
      <c r="P76" s="113" t="n">
        <f aca="false">+Actuals!M518</f>
        <v>0</v>
      </c>
      <c r="Q76" s="114" t="n">
        <f aca="false">+Actuals!N518</f>
        <v>0</v>
      </c>
      <c r="R76" s="113" t="n">
        <f aca="false">+Actuals!O518</f>
        <v>0</v>
      </c>
      <c r="S76" s="114" t="n">
        <f aca="false">+Actuals!P518</f>
        <v>0</v>
      </c>
      <c r="T76" s="113" t="n">
        <f aca="false">+Actuals!Q518</f>
        <v>0</v>
      </c>
      <c r="U76" s="114" t="n">
        <f aca="false">+Actuals!R518</f>
        <v>0</v>
      </c>
      <c r="V76" s="113" t="n">
        <f aca="false">+Actuals!S518</f>
        <v>0</v>
      </c>
      <c r="W76" s="114" t="n">
        <f aca="false">+Actuals!T518</f>
        <v>0</v>
      </c>
      <c r="X76" s="113" t="n">
        <f aca="false">+Actuals!U518</f>
        <v>0</v>
      </c>
      <c r="Y76" s="114" t="n">
        <f aca="false">+Actuals!V518</f>
        <v>0</v>
      </c>
      <c r="Z76" s="113" t="n">
        <f aca="false">+Actuals!W518</f>
        <v>0</v>
      </c>
      <c r="AA76" s="114" t="n">
        <f aca="false">+Actuals!X518</f>
        <v>0</v>
      </c>
      <c r="AB76" s="113" t="n">
        <f aca="false">+Actuals!Y518</f>
        <v>0</v>
      </c>
      <c r="AC76" s="114" t="n">
        <f aca="false">+Actuals!Z518</f>
        <v>0</v>
      </c>
      <c r="AD76" s="113" t="n">
        <f aca="false">+Actuals!AA518</f>
        <v>0</v>
      </c>
      <c r="AE76" s="114" t="n">
        <f aca="false">+Actuals!AB518</f>
        <v>0</v>
      </c>
      <c r="AF76" s="113" t="n">
        <f aca="false">+Actuals!AC518</f>
        <v>0</v>
      </c>
      <c r="AG76" s="114" t="n">
        <f aca="false">+Actuals!AD518</f>
        <v>0</v>
      </c>
      <c r="AH76" s="113" t="n">
        <f aca="false">+Actuals!AE518</f>
        <v>0</v>
      </c>
      <c r="AI76" s="114" t="n">
        <f aca="false">+Actuals!AF518</f>
        <v>0</v>
      </c>
      <c r="AJ76" s="113" t="n">
        <f aca="false">+Actuals!AG518</f>
        <v>0</v>
      </c>
      <c r="AK76" s="114" t="n">
        <f aca="false">+Actuals!AH518</f>
        <v>0</v>
      </c>
      <c r="AL76" s="113" t="n">
        <f aca="false">+Actuals!AI518</f>
        <v>0</v>
      </c>
      <c r="AM76" s="114" t="n">
        <f aca="false">+Actuals!AJ518</f>
        <v>0</v>
      </c>
      <c r="AN76" s="113" t="n">
        <f aca="false">+Actuals!AK518</f>
        <v>0</v>
      </c>
      <c r="AO76" s="114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9" t="n">
        <f aca="false">'TIE-OUT'!Q77+RECLASS!O77</f>
        <v>0</v>
      </c>
      <c r="H77" s="113" t="n">
        <f aca="false">+Actuals!E519</f>
        <v>0</v>
      </c>
      <c r="I77" s="114" t="n">
        <f aca="false">+Actuals!F519</f>
        <v>0</v>
      </c>
      <c r="J77" s="113" t="n">
        <f aca="false">+Actuals!G519</f>
        <v>0</v>
      </c>
      <c r="K77" s="114" t="n">
        <f aca="false">+Actuals!H519</f>
        <v>0</v>
      </c>
      <c r="L77" s="113" t="n">
        <f aca="false">+Actuals!I519</f>
        <v>0</v>
      </c>
      <c r="M77" s="114" t="n">
        <f aca="false">+Actuals!J519</f>
        <v>0</v>
      </c>
      <c r="N77" s="113" t="n">
        <f aca="false">+Actuals!K519</f>
        <v>0</v>
      </c>
      <c r="O77" s="114" t="n">
        <f aca="false">+Actuals!L519</f>
        <v>0</v>
      </c>
      <c r="P77" s="113" t="n">
        <f aca="false">+Actuals!M519</f>
        <v>0</v>
      </c>
      <c r="Q77" s="114" t="n">
        <f aca="false">+Actuals!N519</f>
        <v>0</v>
      </c>
      <c r="R77" s="113" t="n">
        <f aca="false">+Actuals!O519</f>
        <v>0</v>
      </c>
      <c r="S77" s="114" t="n">
        <f aca="false">+Actuals!P519</f>
        <v>0</v>
      </c>
      <c r="T77" s="113" t="n">
        <f aca="false">+Actuals!Q519</f>
        <v>0</v>
      </c>
      <c r="U77" s="114" t="n">
        <f aca="false">+Actuals!R519</f>
        <v>0</v>
      </c>
      <c r="V77" s="113" t="n">
        <f aca="false">+Actuals!S519</f>
        <v>0</v>
      </c>
      <c r="W77" s="114" t="n">
        <f aca="false">+Actuals!T519</f>
        <v>0</v>
      </c>
      <c r="X77" s="113" t="n">
        <f aca="false">+Actuals!U519</f>
        <v>0</v>
      </c>
      <c r="Y77" s="114" t="n">
        <f aca="false">+Actuals!V519</f>
        <v>0</v>
      </c>
      <c r="Z77" s="113" t="n">
        <f aca="false">+Actuals!W519</f>
        <v>0</v>
      </c>
      <c r="AA77" s="114" t="n">
        <f aca="false">+Actuals!X519</f>
        <v>0</v>
      </c>
      <c r="AB77" s="113" t="n">
        <f aca="false">+Actuals!Y519</f>
        <v>0</v>
      </c>
      <c r="AC77" s="114" t="n">
        <f aca="false">+Actuals!Z519</f>
        <v>0</v>
      </c>
      <c r="AD77" s="113" t="n">
        <f aca="false">+Actuals!AA519</f>
        <v>0</v>
      </c>
      <c r="AE77" s="114" t="n">
        <f aca="false">+Actuals!AB519</f>
        <v>0</v>
      </c>
      <c r="AF77" s="113" t="n">
        <f aca="false">+Actuals!AC519</f>
        <v>0</v>
      </c>
      <c r="AG77" s="114" t="n">
        <f aca="false">+Actuals!AD519</f>
        <v>0</v>
      </c>
      <c r="AH77" s="113" t="n">
        <f aca="false">+Actuals!AE519</f>
        <v>0</v>
      </c>
      <c r="AI77" s="114" t="n">
        <f aca="false">+Actuals!AF519</f>
        <v>0</v>
      </c>
      <c r="AJ77" s="113" t="n">
        <f aca="false">+Actuals!AG519</f>
        <v>0</v>
      </c>
      <c r="AK77" s="114" t="n">
        <f aca="false">+Actuals!AH519</f>
        <v>0</v>
      </c>
      <c r="AL77" s="113" t="n">
        <f aca="false">+Actuals!AI519</f>
        <v>0</v>
      </c>
      <c r="AM77" s="114" t="n">
        <f aca="false">+Actuals!AJ519</f>
        <v>0</v>
      </c>
      <c r="AN77" s="113" t="n">
        <f aca="false">+Actuals!AK519</f>
        <v>0</v>
      </c>
      <c r="AO77" s="114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9" t="n">
        <f aca="false">'TIE-OUT'!Q78+RECLASS!O78</f>
        <v>0</v>
      </c>
      <c r="H78" s="113" t="n">
        <f aca="false">+Actuals!E520</f>
        <v>0</v>
      </c>
      <c r="I78" s="114" t="n">
        <f aca="false">+Actuals!F520</f>
        <v>0</v>
      </c>
      <c r="J78" s="113" t="n">
        <f aca="false">+Actuals!G520</f>
        <v>0</v>
      </c>
      <c r="K78" s="114" t="n">
        <f aca="false">+Actuals!H520</f>
        <v>0</v>
      </c>
      <c r="L78" s="113" t="n">
        <f aca="false">+Actuals!I520</f>
        <v>0</v>
      </c>
      <c r="M78" s="114" t="n">
        <f aca="false">+Actuals!J520</f>
        <v>0</v>
      </c>
      <c r="N78" s="113" t="n">
        <f aca="false">+Actuals!K520</f>
        <v>0</v>
      </c>
      <c r="O78" s="114" t="n">
        <f aca="false">+Actuals!L520</f>
        <v>0</v>
      </c>
      <c r="P78" s="113" t="n">
        <f aca="false">+Actuals!M520</f>
        <v>0</v>
      </c>
      <c r="Q78" s="114" t="n">
        <f aca="false">+Actuals!N520</f>
        <v>0</v>
      </c>
      <c r="R78" s="113" t="n">
        <f aca="false">+Actuals!O520</f>
        <v>0</v>
      </c>
      <c r="S78" s="114" t="n">
        <f aca="false">+Actuals!P520</f>
        <v>0</v>
      </c>
      <c r="T78" s="113" t="n">
        <f aca="false">+Actuals!Q520</f>
        <v>0</v>
      </c>
      <c r="U78" s="114" t="n">
        <f aca="false">+Actuals!R520</f>
        <v>0</v>
      </c>
      <c r="V78" s="113" t="n">
        <f aca="false">+Actuals!S520</f>
        <v>0</v>
      </c>
      <c r="W78" s="114" t="n">
        <f aca="false">+Actuals!T520</f>
        <v>0</v>
      </c>
      <c r="X78" s="113" t="n">
        <f aca="false">+Actuals!U520</f>
        <v>0</v>
      </c>
      <c r="Y78" s="114" t="n">
        <f aca="false">+Actuals!V520</f>
        <v>0</v>
      </c>
      <c r="Z78" s="113" t="n">
        <f aca="false">+Actuals!W520</f>
        <v>0</v>
      </c>
      <c r="AA78" s="114" t="n">
        <f aca="false">+Actuals!X520</f>
        <v>0</v>
      </c>
      <c r="AB78" s="113" t="n">
        <f aca="false">+Actuals!Y520</f>
        <v>0</v>
      </c>
      <c r="AC78" s="114" t="n">
        <f aca="false">+Actuals!Z520</f>
        <v>0</v>
      </c>
      <c r="AD78" s="113" t="n">
        <f aca="false">+Actuals!AA520</f>
        <v>0</v>
      </c>
      <c r="AE78" s="114" t="n">
        <f aca="false">+Actuals!AB520</f>
        <v>0</v>
      </c>
      <c r="AF78" s="113" t="n">
        <f aca="false">+Actuals!AC520</f>
        <v>0</v>
      </c>
      <c r="AG78" s="114" t="n">
        <f aca="false">+Actuals!AD520</f>
        <v>0</v>
      </c>
      <c r="AH78" s="113" t="n">
        <f aca="false">+Actuals!AE520</f>
        <v>0</v>
      </c>
      <c r="AI78" s="114" t="n">
        <f aca="false">+Actuals!AF520</f>
        <v>0</v>
      </c>
      <c r="AJ78" s="113" t="n">
        <f aca="false">+Actuals!AG520</f>
        <v>0</v>
      </c>
      <c r="AK78" s="114" t="n">
        <f aca="false">+Actuals!AH520</f>
        <v>0</v>
      </c>
      <c r="AL78" s="113" t="n">
        <f aca="false">+Actuals!AI520</f>
        <v>0</v>
      </c>
      <c r="AM78" s="114" t="n">
        <f aca="false">+Actuals!AJ520</f>
        <v>0</v>
      </c>
      <c r="AN78" s="113" t="n">
        <f aca="false">+Actuals!AK520</f>
        <v>0</v>
      </c>
      <c r="AO78" s="114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9" t="n">
        <f aca="false">'TIE-OUT'!Q79+RECLASS!O79</f>
        <v>0</v>
      </c>
      <c r="H79" s="113" t="n">
        <f aca="false">+Actuals!E521</f>
        <v>0</v>
      </c>
      <c r="I79" s="114" t="n">
        <f aca="false">+Actuals!F521</f>
        <v>0</v>
      </c>
      <c r="J79" s="113" t="n">
        <f aca="false">+Actuals!G521</f>
        <v>0</v>
      </c>
      <c r="K79" s="114" t="n">
        <f aca="false">+Actuals!H521</f>
        <v>0</v>
      </c>
      <c r="L79" s="113" t="n">
        <f aca="false">+Actuals!I521</f>
        <v>0</v>
      </c>
      <c r="M79" s="114" t="n">
        <f aca="false">+Actuals!J521</f>
        <v>0</v>
      </c>
      <c r="N79" s="113" t="n">
        <f aca="false">+Actuals!K521</f>
        <v>0</v>
      </c>
      <c r="O79" s="114" t="n">
        <f aca="false">+Actuals!L521</f>
        <v>0</v>
      </c>
      <c r="P79" s="113" t="n">
        <f aca="false">+Actuals!M521</f>
        <v>0</v>
      </c>
      <c r="Q79" s="114" t="n">
        <f aca="false">+Actuals!N521</f>
        <v>0</v>
      </c>
      <c r="R79" s="113" t="n">
        <f aca="false">+Actuals!O521</f>
        <v>0</v>
      </c>
      <c r="S79" s="114" t="n">
        <f aca="false">+Actuals!P521</f>
        <v>0</v>
      </c>
      <c r="T79" s="113" t="n">
        <f aca="false">+Actuals!Q521</f>
        <v>0</v>
      </c>
      <c r="U79" s="114" t="n">
        <f aca="false">+Actuals!R521</f>
        <v>0</v>
      </c>
      <c r="V79" s="113" t="n">
        <f aca="false">+Actuals!S521</f>
        <v>0</v>
      </c>
      <c r="W79" s="114" t="n">
        <f aca="false">+Actuals!T521</f>
        <v>0</v>
      </c>
      <c r="X79" s="113" t="n">
        <f aca="false">+Actuals!U521</f>
        <v>0</v>
      </c>
      <c r="Y79" s="114" t="n">
        <f aca="false">+Actuals!V521</f>
        <v>0</v>
      </c>
      <c r="Z79" s="113" t="n">
        <f aca="false">+Actuals!W521</f>
        <v>0</v>
      </c>
      <c r="AA79" s="114" t="n">
        <f aca="false">+Actuals!X521</f>
        <v>0</v>
      </c>
      <c r="AB79" s="113" t="n">
        <f aca="false">+Actuals!Y521</f>
        <v>0</v>
      </c>
      <c r="AC79" s="114" t="n">
        <f aca="false">+Actuals!Z521</f>
        <v>0</v>
      </c>
      <c r="AD79" s="113" t="n">
        <f aca="false">+Actuals!AA521</f>
        <v>0</v>
      </c>
      <c r="AE79" s="114" t="n">
        <f aca="false">+Actuals!AB521</f>
        <v>0</v>
      </c>
      <c r="AF79" s="113" t="n">
        <f aca="false">+Actuals!AC521</f>
        <v>0</v>
      </c>
      <c r="AG79" s="114" t="n">
        <f aca="false">+Actuals!AD521</f>
        <v>0</v>
      </c>
      <c r="AH79" s="113" t="n">
        <f aca="false">+Actuals!AE521</f>
        <v>0</v>
      </c>
      <c r="AI79" s="114" t="n">
        <f aca="false">+Actuals!AF521</f>
        <v>0</v>
      </c>
      <c r="AJ79" s="113" t="n">
        <f aca="false">+Actuals!AG521</f>
        <v>0</v>
      </c>
      <c r="AK79" s="114" t="n">
        <f aca="false">+Actuals!AH521</f>
        <v>0</v>
      </c>
      <c r="AL79" s="113" t="n">
        <f aca="false">+Actuals!AI521</f>
        <v>0</v>
      </c>
      <c r="AM79" s="114" t="n">
        <f aca="false">+Actuals!AJ521</f>
        <v>0</v>
      </c>
      <c r="AN79" s="113" t="n">
        <f aca="false">+Actuals!AK521</f>
        <v>0</v>
      </c>
      <c r="AO79" s="114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9" t="n">
        <f aca="false">'TIE-OUT'!Q80+RECLASS!O80</f>
        <v>0</v>
      </c>
      <c r="H80" s="113" t="n">
        <f aca="false">+Actuals!E522</f>
        <v>0</v>
      </c>
      <c r="I80" s="114" t="n">
        <f aca="false">+Actuals!F522</f>
        <v>0</v>
      </c>
      <c r="J80" s="113" t="n">
        <f aca="false">+Actuals!G522</f>
        <v>0</v>
      </c>
      <c r="K80" s="114" t="n">
        <f aca="false">+Actuals!H522</f>
        <v>0</v>
      </c>
      <c r="L80" s="113" t="n">
        <f aca="false">+Actuals!I522</f>
        <v>0</v>
      </c>
      <c r="M80" s="114" t="n">
        <f aca="false">+Actuals!J522</f>
        <v>0</v>
      </c>
      <c r="N80" s="113" t="n">
        <f aca="false">+Actuals!K522</f>
        <v>0</v>
      </c>
      <c r="O80" s="114" t="n">
        <f aca="false">+Actuals!L522</f>
        <v>0</v>
      </c>
      <c r="P80" s="113" t="n">
        <f aca="false">+Actuals!M522</f>
        <v>0</v>
      </c>
      <c r="Q80" s="114" t="n">
        <f aca="false">+Actuals!N522</f>
        <v>0</v>
      </c>
      <c r="R80" s="113" t="n">
        <f aca="false">+Actuals!O522</f>
        <v>0</v>
      </c>
      <c r="S80" s="114" t="n">
        <f aca="false">+Actuals!P522</f>
        <v>0</v>
      </c>
      <c r="T80" s="113" t="n">
        <f aca="false">+Actuals!Q522</f>
        <v>0</v>
      </c>
      <c r="U80" s="114" t="n">
        <f aca="false">+Actuals!R522</f>
        <v>0</v>
      </c>
      <c r="V80" s="113" t="n">
        <f aca="false">+Actuals!S522</f>
        <v>0</v>
      </c>
      <c r="W80" s="114" t="n">
        <f aca="false">+Actuals!T522</f>
        <v>0</v>
      </c>
      <c r="X80" s="113" t="n">
        <f aca="false">+Actuals!U522</f>
        <v>0</v>
      </c>
      <c r="Y80" s="114" t="n">
        <f aca="false">+Actuals!V522</f>
        <v>0</v>
      </c>
      <c r="Z80" s="113" t="n">
        <f aca="false">+Actuals!W522</f>
        <v>0</v>
      </c>
      <c r="AA80" s="114" t="n">
        <f aca="false">+Actuals!X522</f>
        <v>0</v>
      </c>
      <c r="AB80" s="113" t="n">
        <f aca="false">+Actuals!Y522</f>
        <v>0</v>
      </c>
      <c r="AC80" s="114" t="n">
        <f aca="false">+Actuals!Z522</f>
        <v>0</v>
      </c>
      <c r="AD80" s="113" t="n">
        <f aca="false">+Actuals!AA522</f>
        <v>0</v>
      </c>
      <c r="AE80" s="114" t="n">
        <f aca="false">+Actuals!AB522</f>
        <v>0</v>
      </c>
      <c r="AF80" s="113" t="n">
        <f aca="false">+Actuals!AC522</f>
        <v>0</v>
      </c>
      <c r="AG80" s="114" t="n">
        <f aca="false">+Actuals!AD522</f>
        <v>0</v>
      </c>
      <c r="AH80" s="113" t="n">
        <f aca="false">+Actuals!AE522</f>
        <v>0</v>
      </c>
      <c r="AI80" s="114" t="n">
        <f aca="false">+Actuals!AF522</f>
        <v>0</v>
      </c>
      <c r="AJ80" s="113" t="n">
        <f aca="false">+Actuals!AG522</f>
        <v>0</v>
      </c>
      <c r="AK80" s="114" t="n">
        <f aca="false">+Actuals!AH522</f>
        <v>0</v>
      </c>
      <c r="AL80" s="113" t="n">
        <f aca="false">+Actuals!AI522</f>
        <v>0</v>
      </c>
      <c r="AM80" s="114" t="n">
        <f aca="false">+Actuals!AJ522</f>
        <v>0</v>
      </c>
      <c r="AN80" s="113" t="n">
        <f aca="false">+Actuals!AK522</f>
        <v>0</v>
      </c>
      <c r="AO80" s="114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-227.14</v>
      </c>
      <c r="F81" s="28" t="n">
        <f aca="false">'TIE-OUT'!P81+RECLASS!N81</f>
        <v>0</v>
      </c>
      <c r="G81" s="29" t="n">
        <f aca="false">'TIE-OUT'!Q81+RECLASS!O81</f>
        <v>0</v>
      </c>
      <c r="H81" s="113" t="n">
        <f aca="false">+Actuals!E523</f>
        <v>-0</v>
      </c>
      <c r="I81" s="114" t="n">
        <f aca="false">+Actuals!F523</f>
        <v>7142.86</v>
      </c>
      <c r="J81" s="113" t="n">
        <f aca="false">+Actuals!G523</f>
        <v>-0</v>
      </c>
      <c r="K81" s="114" t="n">
        <f aca="false">+Actuals!H523</f>
        <v>-7370</v>
      </c>
      <c r="L81" s="113" t="n">
        <f aca="false">+Actuals!I523</f>
        <v>0</v>
      </c>
      <c r="M81" s="114" t="n">
        <f aca="false">+Actuals!J523</f>
        <v>0</v>
      </c>
      <c r="N81" s="113" t="n">
        <f aca="false">+Actuals!K523</f>
        <v>0</v>
      </c>
      <c r="O81" s="114" t="n">
        <f aca="false">+Actuals!L523</f>
        <v>0</v>
      </c>
      <c r="P81" s="113" t="n">
        <f aca="false">+Actuals!M523</f>
        <v>0</v>
      </c>
      <c r="Q81" s="114" t="n">
        <f aca="false">+Actuals!N523</f>
        <v>0</v>
      </c>
      <c r="R81" s="113" t="n">
        <f aca="false">+Actuals!O523</f>
        <v>0</v>
      </c>
      <c r="S81" s="114" t="n">
        <f aca="false">+Actuals!P523</f>
        <v>0</v>
      </c>
      <c r="T81" s="113" t="n">
        <f aca="false">+Actuals!Q523</f>
        <v>0</v>
      </c>
      <c r="U81" s="114" t="n">
        <f aca="false">+Actuals!R523</f>
        <v>0</v>
      </c>
      <c r="V81" s="113" t="n">
        <f aca="false">+Actuals!S523</f>
        <v>0</v>
      </c>
      <c r="W81" s="114" t="n">
        <f aca="false">+Actuals!T523</f>
        <v>0</v>
      </c>
      <c r="X81" s="113" t="n">
        <f aca="false">+Actuals!U523</f>
        <v>0</v>
      </c>
      <c r="Y81" s="114" t="n">
        <f aca="false">+Actuals!V523</f>
        <v>0</v>
      </c>
      <c r="Z81" s="113" t="n">
        <f aca="false">+Actuals!W523</f>
        <v>0</v>
      </c>
      <c r="AA81" s="114" t="n">
        <f aca="false">+Actuals!X523</f>
        <v>0</v>
      </c>
      <c r="AB81" s="113" t="n">
        <f aca="false">+Actuals!Y523</f>
        <v>0</v>
      </c>
      <c r="AC81" s="114" t="n">
        <f aca="false">+Actuals!Z523</f>
        <v>0</v>
      </c>
      <c r="AD81" s="113" t="n">
        <f aca="false">+Actuals!AA523</f>
        <v>0</v>
      </c>
      <c r="AE81" s="114" t="n">
        <f aca="false">+Actuals!AB523</f>
        <v>0</v>
      </c>
      <c r="AF81" s="113" t="n">
        <f aca="false">+Actuals!AC523</f>
        <v>0</v>
      </c>
      <c r="AG81" s="114" t="n">
        <f aca="false">+Actuals!AD523</f>
        <v>0</v>
      </c>
      <c r="AH81" s="113" t="n">
        <f aca="false">+Actuals!AE523</f>
        <v>0</v>
      </c>
      <c r="AI81" s="114" t="n">
        <f aca="false">+Actuals!AF523</f>
        <v>0</v>
      </c>
      <c r="AJ81" s="113" t="n">
        <f aca="false">+Actuals!AG523</f>
        <v>0</v>
      </c>
      <c r="AK81" s="114" t="n">
        <f aca="false">+Actuals!AH523</f>
        <v>0</v>
      </c>
      <c r="AL81" s="113" t="n">
        <f aca="false">+Actuals!AI523</f>
        <v>0</v>
      </c>
      <c r="AM81" s="114" t="n">
        <f aca="false">+Actuals!AJ523</f>
        <v>0</v>
      </c>
      <c r="AN81" s="113" t="n">
        <f aca="false">+Actuals!AK523</f>
        <v>0</v>
      </c>
      <c r="AO81" s="114" t="n">
        <f aca="false">+Actuals!AL523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25673999.562</v>
      </c>
      <c r="F82" s="42" t="n">
        <f aca="false">F16+F24+F29+F36+F43+F45+F47+F49</f>
        <v>0</v>
      </c>
      <c r="G82" s="43" t="n">
        <f aca="false">SUM(G72:G81)+G16+G24+G29+G36+G43+G45+G47+G49+G51+G56+G61+G66</f>
        <v>20264222.12</v>
      </c>
      <c r="H82" s="42" t="n">
        <f aca="false">H16+H24+H29+H36+H43+H45+H47+H49</f>
        <v>0</v>
      </c>
      <c r="I82" s="43" t="n">
        <f aca="false">SUM(I72:I81)+I16+I24+I29+I36+I43+I45+I47+I49+I51+I56+I61+I66</f>
        <v>3663499.54220003</v>
      </c>
      <c r="J82" s="42" t="n">
        <f aca="false">J16+J24+J29+J36+J43+J45+J47+J49</f>
        <v>0</v>
      </c>
      <c r="K82" s="117" t="n">
        <f aca="false">SUM(K72:K81)+K16+K24+K29+K36+K43+K45+K47+K49+K51+K56+K61+K66</f>
        <v>812673.7498</v>
      </c>
      <c r="L82" s="42" t="n">
        <f aca="false">L16+L24+L29+L36+L43+L45+L47+L49</f>
        <v>0</v>
      </c>
      <c r="M82" s="43" t="n">
        <f aca="false">SUM(M72:M81)+M16+M24+M29+M36+M43+M45+M47+M49+M51+M56+M61+M66</f>
        <v>978184.3</v>
      </c>
      <c r="N82" s="42" t="n">
        <f aca="false">N16+N24+N29+N36+N43+N45+N47+N49</f>
        <v>0</v>
      </c>
      <c r="O82" s="43" t="n">
        <f aca="false">SUM(O72:O81)+O16+O24+O29+O36+O43+O45+O47+O49+O51+O56+O61+O66</f>
        <v>-190018.56</v>
      </c>
      <c r="P82" s="42" t="n">
        <f aca="false">P16+P24+P29+P36+P43+P45+P47+P49</f>
        <v>0</v>
      </c>
      <c r="Q82" s="43" t="n">
        <f aca="false">SUM(Q72:Q81)+Q16+Q24+Q29+Q36+Q43+Q45+Q47+Q49+Q51+Q56+Q61+Q66</f>
        <v>145438.41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9" activePane="bottomRight" state="frozen"/>
      <selection pane="topLeft" activeCell="A1" activeCellId="0" sqref="A1"/>
      <selection pane="topRight" activeCell="I1" activeCellId="0" sqref="I1"/>
      <selection pane="bottomLeft" activeCell="A79" activeCellId="0" sqref="A79"/>
      <selection pane="bottomRight" activeCell="Q91" activeCellId="0" sqref="Q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3978442</v>
      </c>
      <c r="E11" s="29" t="n">
        <f aca="false">SUM(G11,I11,K11,M11,O11,Q11,S11,U11,W11,Y11,AA11,AC11,AE11)</f>
        <v>10367924.39</v>
      </c>
      <c r="F11" s="28" t="n">
        <f aca="false">'TIE-OUT'!R11+RECLASS!P11</f>
        <v>0</v>
      </c>
      <c r="G11" s="29" t="n">
        <f aca="false">'TIE-OUT'!S11+RECLASS!Q11</f>
        <v>0</v>
      </c>
      <c r="H11" s="113" t="n">
        <f aca="false">+Actuals!E204</f>
        <v>3976091</v>
      </c>
      <c r="I11" s="114" t="n">
        <f aca="false">+Actuals!F204</f>
        <v>10480571.04</v>
      </c>
      <c r="J11" s="113" t="n">
        <f aca="false">+Actuals!G204</f>
        <v>1360</v>
      </c>
      <c r="K11" s="114" t="n">
        <f aca="false">+Actuals!H204</f>
        <v>14845.75</v>
      </c>
      <c r="L11" s="113" t="n">
        <v>991</v>
      </c>
      <c r="M11" s="114" t="n">
        <v>-127492.4</v>
      </c>
      <c r="N11" s="113" t="n">
        <f aca="false">+Actuals!K204</f>
        <v>0</v>
      </c>
      <c r="O11" s="114" t="n">
        <f aca="false">+Actuals!L204</f>
        <v>0</v>
      </c>
      <c r="P11" s="113" t="n">
        <f aca="false">+Actuals!M204</f>
        <v>0</v>
      </c>
      <c r="Q11" s="114" t="n">
        <f aca="false">+Actuals!N204</f>
        <v>0</v>
      </c>
      <c r="R11" s="113" t="n">
        <f aca="false">+Actuals!O204</f>
        <v>0</v>
      </c>
      <c r="S11" s="114" t="n">
        <f aca="false">+Actuals!P204</f>
        <v>0</v>
      </c>
      <c r="T11" s="113" t="n">
        <f aca="false">+Actuals!Q204</f>
        <v>0</v>
      </c>
      <c r="U11" s="114" t="n">
        <f aca="false">+Actuals!R204</f>
        <v>0</v>
      </c>
      <c r="V11" s="113" t="n">
        <f aca="false">+Actuals!S204</f>
        <v>0</v>
      </c>
      <c r="W11" s="114" t="n">
        <f aca="false">+Actuals!T204</f>
        <v>0</v>
      </c>
      <c r="X11" s="113" t="n">
        <f aca="false">+Actuals!U204</f>
        <v>0</v>
      </c>
      <c r="Y11" s="114" t="n">
        <f aca="false">+Actuals!V204</f>
        <v>0</v>
      </c>
      <c r="Z11" s="113" t="n">
        <f aca="false">+Actuals!W204</f>
        <v>0</v>
      </c>
      <c r="AA11" s="114" t="n">
        <f aca="false">+Actuals!X204</f>
        <v>0</v>
      </c>
      <c r="AB11" s="113" t="n">
        <f aca="false">+Actuals!Y204</f>
        <v>0</v>
      </c>
      <c r="AC11" s="114" t="n">
        <f aca="false">+Actuals!Z204</f>
        <v>0</v>
      </c>
      <c r="AD11" s="113" t="n">
        <f aca="false">+Actuals!AA204</f>
        <v>0</v>
      </c>
      <c r="AE11" s="114" t="n">
        <f aca="false">+Actuals!AB204</f>
        <v>0</v>
      </c>
      <c r="AF11" s="113" t="n">
        <f aca="false">+Actuals!AC204</f>
        <v>0</v>
      </c>
      <c r="AG11" s="114" t="n">
        <f aca="false">+Actuals!AD204</f>
        <v>0</v>
      </c>
      <c r="AH11" s="113" t="n">
        <f aca="false">+Actuals!AE204</f>
        <v>0</v>
      </c>
      <c r="AI11" s="114" t="n">
        <f aca="false">+Actuals!AF204</f>
        <v>0</v>
      </c>
      <c r="AJ11" s="113" t="n">
        <f aca="false">+Actuals!AG204</f>
        <v>0</v>
      </c>
      <c r="AK11" s="114" t="n">
        <f aca="false">+Actuals!AH204</f>
        <v>0</v>
      </c>
      <c r="AL11" s="113" t="n">
        <f aca="false">+Actuals!AI204</f>
        <v>0</v>
      </c>
      <c r="AM11" s="114" t="n">
        <f aca="false">+Actuals!AJ204</f>
        <v>0</v>
      </c>
      <c r="AN11" s="113" t="n">
        <f aca="false">+Actuals!AK204</f>
        <v>0</v>
      </c>
      <c r="AO11" s="114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92060.73</v>
      </c>
      <c r="F12" s="28" t="n">
        <f aca="false">'TIE-OUT'!R12+RECLASS!P12</f>
        <v>0</v>
      </c>
      <c r="G12" s="29" t="n">
        <f aca="false">'TIE-OUT'!S12+RECLASS!Q12</f>
        <v>92060.73</v>
      </c>
      <c r="H12" s="113" t="n">
        <f aca="false">+Actuals!E205</f>
        <v>0</v>
      </c>
      <c r="I12" s="114" t="n">
        <f aca="false">+Actuals!F205</f>
        <v>0</v>
      </c>
      <c r="J12" s="113" t="n">
        <f aca="false">+Actuals!G205</f>
        <v>0</v>
      </c>
      <c r="K12" s="114" t="n">
        <f aca="false">+Actuals!H205</f>
        <v>0</v>
      </c>
      <c r="L12" s="113" t="n">
        <f aca="false">+Actuals!I205</f>
        <v>0</v>
      </c>
      <c r="M12" s="114" t="n">
        <f aca="false">+Actuals!J205</f>
        <v>0</v>
      </c>
      <c r="N12" s="113" t="n">
        <f aca="false">+Actuals!K205</f>
        <v>0</v>
      </c>
      <c r="O12" s="114" t="n">
        <f aca="false">+Actuals!L205</f>
        <v>0</v>
      </c>
      <c r="P12" s="113" t="n">
        <f aca="false">+Actuals!M205</f>
        <v>0</v>
      </c>
      <c r="Q12" s="114" t="n">
        <f aca="false">+Actuals!N205</f>
        <v>0</v>
      </c>
      <c r="R12" s="113" t="n">
        <f aca="false">+Actuals!O205</f>
        <v>0</v>
      </c>
      <c r="S12" s="114" t="n">
        <f aca="false">+Actuals!P205</f>
        <v>0</v>
      </c>
      <c r="T12" s="113" t="n">
        <f aca="false">+Actuals!Q205</f>
        <v>0</v>
      </c>
      <c r="U12" s="114" t="n">
        <f aca="false">+Actuals!R205</f>
        <v>0</v>
      </c>
      <c r="V12" s="113" t="n">
        <f aca="false">+Actuals!S205</f>
        <v>0</v>
      </c>
      <c r="W12" s="114" t="n">
        <f aca="false">+Actuals!T205</f>
        <v>0</v>
      </c>
      <c r="X12" s="113" t="n">
        <f aca="false">+Actuals!U205</f>
        <v>0</v>
      </c>
      <c r="Y12" s="114" t="n">
        <f aca="false">+Actuals!V205</f>
        <v>0</v>
      </c>
      <c r="Z12" s="113" t="n">
        <f aca="false">+Actuals!W205</f>
        <v>0</v>
      </c>
      <c r="AA12" s="114" t="n">
        <f aca="false">+Actuals!X205</f>
        <v>0</v>
      </c>
      <c r="AB12" s="113" t="n">
        <f aca="false">+Actuals!Y205</f>
        <v>0</v>
      </c>
      <c r="AC12" s="114" t="n">
        <f aca="false">+Actuals!Z205</f>
        <v>0</v>
      </c>
      <c r="AD12" s="113" t="n">
        <f aca="false">+Actuals!AA205</f>
        <v>0</v>
      </c>
      <c r="AE12" s="114" t="n">
        <f aca="false">+Actuals!AB205</f>
        <v>0</v>
      </c>
      <c r="AF12" s="113" t="n">
        <f aca="false">+Actuals!AC205</f>
        <v>0</v>
      </c>
      <c r="AG12" s="114" t="n">
        <f aca="false">+Actuals!AD205</f>
        <v>0</v>
      </c>
      <c r="AH12" s="113" t="n">
        <f aca="false">+Actuals!AE205</f>
        <v>0</v>
      </c>
      <c r="AI12" s="114" t="n">
        <f aca="false">+Actuals!AF205</f>
        <v>0</v>
      </c>
      <c r="AJ12" s="113" t="n">
        <f aca="false">+Actuals!AG205</f>
        <v>0</v>
      </c>
      <c r="AK12" s="114" t="n">
        <f aca="false">+Actuals!AH205</f>
        <v>0</v>
      </c>
      <c r="AL12" s="113" t="n">
        <f aca="false">+Actuals!AI205</f>
        <v>0</v>
      </c>
      <c r="AM12" s="114" t="n">
        <f aca="false">+Actuals!AJ205</f>
        <v>0</v>
      </c>
      <c r="AN12" s="113" t="n">
        <f aca="false">+Actuals!AK205</f>
        <v>0</v>
      </c>
      <c r="AO12" s="114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4693596</v>
      </c>
      <c r="E13" s="29" t="n">
        <f aca="false">SUM(G13,I13,K13,M13,O13,Q13,S13,U13,W13,Y13,AA13,AC13,AE13)</f>
        <v>14442928</v>
      </c>
      <c r="F13" s="28" t="n">
        <f aca="false">'TIE-OUT'!R13+RECLASS!P13</f>
        <v>0</v>
      </c>
      <c r="G13" s="29" t="n">
        <f aca="false">'TIE-OUT'!S13+RECLASS!Q13</f>
        <v>0</v>
      </c>
      <c r="H13" s="113" t="n">
        <f aca="false">+Actuals!E206</f>
        <v>4693596</v>
      </c>
      <c r="I13" s="114" t="n">
        <f aca="false">+Actuals!F206</f>
        <v>14442928</v>
      </c>
      <c r="J13" s="113" t="n">
        <f aca="false">+Actuals!G206</f>
        <v>-0</v>
      </c>
      <c r="K13" s="114" t="n">
        <f aca="false">+Actuals!H206</f>
        <v>-0</v>
      </c>
      <c r="L13" s="113" t="n">
        <f aca="false">+Actuals!I206</f>
        <v>0</v>
      </c>
      <c r="M13" s="114" t="n">
        <f aca="false">+Actuals!J206</f>
        <v>0</v>
      </c>
      <c r="N13" s="113" t="n">
        <f aca="false">+Actuals!K206</f>
        <v>0</v>
      </c>
      <c r="O13" s="114" t="n">
        <f aca="false">+Actuals!L206</f>
        <v>0</v>
      </c>
      <c r="P13" s="113" t="n">
        <f aca="false">+Actuals!M206</f>
        <v>0</v>
      </c>
      <c r="Q13" s="114" t="n">
        <f aca="false">+Actuals!N206</f>
        <v>0</v>
      </c>
      <c r="R13" s="113" t="n">
        <f aca="false">+Actuals!O206</f>
        <v>0</v>
      </c>
      <c r="S13" s="114" t="n">
        <f aca="false">+Actuals!P206</f>
        <v>0</v>
      </c>
      <c r="T13" s="113" t="n">
        <f aca="false">+Actuals!Q206</f>
        <v>0</v>
      </c>
      <c r="U13" s="114" t="n">
        <f aca="false">+Actuals!R206</f>
        <v>0</v>
      </c>
      <c r="V13" s="113" t="n">
        <f aca="false">+Actuals!S206</f>
        <v>0</v>
      </c>
      <c r="W13" s="114" t="n">
        <f aca="false">+Actuals!T206</f>
        <v>0</v>
      </c>
      <c r="X13" s="113" t="n">
        <f aca="false">+Actuals!U206</f>
        <v>0</v>
      </c>
      <c r="Y13" s="114" t="n">
        <f aca="false">+Actuals!V206</f>
        <v>0</v>
      </c>
      <c r="Z13" s="113" t="n">
        <f aca="false">+Actuals!W206</f>
        <v>0</v>
      </c>
      <c r="AA13" s="114" t="n">
        <f aca="false">+Actuals!X206</f>
        <v>0</v>
      </c>
      <c r="AB13" s="113" t="n">
        <f aca="false">+Actuals!Y206</f>
        <v>0</v>
      </c>
      <c r="AC13" s="114" t="n">
        <f aca="false">+Actuals!Z206</f>
        <v>0</v>
      </c>
      <c r="AD13" s="113" t="n">
        <f aca="false">+Actuals!AA206</f>
        <v>0</v>
      </c>
      <c r="AE13" s="114" t="n">
        <f aca="false">+Actuals!AB206</f>
        <v>0</v>
      </c>
      <c r="AF13" s="113" t="n">
        <f aca="false">+Actuals!AC206</f>
        <v>0</v>
      </c>
      <c r="AG13" s="114" t="n">
        <f aca="false">+Actuals!AD206</f>
        <v>0</v>
      </c>
      <c r="AH13" s="113" t="n">
        <f aca="false">+Actuals!AE206</f>
        <v>0</v>
      </c>
      <c r="AI13" s="114" t="n">
        <f aca="false">+Actuals!AF206</f>
        <v>0</v>
      </c>
      <c r="AJ13" s="113" t="n">
        <f aca="false">+Actuals!AG206</f>
        <v>0</v>
      </c>
      <c r="AK13" s="114" t="n">
        <f aca="false">+Actuals!AH206</f>
        <v>0</v>
      </c>
      <c r="AL13" s="113" t="n">
        <f aca="false">+Actuals!AI206</f>
        <v>0</v>
      </c>
      <c r="AM13" s="114" t="n">
        <f aca="false">+Actuals!AJ206</f>
        <v>0</v>
      </c>
      <c r="AN13" s="113" t="n">
        <f aca="false">+Actuals!AK206</f>
        <v>0</v>
      </c>
      <c r="AO13" s="114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3" t="n">
        <f aca="false">+Actuals!E207</f>
        <v>0</v>
      </c>
      <c r="I14" s="114" t="n">
        <f aca="false">+Actuals!F207</f>
        <v>0</v>
      </c>
      <c r="J14" s="113" t="n">
        <f aca="false">+Actuals!G207</f>
        <v>0</v>
      </c>
      <c r="K14" s="114" t="n">
        <f aca="false">+Actuals!H207</f>
        <v>0</v>
      </c>
      <c r="L14" s="113" t="n">
        <f aca="false">+Actuals!I207</f>
        <v>0</v>
      </c>
      <c r="M14" s="114" t="n">
        <f aca="false">+Actuals!J207</f>
        <v>0</v>
      </c>
      <c r="N14" s="113" t="n">
        <f aca="false">+Actuals!K207</f>
        <v>0</v>
      </c>
      <c r="O14" s="114" t="n">
        <f aca="false">+Actuals!L207</f>
        <v>0</v>
      </c>
      <c r="P14" s="113" t="n">
        <f aca="false">+Actuals!M207</f>
        <v>0</v>
      </c>
      <c r="Q14" s="114" t="n">
        <f aca="false">+Actuals!N207</f>
        <v>0</v>
      </c>
      <c r="R14" s="113" t="n">
        <f aca="false">+Actuals!O207</f>
        <v>0</v>
      </c>
      <c r="S14" s="114" t="n">
        <f aca="false">+Actuals!P207</f>
        <v>0</v>
      </c>
      <c r="T14" s="113" t="n">
        <f aca="false">+Actuals!Q207</f>
        <v>0</v>
      </c>
      <c r="U14" s="114" t="n">
        <f aca="false">+Actuals!R207</f>
        <v>0</v>
      </c>
      <c r="V14" s="113" t="n">
        <f aca="false">+Actuals!S207</f>
        <v>0</v>
      </c>
      <c r="W14" s="114" t="n">
        <f aca="false">+Actuals!T207</f>
        <v>0</v>
      </c>
      <c r="X14" s="113" t="n">
        <f aca="false">+Actuals!U207</f>
        <v>0</v>
      </c>
      <c r="Y14" s="114" t="n">
        <f aca="false">+Actuals!V207</f>
        <v>0</v>
      </c>
      <c r="Z14" s="113" t="n">
        <f aca="false">+Actuals!W207</f>
        <v>0</v>
      </c>
      <c r="AA14" s="114" t="n">
        <f aca="false">+Actuals!X207</f>
        <v>0</v>
      </c>
      <c r="AB14" s="113" t="n">
        <f aca="false">+Actuals!Y207</f>
        <v>0</v>
      </c>
      <c r="AC14" s="114" t="n">
        <f aca="false">+Actuals!Z207</f>
        <v>0</v>
      </c>
      <c r="AD14" s="113" t="n">
        <f aca="false">+Actuals!AA207</f>
        <v>0</v>
      </c>
      <c r="AE14" s="114" t="n">
        <f aca="false">+Actuals!AB207</f>
        <v>0</v>
      </c>
      <c r="AF14" s="113" t="n">
        <f aca="false">+Actuals!AC207</f>
        <v>0</v>
      </c>
      <c r="AG14" s="114" t="n">
        <f aca="false">+Actuals!AD207</f>
        <v>0</v>
      </c>
      <c r="AH14" s="113" t="n">
        <f aca="false">+Actuals!AE207</f>
        <v>0</v>
      </c>
      <c r="AI14" s="114" t="n">
        <f aca="false">+Actuals!AF207</f>
        <v>0</v>
      </c>
      <c r="AJ14" s="113" t="n">
        <f aca="false">+Actuals!AG207</f>
        <v>0</v>
      </c>
      <c r="AK14" s="114" t="n">
        <f aca="false">+Actuals!AH207</f>
        <v>0</v>
      </c>
      <c r="AL14" s="113" t="n">
        <f aca="false">+Actuals!AI207</f>
        <v>0</v>
      </c>
      <c r="AM14" s="114" t="n">
        <f aca="false">+Actuals!AJ207</f>
        <v>0</v>
      </c>
      <c r="AN14" s="113" t="n">
        <f aca="false">+Actuals!AK207</f>
        <v>0</v>
      </c>
      <c r="AO14" s="114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148976</v>
      </c>
      <c r="F15" s="107" t="n">
        <f aca="false">'TIE-OUT'!R15+RECLASS!P15</f>
        <v>0</v>
      </c>
      <c r="G15" s="108" t="n">
        <f aca="false">'TIE-OUT'!S15+RECLASS!Q15</f>
        <v>0</v>
      </c>
      <c r="H15" s="113" t="n">
        <f aca="false">+Actuals!E208</f>
        <v>0</v>
      </c>
      <c r="I15" s="114" t="n">
        <f aca="false">+Actuals!F208</f>
        <v>0</v>
      </c>
      <c r="J15" s="113" t="n">
        <f aca="false">+Actuals!G208</f>
        <v>0</v>
      </c>
      <c r="K15" s="114" t="n">
        <f aca="false">+Actuals!H208</f>
        <v>0</v>
      </c>
      <c r="L15" s="113" t="n">
        <f aca="false">+Actuals!I208</f>
        <v>0</v>
      </c>
      <c r="M15" s="114" t="n">
        <v>148976</v>
      </c>
      <c r="N15" s="113" t="n">
        <f aca="false">+Actuals!K208</f>
        <v>0</v>
      </c>
      <c r="O15" s="114" t="n">
        <f aca="false">+Actuals!L208</f>
        <v>0</v>
      </c>
      <c r="P15" s="113" t="n">
        <f aca="false">+Actuals!M208</f>
        <v>0</v>
      </c>
      <c r="Q15" s="114" t="n">
        <f aca="false">+Actuals!N208</f>
        <v>0</v>
      </c>
      <c r="R15" s="113" t="n">
        <f aca="false">+Actuals!O208</f>
        <v>0</v>
      </c>
      <c r="S15" s="114" t="n">
        <f aca="false">+Actuals!P208</f>
        <v>0</v>
      </c>
      <c r="T15" s="113" t="n">
        <f aca="false">+Actuals!Q208</f>
        <v>0</v>
      </c>
      <c r="U15" s="114" t="n">
        <f aca="false">+Actuals!R208</f>
        <v>0</v>
      </c>
      <c r="V15" s="113" t="n">
        <f aca="false">+Actuals!S208</f>
        <v>0</v>
      </c>
      <c r="W15" s="114" t="n">
        <f aca="false">+Actuals!T208</f>
        <v>0</v>
      </c>
      <c r="X15" s="113" t="n">
        <f aca="false">+Actuals!U208</f>
        <v>0</v>
      </c>
      <c r="Y15" s="114" t="n">
        <f aca="false">+Actuals!V208</f>
        <v>0</v>
      </c>
      <c r="Z15" s="113" t="n">
        <f aca="false">+Actuals!W208</f>
        <v>0</v>
      </c>
      <c r="AA15" s="114" t="n">
        <f aca="false">+Actuals!X208</f>
        <v>0</v>
      </c>
      <c r="AB15" s="113" t="n">
        <f aca="false">+Actuals!Y208</f>
        <v>0</v>
      </c>
      <c r="AC15" s="114" t="n">
        <f aca="false">+Actuals!Z208</f>
        <v>0</v>
      </c>
      <c r="AD15" s="113" t="n">
        <f aca="false">+Actuals!AA208</f>
        <v>0</v>
      </c>
      <c r="AE15" s="114" t="n">
        <f aca="false">+Actuals!AB208</f>
        <v>0</v>
      </c>
      <c r="AF15" s="113" t="n">
        <f aca="false">+Actuals!AC208</f>
        <v>0</v>
      </c>
      <c r="AG15" s="114" t="n">
        <f aca="false">+Actuals!AD208</f>
        <v>0</v>
      </c>
      <c r="AH15" s="113" t="n">
        <f aca="false">+Actuals!AE208</f>
        <v>0</v>
      </c>
      <c r="AI15" s="114" t="n">
        <f aca="false">+Actuals!AF208</f>
        <v>0</v>
      </c>
      <c r="AJ15" s="113" t="n">
        <f aca="false">+Actuals!AG208</f>
        <v>0</v>
      </c>
      <c r="AK15" s="114" t="n">
        <f aca="false">+Actuals!AH208</f>
        <v>0</v>
      </c>
      <c r="AL15" s="113" t="n">
        <f aca="false">+Actuals!AI208</f>
        <v>0</v>
      </c>
      <c r="AM15" s="114" t="n">
        <f aca="false">+Actuals!AJ208</f>
        <v>0</v>
      </c>
      <c r="AN15" s="113" t="n">
        <f aca="false">+Actuals!AK208</f>
        <v>0</v>
      </c>
      <c r="AO15" s="114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8672038</v>
      </c>
      <c r="E16" s="31" t="n">
        <f aca="false">SUM(E11:E15)</f>
        <v>25051889.12</v>
      </c>
      <c r="F16" s="30" t="n">
        <f aca="false">SUM(F11:F15)</f>
        <v>0</v>
      </c>
      <c r="G16" s="31" t="n">
        <f aca="false">SUM(G11:G15)</f>
        <v>92060.73</v>
      </c>
      <c r="H16" s="30" t="n">
        <f aca="false">SUM(H11:H15)</f>
        <v>8669687</v>
      </c>
      <c r="I16" s="31" t="n">
        <f aca="false">SUM(I11:I15)</f>
        <v>24923499.04</v>
      </c>
      <c r="J16" s="30" t="n">
        <f aca="false">SUM(J11:J15)</f>
        <v>1360</v>
      </c>
      <c r="K16" s="31" t="n">
        <f aca="false">SUM(K11:K15)</f>
        <v>14845.75</v>
      </c>
      <c r="L16" s="30" t="n">
        <f aca="false">SUM(L11:L15)</f>
        <v>991</v>
      </c>
      <c r="M16" s="31" t="n">
        <f aca="false">SUM(M11:M15)</f>
        <v>21483.6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-5128955</v>
      </c>
      <c r="E19" s="29" t="n">
        <f aca="false">SUM(G19,I19,K19,M19,O19,Q19,S19,U19,W19,Y19,AA19,AC19,AE19)</f>
        <v>-12954896.7</v>
      </c>
      <c r="F19" s="25" t="n">
        <f aca="false">'TIE-OUT'!R19+RECLASS!P19</f>
        <v>0</v>
      </c>
      <c r="G19" s="26" t="n">
        <f aca="false">'TIE-OUT'!S19+RECLASS!Q19</f>
        <v>0</v>
      </c>
      <c r="H19" s="113" t="n">
        <f aca="false">+Actuals!E209</f>
        <v>-4788678</v>
      </c>
      <c r="I19" s="114" t="n">
        <f aca="false">+Actuals!F209</f>
        <v>-12119989.75</v>
      </c>
      <c r="J19" s="113" t="n">
        <f aca="false">+Actuals!G209</f>
        <v>-340208</v>
      </c>
      <c r="K19" s="114" t="n">
        <f aca="false">+Actuals!H209</f>
        <v>-844808.31</v>
      </c>
      <c r="L19" s="113" t="n">
        <v>207</v>
      </c>
      <c r="M19" s="114" t="n">
        <v>-88.48</v>
      </c>
      <c r="N19" s="113" t="n">
        <v>-276</v>
      </c>
      <c r="O19" s="114" t="n">
        <v>9989.84</v>
      </c>
      <c r="P19" s="113" t="n">
        <f aca="false">+Actuals!M209</f>
        <v>0</v>
      </c>
      <c r="Q19" s="114" t="n">
        <f aca="false">+Actuals!N209</f>
        <v>0</v>
      </c>
      <c r="R19" s="113" t="n">
        <f aca="false">+Actuals!O209</f>
        <v>0</v>
      </c>
      <c r="S19" s="114" t="n">
        <f aca="false">+Actuals!P209</f>
        <v>0</v>
      </c>
      <c r="T19" s="113" t="n">
        <f aca="false">+Actuals!Q209</f>
        <v>0</v>
      </c>
      <c r="U19" s="114" t="n">
        <f aca="false">+Actuals!R209</f>
        <v>0</v>
      </c>
      <c r="V19" s="113" t="n">
        <f aca="false">+Actuals!S209</f>
        <v>0</v>
      </c>
      <c r="W19" s="114" t="n">
        <f aca="false">+Actuals!T209</f>
        <v>0</v>
      </c>
      <c r="X19" s="113" t="n">
        <f aca="false">+Actuals!U209</f>
        <v>0</v>
      </c>
      <c r="Y19" s="114" t="n">
        <f aca="false">+Actuals!V209</f>
        <v>0</v>
      </c>
      <c r="Z19" s="113" t="n">
        <f aca="false">+Actuals!W209</f>
        <v>0</v>
      </c>
      <c r="AA19" s="114" t="n">
        <f aca="false">+Actuals!X209</f>
        <v>0</v>
      </c>
      <c r="AB19" s="113" t="n">
        <f aca="false">+Actuals!Y209</f>
        <v>0</v>
      </c>
      <c r="AC19" s="114" t="n">
        <f aca="false">+Actuals!Z209</f>
        <v>0</v>
      </c>
      <c r="AD19" s="113" t="n">
        <f aca="false">+Actuals!AA209</f>
        <v>0</v>
      </c>
      <c r="AE19" s="114" t="n">
        <f aca="false">+Actuals!AB209</f>
        <v>0</v>
      </c>
      <c r="AF19" s="113" t="n">
        <f aca="false">+Actuals!AC209</f>
        <v>0</v>
      </c>
      <c r="AG19" s="114" t="n">
        <f aca="false">+Actuals!AD209</f>
        <v>0</v>
      </c>
      <c r="AH19" s="113" t="n">
        <f aca="false">+Actuals!AE209</f>
        <v>0</v>
      </c>
      <c r="AI19" s="114" t="n">
        <f aca="false">+Actuals!AF209</f>
        <v>0</v>
      </c>
      <c r="AJ19" s="113" t="n">
        <f aca="false">+Actuals!AG209</f>
        <v>0</v>
      </c>
      <c r="AK19" s="114" t="n">
        <f aca="false">+Actuals!AH209</f>
        <v>0</v>
      </c>
      <c r="AL19" s="113" t="n">
        <f aca="false">+Actuals!AI209</f>
        <v>0</v>
      </c>
      <c r="AM19" s="114" t="n">
        <f aca="false">+Actuals!AJ209</f>
        <v>0</v>
      </c>
      <c r="AN19" s="113" t="n">
        <f aca="false">+Actuals!AK209</f>
        <v>0</v>
      </c>
      <c r="AO19" s="114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-107681.8</v>
      </c>
      <c r="F20" s="28" t="n">
        <f aca="false">'TIE-OUT'!R20+RECLASS!P20</f>
        <v>0</v>
      </c>
      <c r="G20" s="29" t="n">
        <f aca="false">'TIE-OUT'!S20+RECLASS!Q20</f>
        <v>-107681.8</v>
      </c>
      <c r="H20" s="113" t="n">
        <f aca="false">+Actuals!E210</f>
        <v>0</v>
      </c>
      <c r="I20" s="114" t="n">
        <f aca="false">+Actuals!F210</f>
        <v>0</v>
      </c>
      <c r="J20" s="113" t="n">
        <f aca="false">+Actuals!G210</f>
        <v>0</v>
      </c>
      <c r="K20" s="114" t="n">
        <f aca="false">+Actuals!H210</f>
        <v>0</v>
      </c>
      <c r="L20" s="113" t="n">
        <f aca="false">+Actuals!I210</f>
        <v>0</v>
      </c>
      <c r="M20" s="114" t="n">
        <f aca="false">+Actuals!J210</f>
        <v>0</v>
      </c>
      <c r="N20" s="113" t="n">
        <f aca="false">+Actuals!K210</f>
        <v>0</v>
      </c>
      <c r="O20" s="114" t="n">
        <f aca="false">+Actuals!L210</f>
        <v>0</v>
      </c>
      <c r="P20" s="113" t="n">
        <f aca="false">+Actuals!M210</f>
        <v>0</v>
      </c>
      <c r="Q20" s="114" t="n">
        <f aca="false">+Actuals!N210</f>
        <v>0</v>
      </c>
      <c r="R20" s="113" t="n">
        <f aca="false">+Actuals!O210</f>
        <v>0</v>
      </c>
      <c r="S20" s="114" t="n">
        <f aca="false">+Actuals!P210</f>
        <v>0</v>
      </c>
      <c r="T20" s="113" t="n">
        <f aca="false">+Actuals!Q210</f>
        <v>0</v>
      </c>
      <c r="U20" s="114" t="n">
        <f aca="false">+Actuals!R210</f>
        <v>0</v>
      </c>
      <c r="V20" s="113" t="n">
        <f aca="false">+Actuals!S210</f>
        <v>0</v>
      </c>
      <c r="W20" s="114" t="n">
        <f aca="false">+Actuals!T210</f>
        <v>0</v>
      </c>
      <c r="X20" s="113" t="n">
        <f aca="false">+Actuals!U210</f>
        <v>0</v>
      </c>
      <c r="Y20" s="114" t="n">
        <f aca="false">+Actuals!V210</f>
        <v>0</v>
      </c>
      <c r="Z20" s="113" t="n">
        <f aca="false">+Actuals!W210</f>
        <v>0</v>
      </c>
      <c r="AA20" s="114" t="n">
        <f aca="false">+Actuals!X210</f>
        <v>0</v>
      </c>
      <c r="AB20" s="113" t="n">
        <f aca="false">+Actuals!Y210</f>
        <v>0</v>
      </c>
      <c r="AC20" s="114" t="n">
        <f aca="false">+Actuals!Z210</f>
        <v>0</v>
      </c>
      <c r="AD20" s="113" t="n">
        <f aca="false">+Actuals!AA210</f>
        <v>0</v>
      </c>
      <c r="AE20" s="114" t="n">
        <f aca="false">+Actuals!AB210</f>
        <v>0</v>
      </c>
      <c r="AF20" s="113" t="n">
        <f aca="false">+Actuals!AC210</f>
        <v>0</v>
      </c>
      <c r="AG20" s="114" t="n">
        <f aca="false">+Actuals!AD210</f>
        <v>0</v>
      </c>
      <c r="AH20" s="113" t="n">
        <f aca="false">+Actuals!AE210</f>
        <v>0</v>
      </c>
      <c r="AI20" s="114" t="n">
        <f aca="false">+Actuals!AF210</f>
        <v>0</v>
      </c>
      <c r="AJ20" s="113" t="n">
        <f aca="false">+Actuals!AG210</f>
        <v>0</v>
      </c>
      <c r="AK20" s="114" t="n">
        <f aca="false">+Actuals!AH210</f>
        <v>0</v>
      </c>
      <c r="AL20" s="113" t="n">
        <f aca="false">+Actuals!AI210</f>
        <v>0</v>
      </c>
      <c r="AM20" s="114" t="n">
        <f aca="false">+Actuals!AJ210</f>
        <v>0</v>
      </c>
      <c r="AN20" s="113" t="n">
        <f aca="false">+Actuals!AK210</f>
        <v>0</v>
      </c>
      <c r="AO20" s="114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-3543508</v>
      </c>
      <c r="E21" s="29" t="n">
        <f aca="false">SUM(G21,I21,K21,M21,O21,Q21,S21,U21,W21,Y21,AA21,AC21,AE21)</f>
        <v>-11110984</v>
      </c>
      <c r="F21" s="28" t="n">
        <f aca="false">'TIE-OUT'!R21+RECLASS!P21</f>
        <v>0</v>
      </c>
      <c r="G21" s="29" t="n">
        <f aca="false">'TIE-OUT'!S21+RECLASS!Q21</f>
        <v>0</v>
      </c>
      <c r="H21" s="113" t="n">
        <f aca="false">+Actuals!E211</f>
        <v>-5414089</v>
      </c>
      <c r="I21" s="114" t="n">
        <f aca="false">+Actuals!F211</f>
        <v>-19914278</v>
      </c>
      <c r="J21" s="113" t="n">
        <f aca="false">+Actuals!G211</f>
        <v>-0</v>
      </c>
      <c r="K21" s="114" t="n">
        <f aca="false">+Actuals!H211</f>
        <v>-0</v>
      </c>
      <c r="L21" s="113" t="n">
        <v>1870581</v>
      </c>
      <c r="M21" s="114" t="n">
        <v>8803294</v>
      </c>
      <c r="N21" s="113" t="n">
        <f aca="false">+Actuals!K211</f>
        <v>0</v>
      </c>
      <c r="O21" s="114" t="n">
        <f aca="false">+Actuals!L211</f>
        <v>0</v>
      </c>
      <c r="P21" s="113" t="n">
        <f aca="false">+Actuals!M211</f>
        <v>0</v>
      </c>
      <c r="Q21" s="114" t="n">
        <f aca="false">+Actuals!N211</f>
        <v>0</v>
      </c>
      <c r="R21" s="113" t="n">
        <f aca="false">+Actuals!O211</f>
        <v>0</v>
      </c>
      <c r="S21" s="114" t="n">
        <f aca="false">+Actuals!P211</f>
        <v>0</v>
      </c>
      <c r="T21" s="113" t="n">
        <f aca="false">+Actuals!Q211</f>
        <v>0</v>
      </c>
      <c r="U21" s="114" t="n">
        <f aca="false">+Actuals!R211</f>
        <v>0</v>
      </c>
      <c r="V21" s="113" t="n">
        <f aca="false">+Actuals!S211</f>
        <v>0</v>
      </c>
      <c r="W21" s="114" t="n">
        <f aca="false">+Actuals!T211</f>
        <v>0</v>
      </c>
      <c r="X21" s="113" t="n">
        <f aca="false">+Actuals!U211</f>
        <v>0</v>
      </c>
      <c r="Y21" s="114" t="n">
        <f aca="false">+Actuals!V211</f>
        <v>0</v>
      </c>
      <c r="Z21" s="113" t="n">
        <f aca="false">+Actuals!W211</f>
        <v>0</v>
      </c>
      <c r="AA21" s="114" t="n">
        <f aca="false">+Actuals!X211</f>
        <v>0</v>
      </c>
      <c r="AB21" s="113" t="n">
        <f aca="false">+Actuals!Y211</f>
        <v>0</v>
      </c>
      <c r="AC21" s="114" t="n">
        <f aca="false">+Actuals!Z211</f>
        <v>0</v>
      </c>
      <c r="AD21" s="113" t="n">
        <f aca="false">+Actuals!AA211</f>
        <v>0</v>
      </c>
      <c r="AE21" s="114" t="n">
        <f aca="false">+Actuals!AB211</f>
        <v>0</v>
      </c>
      <c r="AF21" s="113" t="n">
        <f aca="false">+Actuals!AC211</f>
        <v>0</v>
      </c>
      <c r="AG21" s="114" t="n">
        <f aca="false">+Actuals!AD211</f>
        <v>0</v>
      </c>
      <c r="AH21" s="113" t="n">
        <f aca="false">+Actuals!AE211</f>
        <v>0</v>
      </c>
      <c r="AI21" s="114" t="n">
        <f aca="false">+Actuals!AF211</f>
        <v>0</v>
      </c>
      <c r="AJ21" s="113" t="n">
        <f aca="false">+Actuals!AG211</f>
        <v>0</v>
      </c>
      <c r="AK21" s="114" t="n">
        <f aca="false">+Actuals!AH211</f>
        <v>0</v>
      </c>
      <c r="AL21" s="113" t="n">
        <f aca="false">+Actuals!AI211</f>
        <v>0</v>
      </c>
      <c r="AM21" s="114" t="n">
        <f aca="false">+Actuals!AJ211</f>
        <v>0</v>
      </c>
      <c r="AN21" s="113" t="n">
        <f aca="false">+Actuals!AK211</f>
        <v>0</v>
      </c>
      <c r="AO21" s="114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3" t="n">
        <f aca="false">+Actuals!E212</f>
        <v>0</v>
      </c>
      <c r="I22" s="114" t="n">
        <f aca="false">+Actuals!F212</f>
        <v>0</v>
      </c>
      <c r="J22" s="113" t="n">
        <f aca="false">+Actuals!G212</f>
        <v>0</v>
      </c>
      <c r="K22" s="114" t="n">
        <f aca="false">+Actuals!H212</f>
        <v>0</v>
      </c>
      <c r="L22" s="113" t="n">
        <f aca="false">+Actuals!I212</f>
        <v>0</v>
      </c>
      <c r="M22" s="114" t="n">
        <f aca="false">+Actuals!J212</f>
        <v>0</v>
      </c>
      <c r="N22" s="113" t="n">
        <f aca="false">+Actuals!K212</f>
        <v>0</v>
      </c>
      <c r="O22" s="114" t="n">
        <f aca="false">+Actuals!L212</f>
        <v>0</v>
      </c>
      <c r="P22" s="113" t="n">
        <f aca="false">+Actuals!M212</f>
        <v>0</v>
      </c>
      <c r="Q22" s="114" t="n">
        <f aca="false">+Actuals!N212</f>
        <v>0</v>
      </c>
      <c r="R22" s="113" t="n">
        <f aca="false">+Actuals!O212</f>
        <v>0</v>
      </c>
      <c r="S22" s="114" t="n">
        <f aca="false">+Actuals!P212</f>
        <v>0</v>
      </c>
      <c r="T22" s="113" t="n">
        <f aca="false">+Actuals!Q212</f>
        <v>0</v>
      </c>
      <c r="U22" s="114" t="n">
        <f aca="false">+Actuals!R212</f>
        <v>0</v>
      </c>
      <c r="V22" s="113" t="n">
        <f aca="false">+Actuals!S212</f>
        <v>0</v>
      </c>
      <c r="W22" s="114" t="n">
        <f aca="false">+Actuals!T212</f>
        <v>0</v>
      </c>
      <c r="X22" s="113" t="n">
        <f aca="false">+Actuals!U212</f>
        <v>0</v>
      </c>
      <c r="Y22" s="114" t="n">
        <f aca="false">+Actuals!V212</f>
        <v>0</v>
      </c>
      <c r="Z22" s="113" t="n">
        <f aca="false">+Actuals!W212</f>
        <v>0</v>
      </c>
      <c r="AA22" s="114" t="n">
        <f aca="false">+Actuals!X212</f>
        <v>0</v>
      </c>
      <c r="AB22" s="113" t="n">
        <f aca="false">+Actuals!Y212</f>
        <v>0</v>
      </c>
      <c r="AC22" s="114" t="n">
        <f aca="false">+Actuals!Z212</f>
        <v>0</v>
      </c>
      <c r="AD22" s="113" t="n">
        <f aca="false">+Actuals!AA212</f>
        <v>0</v>
      </c>
      <c r="AE22" s="114" t="n">
        <f aca="false">+Actuals!AB212</f>
        <v>0</v>
      </c>
      <c r="AF22" s="113" t="n">
        <f aca="false">+Actuals!AC212</f>
        <v>0</v>
      </c>
      <c r="AG22" s="114" t="n">
        <f aca="false">+Actuals!AD212</f>
        <v>0</v>
      </c>
      <c r="AH22" s="113" t="n">
        <f aca="false">+Actuals!AE212</f>
        <v>0</v>
      </c>
      <c r="AI22" s="114" t="n">
        <f aca="false">+Actuals!AF212</f>
        <v>0</v>
      </c>
      <c r="AJ22" s="113" t="n">
        <f aca="false">+Actuals!AG212</f>
        <v>0</v>
      </c>
      <c r="AK22" s="114" t="n">
        <f aca="false">+Actuals!AH212</f>
        <v>0</v>
      </c>
      <c r="AL22" s="113" t="n">
        <f aca="false">+Actuals!AI212</f>
        <v>0</v>
      </c>
      <c r="AM22" s="114" t="n">
        <f aca="false">+Actuals!AJ212</f>
        <v>0</v>
      </c>
      <c r="AN22" s="113" t="n">
        <f aca="false">+Actuals!AK212</f>
        <v>0</v>
      </c>
      <c r="AO22" s="114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'TIE-OUT'!R23+RECLASS!P23</f>
        <v>0</v>
      </c>
      <c r="G23" s="108" t="n">
        <f aca="false">'TIE-OUT'!S23+RECLASS!Q23</f>
        <v>0</v>
      </c>
      <c r="H23" s="113" t="n">
        <f aca="false">+Actuals!E213</f>
        <v>0</v>
      </c>
      <c r="I23" s="114" t="n">
        <f aca="false">+Actuals!F213</f>
        <v>0</v>
      </c>
      <c r="J23" s="113" t="n">
        <f aca="false">+Actuals!G213</f>
        <v>0</v>
      </c>
      <c r="K23" s="114" t="n">
        <f aca="false">+Actuals!H213</f>
        <v>0</v>
      </c>
      <c r="L23" s="113" t="n">
        <f aca="false">+Actuals!I213</f>
        <v>0</v>
      </c>
      <c r="M23" s="114" t="n">
        <f aca="false">+Actuals!J213</f>
        <v>0</v>
      </c>
      <c r="N23" s="113" t="n">
        <f aca="false">+Actuals!K213</f>
        <v>0</v>
      </c>
      <c r="O23" s="114" t="n">
        <f aca="false">+Actuals!L213</f>
        <v>0</v>
      </c>
      <c r="P23" s="113" t="n">
        <f aca="false">+Actuals!M213</f>
        <v>0</v>
      </c>
      <c r="Q23" s="114" t="n">
        <f aca="false">+Actuals!N213</f>
        <v>0</v>
      </c>
      <c r="R23" s="113" t="n">
        <f aca="false">+Actuals!O213</f>
        <v>0</v>
      </c>
      <c r="S23" s="114" t="n">
        <f aca="false">+Actuals!P213</f>
        <v>0</v>
      </c>
      <c r="T23" s="113" t="n">
        <f aca="false">+Actuals!Q213</f>
        <v>0</v>
      </c>
      <c r="U23" s="114" t="n">
        <f aca="false">+Actuals!R213</f>
        <v>0</v>
      </c>
      <c r="V23" s="113" t="n">
        <f aca="false">+Actuals!S213</f>
        <v>0</v>
      </c>
      <c r="W23" s="114" t="n">
        <f aca="false">+Actuals!T213</f>
        <v>0</v>
      </c>
      <c r="X23" s="113" t="n">
        <f aca="false">+Actuals!U213</f>
        <v>0</v>
      </c>
      <c r="Y23" s="114" t="n">
        <f aca="false">+Actuals!V213</f>
        <v>0</v>
      </c>
      <c r="Z23" s="113" t="n">
        <f aca="false">+Actuals!W213</f>
        <v>0</v>
      </c>
      <c r="AA23" s="114" t="n">
        <f aca="false">+Actuals!X213</f>
        <v>0</v>
      </c>
      <c r="AB23" s="113" t="n">
        <f aca="false">+Actuals!Y213</f>
        <v>0</v>
      </c>
      <c r="AC23" s="114" t="n">
        <f aca="false">+Actuals!Z213</f>
        <v>0</v>
      </c>
      <c r="AD23" s="113" t="n">
        <f aca="false">+Actuals!AA213</f>
        <v>0</v>
      </c>
      <c r="AE23" s="114" t="n">
        <f aca="false">+Actuals!AB213</f>
        <v>0</v>
      </c>
      <c r="AF23" s="113" t="n">
        <f aca="false">+Actuals!AC213</f>
        <v>0</v>
      </c>
      <c r="AG23" s="114" t="n">
        <f aca="false">+Actuals!AD213</f>
        <v>0</v>
      </c>
      <c r="AH23" s="113" t="n">
        <f aca="false">+Actuals!AE213</f>
        <v>0</v>
      </c>
      <c r="AI23" s="114" t="n">
        <f aca="false">+Actuals!AF213</f>
        <v>0</v>
      </c>
      <c r="AJ23" s="113" t="n">
        <f aca="false">+Actuals!AG213</f>
        <v>0</v>
      </c>
      <c r="AK23" s="114" t="n">
        <f aca="false">+Actuals!AH213</f>
        <v>0</v>
      </c>
      <c r="AL23" s="113" t="n">
        <f aca="false">+Actuals!AI213</f>
        <v>0</v>
      </c>
      <c r="AM23" s="114" t="n">
        <f aca="false">+Actuals!AJ213</f>
        <v>0</v>
      </c>
      <c r="AN23" s="113" t="n">
        <f aca="false">+Actuals!AK213</f>
        <v>0</v>
      </c>
      <c r="AO23" s="114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-8672463</v>
      </c>
      <c r="E24" s="31" t="n">
        <f aca="false">SUM(E19:E23)</f>
        <v>-24173562.5</v>
      </c>
      <c r="F24" s="30" t="n">
        <f aca="false">SUM(F19:F23)</f>
        <v>0</v>
      </c>
      <c r="G24" s="31" t="n">
        <f aca="false">SUM(G19:G23)</f>
        <v>-107681.8</v>
      </c>
      <c r="H24" s="30" t="n">
        <f aca="false">SUM(H19:H23)</f>
        <v>-10202767</v>
      </c>
      <c r="I24" s="31" t="n">
        <f aca="false">SUM(I19:I23)</f>
        <v>-32034267.75</v>
      </c>
      <c r="J24" s="30" t="n">
        <f aca="false">SUM(J19:J23)</f>
        <v>-340208</v>
      </c>
      <c r="K24" s="31" t="n">
        <f aca="false">SUM(K19:K23)</f>
        <v>-844808.31</v>
      </c>
      <c r="L24" s="30" t="n">
        <f aca="false">SUM(L19:L23)</f>
        <v>1870788</v>
      </c>
      <c r="M24" s="31" t="n">
        <f aca="false">SUM(M19:M23)</f>
        <v>8803205.52</v>
      </c>
      <c r="N24" s="30" t="n">
        <f aca="false">SUM(N19:N23)</f>
        <v>-276</v>
      </c>
      <c r="O24" s="31" t="n">
        <f aca="false">SUM(O19:O23)</f>
        <v>9989.84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3" t="n">
        <f aca="false">+Actuals!E214</f>
        <v>0</v>
      </c>
      <c r="I27" s="114" t="n">
        <f aca="false">+Actuals!F214</f>
        <v>0</v>
      </c>
      <c r="J27" s="113" t="n">
        <f aca="false">+Actuals!G214</f>
        <v>0</v>
      </c>
      <c r="K27" s="114" t="n">
        <f aca="false">+Actuals!H214</f>
        <v>0</v>
      </c>
      <c r="L27" s="113" t="n">
        <f aca="false">+Actuals!I214</f>
        <v>0</v>
      </c>
      <c r="M27" s="114" t="n">
        <f aca="false">+Actuals!J214</f>
        <v>0</v>
      </c>
      <c r="N27" s="113" t="n">
        <f aca="false">+Actuals!K214</f>
        <v>0</v>
      </c>
      <c r="O27" s="114" t="n">
        <f aca="false">+Actuals!L214</f>
        <v>0</v>
      </c>
      <c r="P27" s="113" t="n">
        <f aca="false">+Actuals!M214</f>
        <v>0</v>
      </c>
      <c r="Q27" s="114" t="n">
        <f aca="false">+Actuals!N214</f>
        <v>0</v>
      </c>
      <c r="R27" s="113" t="n">
        <f aca="false">+Actuals!O214</f>
        <v>0</v>
      </c>
      <c r="S27" s="114" t="n">
        <f aca="false">+Actuals!P214</f>
        <v>0</v>
      </c>
      <c r="T27" s="113" t="n">
        <f aca="false">+Actuals!Q214</f>
        <v>0</v>
      </c>
      <c r="U27" s="114" t="n">
        <f aca="false">+Actuals!R214</f>
        <v>0</v>
      </c>
      <c r="V27" s="113" t="n">
        <f aca="false">+Actuals!S214</f>
        <v>0</v>
      </c>
      <c r="W27" s="114" t="n">
        <f aca="false">+Actuals!T214</f>
        <v>0</v>
      </c>
      <c r="X27" s="113" t="n">
        <f aca="false">+Actuals!U214</f>
        <v>0</v>
      </c>
      <c r="Y27" s="114" t="n">
        <f aca="false">+Actuals!V214</f>
        <v>0</v>
      </c>
      <c r="Z27" s="113" t="n">
        <f aca="false">+Actuals!W214</f>
        <v>0</v>
      </c>
      <c r="AA27" s="114" t="n">
        <f aca="false">+Actuals!X214</f>
        <v>0</v>
      </c>
      <c r="AB27" s="113" t="n">
        <f aca="false">+Actuals!Y214</f>
        <v>0</v>
      </c>
      <c r="AC27" s="114" t="n">
        <f aca="false">+Actuals!Z214</f>
        <v>0</v>
      </c>
      <c r="AD27" s="113" t="n">
        <f aca="false">+Actuals!AA214</f>
        <v>0</v>
      </c>
      <c r="AE27" s="114" t="n">
        <f aca="false">+Actuals!AB214</f>
        <v>0</v>
      </c>
      <c r="AF27" s="113" t="n">
        <f aca="false">+Actuals!AC214</f>
        <v>0</v>
      </c>
      <c r="AG27" s="114" t="n">
        <f aca="false">+Actuals!AD214</f>
        <v>0</v>
      </c>
      <c r="AH27" s="113" t="n">
        <f aca="false">+Actuals!AE214</f>
        <v>0</v>
      </c>
      <c r="AI27" s="114" t="n">
        <f aca="false">+Actuals!AF214</f>
        <v>0</v>
      </c>
      <c r="AJ27" s="113" t="n">
        <f aca="false">+Actuals!AG214</f>
        <v>0</v>
      </c>
      <c r="AK27" s="114" t="n">
        <f aca="false">+Actuals!AH214</f>
        <v>0</v>
      </c>
      <c r="AL27" s="113" t="n">
        <f aca="false">+Actuals!AI214</f>
        <v>0</v>
      </c>
      <c r="AM27" s="114" t="n">
        <f aca="false">+Actuals!AJ214</f>
        <v>0</v>
      </c>
      <c r="AN27" s="113" t="n">
        <f aca="false">+Actuals!AK214</f>
        <v>0</v>
      </c>
      <c r="AO27" s="114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'TIE-OUT'!R28+RECLASS!P28</f>
        <v>0</v>
      </c>
      <c r="G28" s="108" t="n">
        <f aca="false">'TIE-OUT'!S28+RECLASS!Q28</f>
        <v>0</v>
      </c>
      <c r="H28" s="113" t="n">
        <f aca="false">+Actuals!E215</f>
        <v>0</v>
      </c>
      <c r="I28" s="114" t="n">
        <f aca="false">+Actuals!F215</f>
        <v>0</v>
      </c>
      <c r="J28" s="113" t="n">
        <f aca="false">+Actuals!G215</f>
        <v>0</v>
      </c>
      <c r="K28" s="114" t="n">
        <f aca="false">+Actuals!H215</f>
        <v>0</v>
      </c>
      <c r="L28" s="113" t="n">
        <f aca="false">+Actuals!I215</f>
        <v>0</v>
      </c>
      <c r="M28" s="114" t="n">
        <f aca="false">+Actuals!J215</f>
        <v>0</v>
      </c>
      <c r="N28" s="113" t="n">
        <f aca="false">+Actuals!K215</f>
        <v>0</v>
      </c>
      <c r="O28" s="114" t="n">
        <f aca="false">+Actuals!L215</f>
        <v>0</v>
      </c>
      <c r="P28" s="113" t="n">
        <f aca="false">+Actuals!M215</f>
        <v>0</v>
      </c>
      <c r="Q28" s="114" t="n">
        <f aca="false">+Actuals!N215</f>
        <v>0</v>
      </c>
      <c r="R28" s="113" t="n">
        <f aca="false">+Actuals!O215</f>
        <v>0</v>
      </c>
      <c r="S28" s="114" t="n">
        <f aca="false">+Actuals!P215</f>
        <v>0</v>
      </c>
      <c r="T28" s="113" t="n">
        <f aca="false">+Actuals!Q215</f>
        <v>0</v>
      </c>
      <c r="U28" s="114" t="n">
        <f aca="false">+Actuals!R215</f>
        <v>0</v>
      </c>
      <c r="V28" s="113" t="n">
        <f aca="false">+Actuals!S215</f>
        <v>0</v>
      </c>
      <c r="W28" s="114" t="n">
        <f aca="false">+Actuals!T215</f>
        <v>0</v>
      </c>
      <c r="X28" s="113" t="n">
        <f aca="false">+Actuals!U215</f>
        <v>0</v>
      </c>
      <c r="Y28" s="114" t="n">
        <f aca="false">+Actuals!V215</f>
        <v>0</v>
      </c>
      <c r="Z28" s="113" t="n">
        <f aca="false">+Actuals!W215</f>
        <v>0</v>
      </c>
      <c r="AA28" s="114" t="n">
        <f aca="false">+Actuals!X215</f>
        <v>0</v>
      </c>
      <c r="AB28" s="113" t="n">
        <f aca="false">+Actuals!Y215</f>
        <v>0</v>
      </c>
      <c r="AC28" s="114" t="n">
        <f aca="false">+Actuals!Z215</f>
        <v>0</v>
      </c>
      <c r="AD28" s="113" t="n">
        <f aca="false">+Actuals!AA215</f>
        <v>0</v>
      </c>
      <c r="AE28" s="114" t="n">
        <f aca="false">+Actuals!AB215</f>
        <v>0</v>
      </c>
      <c r="AF28" s="113" t="n">
        <f aca="false">+Actuals!AC215</f>
        <v>0</v>
      </c>
      <c r="AG28" s="114" t="n">
        <f aca="false">+Actuals!AD215</f>
        <v>0</v>
      </c>
      <c r="AH28" s="113" t="n">
        <f aca="false">+Actuals!AE215</f>
        <v>0</v>
      </c>
      <c r="AI28" s="114" t="n">
        <f aca="false">+Actuals!AF215</f>
        <v>0</v>
      </c>
      <c r="AJ28" s="113" t="n">
        <f aca="false">+Actuals!AG215</f>
        <v>0</v>
      </c>
      <c r="AK28" s="114" t="n">
        <f aca="false">+Actuals!AH215</f>
        <v>0</v>
      </c>
      <c r="AL28" s="113" t="n">
        <f aca="false">+Actuals!AI215</f>
        <v>0</v>
      </c>
      <c r="AM28" s="114" t="n">
        <f aca="false">+Actuals!AJ215</f>
        <v>0</v>
      </c>
      <c r="AN28" s="113" t="n">
        <f aca="false">+Actuals!AK215</f>
        <v>0</v>
      </c>
      <c r="AO28" s="114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-3328</v>
      </c>
      <c r="E32" s="29" t="n">
        <f aca="false">SUM(G32,I32,K32,M32,O32,Q32,S32,U32,W32,Y32,AA32,AC32,AE32)</f>
        <v>-8368.256</v>
      </c>
      <c r="F32" s="25" t="n">
        <f aca="false">'TIE-OUT'!R32+RECLASS!P32</f>
        <v>0</v>
      </c>
      <c r="G32" s="26" t="n">
        <f aca="false">'TIE-OUT'!S32+RECLASS!Q32</f>
        <v>0</v>
      </c>
      <c r="H32" s="113" t="n">
        <f aca="false">+Actuals!E216</f>
        <v>-3328</v>
      </c>
      <c r="I32" s="114" t="n">
        <f aca="false">+Actuals!F216</f>
        <v>-8368.256</v>
      </c>
      <c r="J32" s="113" t="n">
        <f aca="false">+Actuals!G216</f>
        <v>0</v>
      </c>
      <c r="K32" s="114" t="n">
        <f aca="false">+Actuals!H216</f>
        <v>0</v>
      </c>
      <c r="L32" s="113" t="n">
        <f aca="false">+Actuals!I216</f>
        <v>0</v>
      </c>
      <c r="M32" s="114" t="n">
        <f aca="false">+Actuals!J216</f>
        <v>0</v>
      </c>
      <c r="N32" s="113" t="n">
        <f aca="false">+Actuals!K216</f>
        <v>0</v>
      </c>
      <c r="O32" s="114" t="n">
        <f aca="false">+Actuals!L216</f>
        <v>0</v>
      </c>
      <c r="P32" s="113" t="n">
        <f aca="false">+Actuals!M216</f>
        <v>0</v>
      </c>
      <c r="Q32" s="114" t="n">
        <f aca="false">+Actuals!N216</f>
        <v>0</v>
      </c>
      <c r="R32" s="113" t="n">
        <f aca="false">+Actuals!O216</f>
        <v>0</v>
      </c>
      <c r="S32" s="114" t="n">
        <f aca="false">+Actuals!P216</f>
        <v>0</v>
      </c>
      <c r="T32" s="113" t="n">
        <f aca="false">+Actuals!Q216</f>
        <v>0</v>
      </c>
      <c r="U32" s="114" t="n">
        <f aca="false">+Actuals!R216</f>
        <v>0</v>
      </c>
      <c r="V32" s="113" t="n">
        <f aca="false">+Actuals!S216</f>
        <v>0</v>
      </c>
      <c r="W32" s="114" t="n">
        <f aca="false">+Actuals!T216</f>
        <v>0</v>
      </c>
      <c r="X32" s="113" t="n">
        <f aca="false">+Actuals!U216</f>
        <v>0</v>
      </c>
      <c r="Y32" s="114" t="n">
        <f aca="false">+Actuals!V216</f>
        <v>0</v>
      </c>
      <c r="Z32" s="113" t="n">
        <f aca="false">+Actuals!W216</f>
        <v>0</v>
      </c>
      <c r="AA32" s="114" t="n">
        <f aca="false">+Actuals!X216</f>
        <v>0</v>
      </c>
      <c r="AB32" s="113" t="n">
        <f aca="false">+Actuals!Y216</f>
        <v>0</v>
      </c>
      <c r="AC32" s="114" t="n">
        <f aca="false">+Actuals!Z216</f>
        <v>0</v>
      </c>
      <c r="AD32" s="113" t="n">
        <f aca="false">+Actuals!AA216</f>
        <v>0</v>
      </c>
      <c r="AE32" s="114" t="n">
        <f aca="false">+Actuals!AB216</f>
        <v>0</v>
      </c>
      <c r="AF32" s="113" t="n">
        <f aca="false">+Actuals!AC216</f>
        <v>0</v>
      </c>
      <c r="AG32" s="114" t="n">
        <f aca="false">+Actuals!AD216</f>
        <v>0</v>
      </c>
      <c r="AH32" s="113" t="n">
        <f aca="false">+Actuals!AE216</f>
        <v>0</v>
      </c>
      <c r="AI32" s="114" t="n">
        <f aca="false">+Actuals!AF216</f>
        <v>0</v>
      </c>
      <c r="AJ32" s="113" t="n">
        <f aca="false">+Actuals!AG216</f>
        <v>0</v>
      </c>
      <c r="AK32" s="114" t="n">
        <f aca="false">+Actuals!AH216</f>
        <v>0</v>
      </c>
      <c r="AL32" s="113" t="n">
        <f aca="false">+Actuals!AI216</f>
        <v>0</v>
      </c>
      <c r="AM32" s="114" t="n">
        <f aca="false">+Actuals!AJ216</f>
        <v>0</v>
      </c>
      <c r="AN32" s="113" t="n">
        <f aca="false">+Actuals!AK216</f>
        <v>0</v>
      </c>
      <c r="AO32" s="114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3" t="n">
        <f aca="false">+Actuals!E217</f>
        <v>0</v>
      </c>
      <c r="I33" s="114" t="n">
        <f aca="false">+Actuals!F217</f>
        <v>0</v>
      </c>
      <c r="J33" s="113" t="n">
        <f aca="false">+Actuals!G217</f>
        <v>0</v>
      </c>
      <c r="K33" s="114" t="n">
        <f aca="false">+Actuals!H217</f>
        <v>0</v>
      </c>
      <c r="L33" s="113" t="n">
        <f aca="false">+Actuals!I217</f>
        <v>0</v>
      </c>
      <c r="M33" s="114" t="n">
        <f aca="false">+Actuals!J217</f>
        <v>0</v>
      </c>
      <c r="N33" s="113" t="n">
        <f aca="false">+Actuals!K217</f>
        <v>0</v>
      </c>
      <c r="O33" s="114" t="n">
        <f aca="false">+Actuals!L217</f>
        <v>0</v>
      </c>
      <c r="P33" s="113" t="n">
        <f aca="false">+Actuals!M217</f>
        <v>0</v>
      </c>
      <c r="Q33" s="114" t="n">
        <f aca="false">+Actuals!N217</f>
        <v>0</v>
      </c>
      <c r="R33" s="113" t="n">
        <f aca="false">+Actuals!O217</f>
        <v>0</v>
      </c>
      <c r="S33" s="114" t="n">
        <f aca="false">+Actuals!P217</f>
        <v>0</v>
      </c>
      <c r="T33" s="113" t="n">
        <f aca="false">+Actuals!Q217</f>
        <v>0</v>
      </c>
      <c r="U33" s="114" t="n">
        <f aca="false">+Actuals!R217</f>
        <v>0</v>
      </c>
      <c r="V33" s="113" t="n">
        <f aca="false">+Actuals!S217</f>
        <v>0</v>
      </c>
      <c r="W33" s="114" t="n">
        <f aca="false">+Actuals!T217</f>
        <v>0</v>
      </c>
      <c r="X33" s="113" t="n">
        <f aca="false">+Actuals!U217</f>
        <v>0</v>
      </c>
      <c r="Y33" s="114" t="n">
        <f aca="false">+Actuals!V217</f>
        <v>0</v>
      </c>
      <c r="Z33" s="113" t="n">
        <f aca="false">+Actuals!W217</f>
        <v>0</v>
      </c>
      <c r="AA33" s="114" t="n">
        <f aca="false">+Actuals!X217</f>
        <v>0</v>
      </c>
      <c r="AB33" s="113" t="n">
        <f aca="false">+Actuals!Y217</f>
        <v>0</v>
      </c>
      <c r="AC33" s="114" t="n">
        <f aca="false">+Actuals!Z217</f>
        <v>0</v>
      </c>
      <c r="AD33" s="113" t="n">
        <f aca="false">+Actuals!AA217</f>
        <v>0</v>
      </c>
      <c r="AE33" s="114" t="n">
        <f aca="false">+Actuals!AB217</f>
        <v>0</v>
      </c>
      <c r="AF33" s="113" t="n">
        <f aca="false">+Actuals!AC217</f>
        <v>0</v>
      </c>
      <c r="AG33" s="114" t="n">
        <f aca="false">+Actuals!AD217</f>
        <v>0</v>
      </c>
      <c r="AH33" s="113" t="n">
        <f aca="false">+Actuals!AE217</f>
        <v>0</v>
      </c>
      <c r="AI33" s="114" t="n">
        <f aca="false">+Actuals!AF217</f>
        <v>0</v>
      </c>
      <c r="AJ33" s="113" t="n">
        <f aca="false">+Actuals!AG217</f>
        <v>0</v>
      </c>
      <c r="AK33" s="114" t="n">
        <f aca="false">+Actuals!AH217</f>
        <v>0</v>
      </c>
      <c r="AL33" s="113" t="n">
        <f aca="false">+Actuals!AI217</f>
        <v>0</v>
      </c>
      <c r="AM33" s="114" t="n">
        <f aca="false">+Actuals!AJ217</f>
        <v>0</v>
      </c>
      <c r="AN33" s="113" t="n">
        <f aca="false">+Actuals!AK217</f>
        <v>0</v>
      </c>
      <c r="AO33" s="114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3" t="n">
        <f aca="false">+Actuals!E218</f>
        <v>0</v>
      </c>
      <c r="I34" s="114" t="n">
        <f aca="false">+Actuals!F218</f>
        <v>0</v>
      </c>
      <c r="J34" s="113" t="n">
        <f aca="false">+Actuals!G218</f>
        <v>0</v>
      </c>
      <c r="K34" s="114" t="n">
        <f aca="false">+Actuals!H218</f>
        <v>0</v>
      </c>
      <c r="L34" s="113" t="n">
        <f aca="false">+Actuals!I218</f>
        <v>0</v>
      </c>
      <c r="M34" s="114" t="n">
        <f aca="false">+Actuals!J218</f>
        <v>0</v>
      </c>
      <c r="N34" s="113" t="n">
        <f aca="false">+Actuals!K218</f>
        <v>0</v>
      </c>
      <c r="O34" s="114" t="n">
        <f aca="false">+Actuals!L218</f>
        <v>0</v>
      </c>
      <c r="P34" s="113" t="n">
        <f aca="false">+Actuals!M218</f>
        <v>0</v>
      </c>
      <c r="Q34" s="114" t="n">
        <f aca="false">+Actuals!N218</f>
        <v>0</v>
      </c>
      <c r="R34" s="113" t="n">
        <f aca="false">+Actuals!O218</f>
        <v>0</v>
      </c>
      <c r="S34" s="114" t="n">
        <f aca="false">+Actuals!P218</f>
        <v>0</v>
      </c>
      <c r="T34" s="113" t="n">
        <f aca="false">+Actuals!Q218</f>
        <v>0</v>
      </c>
      <c r="U34" s="114" t="n">
        <f aca="false">+Actuals!R218</f>
        <v>0</v>
      </c>
      <c r="V34" s="113" t="n">
        <f aca="false">+Actuals!S218</f>
        <v>0</v>
      </c>
      <c r="W34" s="114" t="n">
        <f aca="false">+Actuals!T218</f>
        <v>0</v>
      </c>
      <c r="X34" s="113" t="n">
        <f aca="false">+Actuals!U218</f>
        <v>0</v>
      </c>
      <c r="Y34" s="114" t="n">
        <f aca="false">+Actuals!V218</f>
        <v>0</v>
      </c>
      <c r="Z34" s="113" t="n">
        <f aca="false">+Actuals!W218</f>
        <v>0</v>
      </c>
      <c r="AA34" s="114" t="n">
        <f aca="false">+Actuals!X218</f>
        <v>0</v>
      </c>
      <c r="AB34" s="113" t="n">
        <f aca="false">+Actuals!Y218</f>
        <v>0</v>
      </c>
      <c r="AC34" s="114" t="n">
        <f aca="false">+Actuals!Z218</f>
        <v>0</v>
      </c>
      <c r="AD34" s="113" t="n">
        <f aca="false">+Actuals!AA218</f>
        <v>0</v>
      </c>
      <c r="AE34" s="114" t="n">
        <f aca="false">+Actuals!AB218</f>
        <v>0</v>
      </c>
      <c r="AF34" s="113" t="n">
        <f aca="false">+Actuals!AC218</f>
        <v>0</v>
      </c>
      <c r="AG34" s="114" t="n">
        <f aca="false">+Actuals!AD218</f>
        <v>0</v>
      </c>
      <c r="AH34" s="113" t="n">
        <f aca="false">+Actuals!AE218</f>
        <v>0</v>
      </c>
      <c r="AI34" s="114" t="n">
        <f aca="false">+Actuals!AF218</f>
        <v>0</v>
      </c>
      <c r="AJ34" s="113" t="n">
        <f aca="false">+Actuals!AG218</f>
        <v>0</v>
      </c>
      <c r="AK34" s="114" t="n">
        <f aca="false">+Actuals!AH218</f>
        <v>0</v>
      </c>
      <c r="AL34" s="113" t="n">
        <f aca="false">+Actuals!AI218</f>
        <v>0</v>
      </c>
      <c r="AM34" s="114" t="n">
        <f aca="false">+Actuals!AJ218</f>
        <v>0</v>
      </c>
      <c r="AN34" s="113" t="n">
        <f aca="false">+Actuals!AK218</f>
        <v>0</v>
      </c>
      <c r="AO34" s="114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'TIE-OUT'!R35+RECLASS!P35</f>
        <v>0</v>
      </c>
      <c r="G35" s="108" t="n">
        <f aca="false">'TIE-OUT'!S35+RECLASS!Q35</f>
        <v>0</v>
      </c>
      <c r="H35" s="113" t="n">
        <f aca="false">+Actuals!E219</f>
        <v>0</v>
      </c>
      <c r="I35" s="114" t="n">
        <f aca="false">+Actuals!F219</f>
        <v>0</v>
      </c>
      <c r="J35" s="113" t="n">
        <f aca="false">+Actuals!G219</f>
        <v>0</v>
      </c>
      <c r="K35" s="114" t="n">
        <f aca="false">+Actuals!H219</f>
        <v>0</v>
      </c>
      <c r="L35" s="113" t="n">
        <f aca="false">+Actuals!I219</f>
        <v>0</v>
      </c>
      <c r="M35" s="114" t="n">
        <f aca="false">+Actuals!J219</f>
        <v>0</v>
      </c>
      <c r="N35" s="113" t="n">
        <f aca="false">+Actuals!K219</f>
        <v>0</v>
      </c>
      <c r="O35" s="114" t="n">
        <f aca="false">+Actuals!L219</f>
        <v>0</v>
      </c>
      <c r="P35" s="113" t="n">
        <f aca="false">+Actuals!M219</f>
        <v>0</v>
      </c>
      <c r="Q35" s="114" t="n">
        <f aca="false">+Actuals!N219</f>
        <v>0</v>
      </c>
      <c r="R35" s="113" t="n">
        <f aca="false">+Actuals!O219</f>
        <v>0</v>
      </c>
      <c r="S35" s="114" t="n">
        <f aca="false">+Actuals!P219</f>
        <v>0</v>
      </c>
      <c r="T35" s="113" t="n">
        <f aca="false">+Actuals!Q219</f>
        <v>0</v>
      </c>
      <c r="U35" s="114" t="n">
        <f aca="false">+Actuals!R219</f>
        <v>0</v>
      </c>
      <c r="V35" s="113" t="n">
        <f aca="false">+Actuals!S219</f>
        <v>0</v>
      </c>
      <c r="W35" s="114" t="n">
        <f aca="false">+Actuals!T219</f>
        <v>0</v>
      </c>
      <c r="X35" s="113" t="n">
        <f aca="false">+Actuals!U219</f>
        <v>0</v>
      </c>
      <c r="Y35" s="114" t="n">
        <f aca="false">+Actuals!V219</f>
        <v>0</v>
      </c>
      <c r="Z35" s="113" t="n">
        <f aca="false">+Actuals!W219</f>
        <v>0</v>
      </c>
      <c r="AA35" s="114" t="n">
        <f aca="false">+Actuals!X219</f>
        <v>0</v>
      </c>
      <c r="AB35" s="113" t="n">
        <f aca="false">+Actuals!Y219</f>
        <v>0</v>
      </c>
      <c r="AC35" s="114" t="n">
        <f aca="false">+Actuals!Z219</f>
        <v>0</v>
      </c>
      <c r="AD35" s="113" t="n">
        <f aca="false">+Actuals!AA219</f>
        <v>0</v>
      </c>
      <c r="AE35" s="114" t="n">
        <f aca="false">+Actuals!AB219</f>
        <v>0</v>
      </c>
      <c r="AF35" s="113" t="n">
        <f aca="false">+Actuals!AC219</f>
        <v>0</v>
      </c>
      <c r="AG35" s="114" t="n">
        <f aca="false">+Actuals!AD219</f>
        <v>0</v>
      </c>
      <c r="AH35" s="113" t="n">
        <f aca="false">+Actuals!AE219</f>
        <v>0</v>
      </c>
      <c r="AI35" s="114" t="n">
        <f aca="false">+Actuals!AF219</f>
        <v>0</v>
      </c>
      <c r="AJ35" s="113" t="n">
        <f aca="false">+Actuals!AG219</f>
        <v>0</v>
      </c>
      <c r="AK35" s="114" t="n">
        <f aca="false">+Actuals!AH219</f>
        <v>0</v>
      </c>
      <c r="AL35" s="113" t="n">
        <f aca="false">+Actuals!AI219</f>
        <v>0</v>
      </c>
      <c r="AM35" s="114" t="n">
        <f aca="false">+Actuals!AJ219</f>
        <v>0</v>
      </c>
      <c r="AN35" s="113" t="n">
        <f aca="false">+Actuals!AK219</f>
        <v>0</v>
      </c>
      <c r="AO35" s="114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-3328</v>
      </c>
      <c r="E36" s="31" t="n">
        <f aca="false">SUM(E32:E35)</f>
        <v>-8368.256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-3328</v>
      </c>
      <c r="I36" s="31" t="n">
        <f aca="false">SUM(I32:I35)</f>
        <v>-8368.256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3" t="n">
        <f aca="false">+Actuals!E220</f>
        <v>0</v>
      </c>
      <c r="I39" s="114" t="n">
        <f aca="false">+Actuals!F220</f>
        <v>0</v>
      </c>
      <c r="J39" s="113" t="n">
        <f aca="false">+Actuals!G220</f>
        <v>0</v>
      </c>
      <c r="K39" s="114" t="n">
        <f aca="false">+Actuals!H220</f>
        <v>0</v>
      </c>
      <c r="L39" s="113" t="n">
        <f aca="false">+Actuals!I220</f>
        <v>0</v>
      </c>
      <c r="M39" s="114" t="n">
        <f aca="false">+Actuals!J220</f>
        <v>0</v>
      </c>
      <c r="N39" s="113" t="n">
        <f aca="false">+Actuals!K220</f>
        <v>0</v>
      </c>
      <c r="O39" s="114" t="n">
        <f aca="false">+Actuals!L220</f>
        <v>0</v>
      </c>
      <c r="P39" s="113" t="n">
        <f aca="false">+Actuals!M220</f>
        <v>0</v>
      </c>
      <c r="Q39" s="114" t="n">
        <f aca="false">+Actuals!N220</f>
        <v>0</v>
      </c>
      <c r="R39" s="113" t="n">
        <f aca="false">+Actuals!O220</f>
        <v>0</v>
      </c>
      <c r="S39" s="114" t="n">
        <f aca="false">+Actuals!P220</f>
        <v>0</v>
      </c>
      <c r="T39" s="113" t="n">
        <f aca="false">+Actuals!Q220</f>
        <v>0</v>
      </c>
      <c r="U39" s="114" t="n">
        <f aca="false">+Actuals!R220</f>
        <v>0</v>
      </c>
      <c r="V39" s="113" t="n">
        <f aca="false">+Actuals!S220</f>
        <v>0</v>
      </c>
      <c r="W39" s="114" t="n">
        <f aca="false">+Actuals!T220</f>
        <v>0</v>
      </c>
      <c r="X39" s="113" t="n">
        <f aca="false">+Actuals!U220</f>
        <v>0</v>
      </c>
      <c r="Y39" s="114" t="n">
        <f aca="false">+Actuals!V220</f>
        <v>0</v>
      </c>
      <c r="Z39" s="113" t="n">
        <f aca="false">+Actuals!W220</f>
        <v>0</v>
      </c>
      <c r="AA39" s="114" t="n">
        <f aca="false">+Actuals!X220</f>
        <v>0</v>
      </c>
      <c r="AB39" s="113" t="n">
        <f aca="false">+Actuals!Y220</f>
        <v>0</v>
      </c>
      <c r="AC39" s="114" t="n">
        <f aca="false">+Actuals!Z220</f>
        <v>0</v>
      </c>
      <c r="AD39" s="113" t="n">
        <f aca="false">+Actuals!AA220</f>
        <v>0</v>
      </c>
      <c r="AE39" s="114" t="n">
        <f aca="false">+Actuals!AB220</f>
        <v>0</v>
      </c>
      <c r="AF39" s="113" t="n">
        <f aca="false">+Actuals!AC220</f>
        <v>0</v>
      </c>
      <c r="AG39" s="114" t="n">
        <f aca="false">+Actuals!AD220</f>
        <v>0</v>
      </c>
      <c r="AH39" s="113" t="n">
        <f aca="false">+Actuals!AE220</f>
        <v>0</v>
      </c>
      <c r="AI39" s="114" t="n">
        <f aca="false">+Actuals!AF220</f>
        <v>0</v>
      </c>
      <c r="AJ39" s="113" t="n">
        <f aca="false">+Actuals!AG220</f>
        <v>0</v>
      </c>
      <c r="AK39" s="114" t="n">
        <f aca="false">+Actuals!AH220</f>
        <v>0</v>
      </c>
      <c r="AL39" s="113" t="n">
        <f aca="false">+Actuals!AI220</f>
        <v>0</v>
      </c>
      <c r="AM39" s="114" t="n">
        <f aca="false">+Actuals!AJ220</f>
        <v>0</v>
      </c>
      <c r="AN39" s="113" t="n">
        <f aca="false">+Actuals!AK220</f>
        <v>0</v>
      </c>
      <c r="AO39" s="114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3" t="n">
        <f aca="false">+Actuals!E221</f>
        <v>0</v>
      </c>
      <c r="I40" s="114" t="n">
        <f aca="false">+Actuals!F221</f>
        <v>0</v>
      </c>
      <c r="J40" s="113" t="n">
        <f aca="false">+Actuals!G221</f>
        <v>0</v>
      </c>
      <c r="K40" s="114" t="n">
        <f aca="false">+Actuals!H221</f>
        <v>0</v>
      </c>
      <c r="L40" s="113" t="n">
        <f aca="false">+Actuals!I221</f>
        <v>0</v>
      </c>
      <c r="M40" s="114" t="n">
        <f aca="false">+Actuals!J221</f>
        <v>0</v>
      </c>
      <c r="N40" s="113" t="n">
        <f aca="false">+Actuals!K221</f>
        <v>0</v>
      </c>
      <c r="O40" s="114" t="n">
        <f aca="false">+Actuals!L221</f>
        <v>0</v>
      </c>
      <c r="P40" s="113" t="n">
        <f aca="false">+Actuals!M221</f>
        <v>0</v>
      </c>
      <c r="Q40" s="114" t="n">
        <f aca="false">+Actuals!N221</f>
        <v>0</v>
      </c>
      <c r="R40" s="113" t="n">
        <f aca="false">+Actuals!O221</f>
        <v>0</v>
      </c>
      <c r="S40" s="114" t="n">
        <f aca="false">+Actuals!P221</f>
        <v>0</v>
      </c>
      <c r="T40" s="113" t="n">
        <f aca="false">+Actuals!Q221</f>
        <v>0</v>
      </c>
      <c r="U40" s="114" t="n">
        <f aca="false">+Actuals!R221</f>
        <v>0</v>
      </c>
      <c r="V40" s="113" t="n">
        <f aca="false">+Actuals!S221</f>
        <v>0</v>
      </c>
      <c r="W40" s="114" t="n">
        <f aca="false">+Actuals!T221</f>
        <v>0</v>
      </c>
      <c r="X40" s="113" t="n">
        <f aca="false">+Actuals!U221</f>
        <v>0</v>
      </c>
      <c r="Y40" s="114" t="n">
        <f aca="false">+Actuals!V221</f>
        <v>0</v>
      </c>
      <c r="Z40" s="113" t="n">
        <f aca="false">+Actuals!W221</f>
        <v>0</v>
      </c>
      <c r="AA40" s="114" t="n">
        <f aca="false">+Actuals!X221</f>
        <v>0</v>
      </c>
      <c r="AB40" s="113" t="n">
        <f aca="false">+Actuals!Y221</f>
        <v>0</v>
      </c>
      <c r="AC40" s="114" t="n">
        <f aca="false">+Actuals!Z221</f>
        <v>0</v>
      </c>
      <c r="AD40" s="113" t="n">
        <f aca="false">+Actuals!AA221</f>
        <v>0</v>
      </c>
      <c r="AE40" s="114" t="n">
        <f aca="false">+Actuals!AB221</f>
        <v>0</v>
      </c>
      <c r="AF40" s="113" t="n">
        <f aca="false">+Actuals!AC221</f>
        <v>0</v>
      </c>
      <c r="AG40" s="114" t="n">
        <f aca="false">+Actuals!AD221</f>
        <v>0</v>
      </c>
      <c r="AH40" s="113" t="n">
        <f aca="false">+Actuals!AE221</f>
        <v>0</v>
      </c>
      <c r="AI40" s="114" t="n">
        <f aca="false">+Actuals!AF221</f>
        <v>0</v>
      </c>
      <c r="AJ40" s="113" t="n">
        <f aca="false">+Actuals!AG221</f>
        <v>0</v>
      </c>
      <c r="AK40" s="114" t="n">
        <f aca="false">+Actuals!AH221</f>
        <v>0</v>
      </c>
      <c r="AL40" s="113" t="n">
        <f aca="false">+Actuals!AI221</f>
        <v>0</v>
      </c>
      <c r="AM40" s="114" t="n">
        <f aca="false">+Actuals!AJ221</f>
        <v>0</v>
      </c>
      <c r="AN40" s="113" t="n">
        <f aca="false">+Actuals!AK221</f>
        <v>0</v>
      </c>
      <c r="AO40" s="114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'TIE-OUT'!R41+RECLASS!P41</f>
        <v>0</v>
      </c>
      <c r="G41" s="108" t="n">
        <f aca="false">'TIE-OUT'!S41+RECLASS!Q41</f>
        <v>0</v>
      </c>
      <c r="H41" s="113" t="n">
        <f aca="false">+Actuals!E222</f>
        <v>0</v>
      </c>
      <c r="I41" s="114" t="n">
        <f aca="false">+Actuals!F222</f>
        <v>0</v>
      </c>
      <c r="J41" s="113" t="n">
        <f aca="false">+Actuals!G222</f>
        <v>0</v>
      </c>
      <c r="K41" s="114" t="n">
        <f aca="false">+Actuals!H222</f>
        <v>0</v>
      </c>
      <c r="L41" s="113" t="n">
        <f aca="false">+Actuals!I222</f>
        <v>0</v>
      </c>
      <c r="M41" s="114" t="n">
        <f aca="false">+Actuals!J222</f>
        <v>0</v>
      </c>
      <c r="N41" s="113" t="n">
        <f aca="false">+Actuals!K222</f>
        <v>0</v>
      </c>
      <c r="O41" s="114" t="n">
        <f aca="false">+Actuals!L222</f>
        <v>0</v>
      </c>
      <c r="P41" s="113" t="n">
        <f aca="false">+Actuals!M222</f>
        <v>0</v>
      </c>
      <c r="Q41" s="114" t="n">
        <f aca="false">+Actuals!N222</f>
        <v>0</v>
      </c>
      <c r="R41" s="113" t="n">
        <f aca="false">+Actuals!O222</f>
        <v>0</v>
      </c>
      <c r="S41" s="114" t="n">
        <f aca="false">+Actuals!P222</f>
        <v>0</v>
      </c>
      <c r="T41" s="113" t="n">
        <f aca="false">+Actuals!Q222</f>
        <v>0</v>
      </c>
      <c r="U41" s="114" t="n">
        <f aca="false">+Actuals!R222</f>
        <v>0</v>
      </c>
      <c r="V41" s="113" t="n">
        <f aca="false">+Actuals!S222</f>
        <v>0</v>
      </c>
      <c r="W41" s="114" t="n">
        <f aca="false">+Actuals!T222</f>
        <v>0</v>
      </c>
      <c r="X41" s="113" t="n">
        <f aca="false">+Actuals!U222</f>
        <v>0</v>
      </c>
      <c r="Y41" s="114" t="n">
        <f aca="false">+Actuals!V222</f>
        <v>0</v>
      </c>
      <c r="Z41" s="113" t="n">
        <f aca="false">+Actuals!W222</f>
        <v>0</v>
      </c>
      <c r="AA41" s="114" t="n">
        <f aca="false">+Actuals!X222</f>
        <v>0</v>
      </c>
      <c r="AB41" s="113" t="n">
        <f aca="false">+Actuals!Y222</f>
        <v>0</v>
      </c>
      <c r="AC41" s="114" t="n">
        <f aca="false">+Actuals!Z222</f>
        <v>0</v>
      </c>
      <c r="AD41" s="113" t="n">
        <f aca="false">+Actuals!AA222</f>
        <v>0</v>
      </c>
      <c r="AE41" s="114" t="n">
        <f aca="false">+Actuals!AB222</f>
        <v>0</v>
      </c>
      <c r="AF41" s="113" t="n">
        <f aca="false">+Actuals!AC222</f>
        <v>0</v>
      </c>
      <c r="AG41" s="114" t="n">
        <f aca="false">+Actuals!AD222</f>
        <v>0</v>
      </c>
      <c r="AH41" s="113" t="n">
        <f aca="false">+Actuals!AE222</f>
        <v>0</v>
      </c>
      <c r="AI41" s="114" t="n">
        <f aca="false">+Actuals!AF222</f>
        <v>0</v>
      </c>
      <c r="AJ41" s="113" t="n">
        <f aca="false">+Actuals!AG222</f>
        <v>0</v>
      </c>
      <c r="AK41" s="114" t="n">
        <f aca="false">+Actuals!AH222</f>
        <v>0</v>
      </c>
      <c r="AL41" s="113" t="n">
        <f aca="false">+Actuals!AI222</f>
        <v>0</v>
      </c>
      <c r="AM41" s="114" t="n">
        <f aca="false">+Actuals!AJ222</f>
        <v>0</v>
      </c>
      <c r="AN41" s="113" t="n">
        <f aca="false">+Actuals!AK222</f>
        <v>0</v>
      </c>
      <c r="AO41" s="114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3" t="n">
        <f aca="false">+Actuals!E223</f>
        <v>0</v>
      </c>
      <c r="I45" s="114" t="n">
        <f aca="false">+Actuals!F223</f>
        <v>0</v>
      </c>
      <c r="J45" s="113" t="n">
        <f aca="false">+Actuals!G223</f>
        <v>0</v>
      </c>
      <c r="K45" s="114" t="n">
        <f aca="false">+Actuals!H223</f>
        <v>0</v>
      </c>
      <c r="L45" s="113" t="n">
        <f aca="false">+Actuals!I223</f>
        <v>0</v>
      </c>
      <c r="M45" s="114" t="n">
        <f aca="false">+Actuals!J223</f>
        <v>0</v>
      </c>
      <c r="N45" s="113" t="n">
        <f aca="false">+Actuals!K223</f>
        <v>0</v>
      </c>
      <c r="O45" s="114" t="n">
        <f aca="false">+Actuals!L223</f>
        <v>0</v>
      </c>
      <c r="P45" s="113" t="n">
        <f aca="false">+Actuals!M223</f>
        <v>0</v>
      </c>
      <c r="Q45" s="114" t="n">
        <f aca="false">+Actuals!N223</f>
        <v>0</v>
      </c>
      <c r="R45" s="113" t="n">
        <f aca="false">+Actuals!O223</f>
        <v>0</v>
      </c>
      <c r="S45" s="114" t="n">
        <f aca="false">+Actuals!P223</f>
        <v>0</v>
      </c>
      <c r="T45" s="113" t="n">
        <f aca="false">+Actuals!Q223</f>
        <v>0</v>
      </c>
      <c r="U45" s="114" t="n">
        <f aca="false">+Actuals!R223</f>
        <v>0</v>
      </c>
      <c r="V45" s="113" t="n">
        <f aca="false">+Actuals!S223</f>
        <v>0</v>
      </c>
      <c r="W45" s="114" t="n">
        <f aca="false">+Actuals!T223</f>
        <v>0</v>
      </c>
      <c r="X45" s="113" t="n">
        <f aca="false">+Actuals!U223</f>
        <v>0</v>
      </c>
      <c r="Y45" s="114" t="n">
        <f aca="false">+Actuals!V223</f>
        <v>0</v>
      </c>
      <c r="Z45" s="113" t="n">
        <f aca="false">+Actuals!W223</f>
        <v>0</v>
      </c>
      <c r="AA45" s="114" t="n">
        <f aca="false">+Actuals!X223</f>
        <v>0</v>
      </c>
      <c r="AB45" s="113" t="n">
        <f aca="false">+Actuals!Y223</f>
        <v>0</v>
      </c>
      <c r="AC45" s="114" t="n">
        <f aca="false">+Actuals!Z223</f>
        <v>0</v>
      </c>
      <c r="AD45" s="113" t="n">
        <f aca="false">+Actuals!AA223</f>
        <v>0</v>
      </c>
      <c r="AE45" s="114" t="n">
        <f aca="false">+Actuals!AB223</f>
        <v>0</v>
      </c>
      <c r="AF45" s="113" t="n">
        <f aca="false">+Actuals!AC223</f>
        <v>0</v>
      </c>
      <c r="AG45" s="114" t="n">
        <f aca="false">+Actuals!AD223</f>
        <v>0</v>
      </c>
      <c r="AH45" s="113" t="n">
        <f aca="false">+Actuals!AE223</f>
        <v>0</v>
      </c>
      <c r="AI45" s="114" t="n">
        <f aca="false">+Actuals!AF223</f>
        <v>0</v>
      </c>
      <c r="AJ45" s="113" t="n">
        <f aca="false">+Actuals!AG223</f>
        <v>0</v>
      </c>
      <c r="AK45" s="114" t="n">
        <f aca="false">+Actuals!AH223</f>
        <v>0</v>
      </c>
      <c r="AL45" s="113" t="n">
        <f aca="false">+Actuals!AI223</f>
        <v>0</v>
      </c>
      <c r="AM45" s="114" t="n">
        <f aca="false">+Actuals!AJ223</f>
        <v>0</v>
      </c>
      <c r="AN45" s="113" t="n">
        <f aca="false">+Actuals!AK223</f>
        <v>0</v>
      </c>
      <c r="AO45" s="114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3" t="n">
        <f aca="false">+Actuals!E224</f>
        <v>0</v>
      </c>
      <c r="I47" s="114" t="n">
        <f aca="false">+Actuals!F224</f>
        <v>0</v>
      </c>
      <c r="J47" s="113" t="n">
        <f aca="false">+Actuals!G224</f>
        <v>0</v>
      </c>
      <c r="K47" s="114" t="n">
        <f aca="false">+Actuals!H224</f>
        <v>0</v>
      </c>
      <c r="L47" s="113" t="n">
        <f aca="false">+Actuals!I224</f>
        <v>0</v>
      </c>
      <c r="M47" s="114" t="n">
        <f aca="false">+Actuals!J224</f>
        <v>0</v>
      </c>
      <c r="N47" s="113" t="n">
        <f aca="false">+Actuals!K224</f>
        <v>0</v>
      </c>
      <c r="O47" s="114" t="n">
        <f aca="false">+Actuals!L224</f>
        <v>0</v>
      </c>
      <c r="P47" s="113" t="n">
        <f aca="false">+Actuals!M224</f>
        <v>0</v>
      </c>
      <c r="Q47" s="114" t="n">
        <f aca="false">+Actuals!N224</f>
        <v>0</v>
      </c>
      <c r="R47" s="113" t="n">
        <f aca="false">+Actuals!O224</f>
        <v>0</v>
      </c>
      <c r="S47" s="114" t="n">
        <f aca="false">+Actuals!P224</f>
        <v>0</v>
      </c>
      <c r="T47" s="113" t="n">
        <f aca="false">+Actuals!Q224</f>
        <v>0</v>
      </c>
      <c r="U47" s="114" t="n">
        <f aca="false">+Actuals!R224</f>
        <v>0</v>
      </c>
      <c r="V47" s="113" t="n">
        <f aca="false">+Actuals!S224</f>
        <v>0</v>
      </c>
      <c r="W47" s="114" t="n">
        <f aca="false">+Actuals!T224</f>
        <v>0</v>
      </c>
      <c r="X47" s="113" t="n">
        <f aca="false">+Actuals!U224</f>
        <v>0</v>
      </c>
      <c r="Y47" s="114" t="n">
        <f aca="false">+Actuals!V224</f>
        <v>0</v>
      </c>
      <c r="Z47" s="113" t="n">
        <f aca="false">+Actuals!W224</f>
        <v>0</v>
      </c>
      <c r="AA47" s="114" t="n">
        <f aca="false">+Actuals!X224</f>
        <v>0</v>
      </c>
      <c r="AB47" s="113" t="n">
        <f aca="false">+Actuals!Y224</f>
        <v>0</v>
      </c>
      <c r="AC47" s="114" t="n">
        <f aca="false">+Actuals!Z224</f>
        <v>0</v>
      </c>
      <c r="AD47" s="113" t="n">
        <f aca="false">+Actuals!AA224</f>
        <v>0</v>
      </c>
      <c r="AE47" s="114" t="n">
        <f aca="false">+Actuals!AB224</f>
        <v>0</v>
      </c>
      <c r="AF47" s="113" t="n">
        <f aca="false">+Actuals!AC224</f>
        <v>0</v>
      </c>
      <c r="AG47" s="114" t="n">
        <f aca="false">+Actuals!AD224</f>
        <v>0</v>
      </c>
      <c r="AH47" s="113" t="n">
        <f aca="false">+Actuals!AE224</f>
        <v>0</v>
      </c>
      <c r="AI47" s="114" t="n">
        <f aca="false">+Actuals!AF224</f>
        <v>0</v>
      </c>
      <c r="AJ47" s="113" t="n">
        <f aca="false">+Actuals!AG224</f>
        <v>0</v>
      </c>
      <c r="AK47" s="114" t="n">
        <f aca="false">+Actuals!AH224</f>
        <v>0</v>
      </c>
      <c r="AL47" s="113" t="n">
        <f aca="false">+Actuals!AI224</f>
        <v>0</v>
      </c>
      <c r="AM47" s="114" t="n">
        <f aca="false">+Actuals!AJ224</f>
        <v>0</v>
      </c>
      <c r="AN47" s="113" t="n">
        <f aca="false">+Actuals!AK224</f>
        <v>0</v>
      </c>
      <c r="AO47" s="114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3753</v>
      </c>
      <c r="E49" s="29" t="n">
        <f aca="false">SUM(G49,I49,K49,M49,O49,Q49,S49,U49,W49,Y49,AA49,AC49,AE49)</f>
        <v>9436.91200000048</v>
      </c>
      <c r="F49" s="28" t="n">
        <f aca="false">'TIE-OUT'!R49+RECLASS!P49</f>
        <v>0</v>
      </c>
      <c r="G49" s="29" t="n">
        <f aca="false">'TIE-OUT'!S49+RECLASS!Q49</f>
        <v>0</v>
      </c>
      <c r="H49" s="113" t="n">
        <f aca="false">+Actuals!E225</f>
        <v>1536408</v>
      </c>
      <c r="I49" s="114" t="n">
        <f aca="false">+Actuals!F225</f>
        <v>3863297.916</v>
      </c>
      <c r="J49" s="113" t="n">
        <f aca="false">+Actuals!G225</f>
        <v>338848</v>
      </c>
      <c r="K49" s="114" t="n">
        <f aca="false">+Actuals!H225</f>
        <v>852033.296</v>
      </c>
      <c r="L49" s="113" t="n">
        <v>-1871779</v>
      </c>
      <c r="M49" s="114" t="n">
        <v>-4706588.3</v>
      </c>
      <c r="N49" s="113" t="n">
        <v>276</v>
      </c>
      <c r="O49" s="114" t="n">
        <v>694</v>
      </c>
      <c r="P49" s="113" t="n">
        <f aca="false">+Actuals!M225</f>
        <v>0</v>
      </c>
      <c r="Q49" s="114" t="n">
        <f aca="false">+Actuals!N225</f>
        <v>0</v>
      </c>
      <c r="R49" s="113" t="n">
        <f aca="false">+Actuals!O225</f>
        <v>0</v>
      </c>
      <c r="S49" s="114" t="n">
        <f aca="false">+Actuals!P225</f>
        <v>0</v>
      </c>
      <c r="T49" s="113" t="n">
        <f aca="false">+Actuals!Q225</f>
        <v>0</v>
      </c>
      <c r="U49" s="114" t="n">
        <f aca="false">+Actuals!R225</f>
        <v>0</v>
      </c>
      <c r="V49" s="113" t="n">
        <f aca="false">+Actuals!S225</f>
        <v>0</v>
      </c>
      <c r="W49" s="114" t="n">
        <f aca="false">+Actuals!T225</f>
        <v>0</v>
      </c>
      <c r="X49" s="113" t="n">
        <f aca="false">+Actuals!U225</f>
        <v>0</v>
      </c>
      <c r="Y49" s="114" t="n">
        <f aca="false">+Actuals!V225</f>
        <v>0</v>
      </c>
      <c r="Z49" s="113" t="n">
        <f aca="false">+Actuals!W225</f>
        <v>0</v>
      </c>
      <c r="AA49" s="114" t="n">
        <f aca="false">+Actuals!X225</f>
        <v>0</v>
      </c>
      <c r="AB49" s="113" t="n">
        <f aca="false">+Actuals!Y225</f>
        <v>0</v>
      </c>
      <c r="AC49" s="114" t="n">
        <f aca="false">+Actuals!Z225</f>
        <v>0</v>
      </c>
      <c r="AD49" s="113" t="n">
        <f aca="false">+Actuals!AA225</f>
        <v>0</v>
      </c>
      <c r="AE49" s="114" t="n">
        <f aca="false">+Actuals!AB225</f>
        <v>0</v>
      </c>
      <c r="AF49" s="113" t="n">
        <f aca="false">+Actuals!AC225</f>
        <v>0</v>
      </c>
      <c r="AG49" s="114" t="n">
        <f aca="false">+Actuals!AD225</f>
        <v>0</v>
      </c>
      <c r="AH49" s="113" t="n">
        <f aca="false">+Actuals!AE225</f>
        <v>0</v>
      </c>
      <c r="AI49" s="114" t="n">
        <f aca="false">+Actuals!AF225</f>
        <v>0</v>
      </c>
      <c r="AJ49" s="113" t="n">
        <f aca="false">+Actuals!AG225</f>
        <v>0</v>
      </c>
      <c r="AK49" s="114" t="n">
        <f aca="false">+Actuals!AH225</f>
        <v>0</v>
      </c>
      <c r="AL49" s="113" t="n">
        <f aca="false">+Actuals!AI225</f>
        <v>0</v>
      </c>
      <c r="AM49" s="114" t="n">
        <f aca="false">+Actuals!AJ225</f>
        <v>0</v>
      </c>
      <c r="AN49" s="113" t="n">
        <f aca="false">+Actuals!AK225</f>
        <v>0</v>
      </c>
      <c r="AO49" s="114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'TIE-OUT'!R51+RECLASS!P51</f>
        <v>0</v>
      </c>
      <c r="G51" s="29" t="n">
        <f aca="false">'TIE-OUT'!S51+RECLASS!Q51</f>
        <v>0</v>
      </c>
      <c r="H51" s="113" t="n">
        <f aca="false">+Actuals!E226</f>
        <v>0</v>
      </c>
      <c r="I51" s="114" t="n">
        <f aca="false">+Actuals!F226</f>
        <v>0</v>
      </c>
      <c r="J51" s="113" t="n">
        <f aca="false">+Actuals!G226</f>
        <v>0</v>
      </c>
      <c r="K51" s="114" t="n">
        <f aca="false">+Actuals!H226</f>
        <v>0</v>
      </c>
      <c r="L51" s="113" t="n">
        <f aca="false">+Actuals!I226</f>
        <v>0</v>
      </c>
      <c r="M51" s="114" t="n">
        <f aca="false">+Actuals!J226</f>
        <v>0</v>
      </c>
      <c r="N51" s="113" t="n">
        <f aca="false">+Actuals!K226</f>
        <v>0</v>
      </c>
      <c r="O51" s="114" t="n">
        <f aca="false">+Actuals!L226</f>
        <v>0</v>
      </c>
      <c r="P51" s="113" t="n">
        <f aca="false">+Actuals!M226</f>
        <v>0</v>
      </c>
      <c r="Q51" s="114" t="n">
        <f aca="false">+Actuals!N226</f>
        <v>0</v>
      </c>
      <c r="R51" s="113" t="n">
        <f aca="false">+Actuals!O226</f>
        <v>0</v>
      </c>
      <c r="S51" s="114" t="n">
        <f aca="false">+Actuals!P226</f>
        <v>0</v>
      </c>
      <c r="T51" s="113" t="n">
        <f aca="false">+Actuals!Q226</f>
        <v>0</v>
      </c>
      <c r="U51" s="114" t="n">
        <f aca="false">+Actuals!R226</f>
        <v>0</v>
      </c>
      <c r="V51" s="113" t="n">
        <f aca="false">+Actuals!S226</f>
        <v>0</v>
      </c>
      <c r="W51" s="114" t="n">
        <f aca="false">+Actuals!T226</f>
        <v>0</v>
      </c>
      <c r="X51" s="113" t="n">
        <f aca="false">+Actuals!U226</f>
        <v>0</v>
      </c>
      <c r="Y51" s="114" t="n">
        <f aca="false">+Actuals!V226</f>
        <v>0</v>
      </c>
      <c r="Z51" s="113" t="n">
        <f aca="false">+Actuals!W226</f>
        <v>0</v>
      </c>
      <c r="AA51" s="114" t="n">
        <f aca="false">+Actuals!X226</f>
        <v>0</v>
      </c>
      <c r="AB51" s="113" t="n">
        <f aca="false">+Actuals!Y226</f>
        <v>0</v>
      </c>
      <c r="AC51" s="114" t="n">
        <f aca="false">+Actuals!Z226</f>
        <v>0</v>
      </c>
      <c r="AD51" s="113" t="n">
        <f aca="false">+Actuals!AA226</f>
        <v>0</v>
      </c>
      <c r="AE51" s="114" t="n">
        <f aca="false">+Actuals!AB226</f>
        <v>0</v>
      </c>
      <c r="AF51" s="113" t="n">
        <f aca="false">+Actuals!AC226</f>
        <v>0</v>
      </c>
      <c r="AG51" s="114" t="n">
        <f aca="false">+Actuals!AD226</f>
        <v>0</v>
      </c>
      <c r="AH51" s="113" t="n">
        <f aca="false">+Actuals!AE226</f>
        <v>0</v>
      </c>
      <c r="AI51" s="114" t="n">
        <f aca="false">+Actuals!AF226</f>
        <v>0</v>
      </c>
      <c r="AJ51" s="113" t="n">
        <f aca="false">+Actuals!AG226</f>
        <v>0</v>
      </c>
      <c r="AK51" s="114" t="n">
        <f aca="false">+Actuals!AH226</f>
        <v>0</v>
      </c>
      <c r="AL51" s="113" t="n">
        <f aca="false">+Actuals!AI226</f>
        <v>0</v>
      </c>
      <c r="AM51" s="114" t="n">
        <f aca="false">+Actuals!AJ226</f>
        <v>0</v>
      </c>
      <c r="AN51" s="113" t="n">
        <f aca="false">+Actuals!AK226</f>
        <v>0</v>
      </c>
      <c r="AO51" s="114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-11737574</v>
      </c>
      <c r="E54" s="29" t="n">
        <f aca="false">SUM(G54,I54,K54,M54,O54,Q54,S54,U54,W54,Y54,AA54,AC54,AE54)</f>
        <v>-368072.82</v>
      </c>
      <c r="F54" s="25" t="n">
        <f aca="false">'TIE-OUT'!R54+RECLASS!P54</f>
        <v>0</v>
      </c>
      <c r="G54" s="26" t="n">
        <f aca="false">'TIE-OUT'!S54+RECLASS!Q54</f>
        <v>0</v>
      </c>
      <c r="H54" s="113" t="n">
        <f aca="false">+Actuals!E227</f>
        <v>-11765202</v>
      </c>
      <c r="I54" s="114" t="n">
        <f aca="false">+Actuals!F227</f>
        <v>-494086.93</v>
      </c>
      <c r="J54" s="113" t="n">
        <f aca="false">+Actuals!G227</f>
        <v>4553</v>
      </c>
      <c r="K54" s="114" t="n">
        <f aca="false">+Actuals!H227</f>
        <v>93417.46</v>
      </c>
      <c r="L54" s="113" t="n">
        <v>23075</v>
      </c>
      <c r="M54" s="114" t="n">
        <v>30783.35</v>
      </c>
      <c r="N54" s="113" t="n">
        <f aca="false">+Actuals!K227</f>
        <v>0</v>
      </c>
      <c r="O54" s="114" t="n">
        <v>-10612.21</v>
      </c>
      <c r="P54" s="113" t="n">
        <f aca="false">+Actuals!M227</f>
        <v>0</v>
      </c>
      <c r="Q54" s="114" t="n">
        <v>12425.51</v>
      </c>
      <c r="R54" s="113" t="n">
        <f aca="false">+Actuals!O227</f>
        <v>0</v>
      </c>
      <c r="S54" s="114" t="n">
        <f aca="false">+Actuals!P227</f>
        <v>0</v>
      </c>
      <c r="T54" s="113" t="n">
        <f aca="false">+Actuals!Q227</f>
        <v>0</v>
      </c>
      <c r="U54" s="114" t="n">
        <f aca="false">+Actuals!R227</f>
        <v>0</v>
      </c>
      <c r="V54" s="113" t="n">
        <f aca="false">+Actuals!S227</f>
        <v>0</v>
      </c>
      <c r="W54" s="114" t="n">
        <f aca="false">+Actuals!T227</f>
        <v>0</v>
      </c>
      <c r="X54" s="113" t="n">
        <f aca="false">+Actuals!U227</f>
        <v>0</v>
      </c>
      <c r="Y54" s="114" t="n">
        <f aca="false">+Actuals!V227</f>
        <v>0</v>
      </c>
      <c r="Z54" s="113" t="n">
        <f aca="false">+Actuals!W227</f>
        <v>0</v>
      </c>
      <c r="AA54" s="114" t="n">
        <f aca="false">+Actuals!X227</f>
        <v>0</v>
      </c>
      <c r="AB54" s="113" t="n">
        <f aca="false">+Actuals!Y227</f>
        <v>0</v>
      </c>
      <c r="AC54" s="114" t="n">
        <f aca="false">+Actuals!Z227</f>
        <v>0</v>
      </c>
      <c r="AD54" s="113" t="n">
        <f aca="false">+Actuals!AA227</f>
        <v>0</v>
      </c>
      <c r="AE54" s="114" t="n">
        <f aca="false">+Actuals!AB227</f>
        <v>0</v>
      </c>
      <c r="AF54" s="113" t="n">
        <f aca="false">+Actuals!AC227</f>
        <v>0</v>
      </c>
      <c r="AG54" s="114" t="n">
        <f aca="false">+Actuals!AD227</f>
        <v>0</v>
      </c>
      <c r="AH54" s="113" t="n">
        <f aca="false">+Actuals!AE227</f>
        <v>0</v>
      </c>
      <c r="AI54" s="114" t="n">
        <f aca="false">+Actuals!AF227</f>
        <v>0</v>
      </c>
      <c r="AJ54" s="113" t="n">
        <f aca="false">+Actuals!AG227</f>
        <v>0</v>
      </c>
      <c r="AK54" s="114" t="n">
        <f aca="false">+Actuals!AH227</f>
        <v>0</v>
      </c>
      <c r="AL54" s="113" t="n">
        <f aca="false">+Actuals!AI227</f>
        <v>0</v>
      </c>
      <c r="AM54" s="114" t="n">
        <f aca="false">+Actuals!AJ227</f>
        <v>0</v>
      </c>
      <c r="AN54" s="113" t="n">
        <f aca="false">+Actuals!AK227</f>
        <v>0</v>
      </c>
      <c r="AO54" s="114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-542757.91</v>
      </c>
      <c r="F55" s="107" t="n">
        <f aca="false">'TIE-OUT'!R55+RECLASS!P55</f>
        <v>0</v>
      </c>
      <c r="G55" s="108" t="n">
        <f aca="false">'TIE-OUT'!S55+RECLASS!Q55</f>
        <v>250040</v>
      </c>
      <c r="H55" s="113" t="n">
        <f aca="false">+Actuals!E228</f>
        <v>-0</v>
      </c>
      <c r="I55" s="114" t="n">
        <f aca="false">+Actuals!F228</f>
        <v>-858950.79</v>
      </c>
      <c r="J55" s="113" t="n">
        <f aca="false">+Actuals!G228</f>
        <v>-0</v>
      </c>
      <c r="K55" s="114" t="n">
        <f aca="false">+Actuals!H228</f>
        <v>72682.1</v>
      </c>
      <c r="L55" s="113" t="n">
        <f aca="false">+Actuals!I228</f>
        <v>0</v>
      </c>
      <c r="M55" s="114" t="n">
        <v>-12441.6</v>
      </c>
      <c r="N55" s="113" t="n">
        <f aca="false">+Actuals!K228</f>
        <v>0</v>
      </c>
      <c r="O55" s="114" t="n">
        <f aca="false">+Actuals!L228</f>
        <v>0</v>
      </c>
      <c r="P55" s="113" t="n">
        <f aca="false">+Actuals!M228</f>
        <v>0</v>
      </c>
      <c r="Q55" s="114" t="n">
        <v>5912.38</v>
      </c>
      <c r="R55" s="113" t="n">
        <f aca="false">+Actuals!O228</f>
        <v>0</v>
      </c>
      <c r="S55" s="114" t="n">
        <f aca="false">+Actuals!P228</f>
        <v>0</v>
      </c>
      <c r="T55" s="113" t="n">
        <f aca="false">+Actuals!Q228</f>
        <v>0</v>
      </c>
      <c r="U55" s="114" t="n">
        <f aca="false">+Actuals!R228</f>
        <v>0</v>
      </c>
      <c r="V55" s="113" t="n">
        <f aca="false">+Actuals!S228</f>
        <v>0</v>
      </c>
      <c r="W55" s="114" t="n">
        <f aca="false">+Actuals!T228</f>
        <v>0</v>
      </c>
      <c r="X55" s="113" t="n">
        <f aca="false">+Actuals!U228</f>
        <v>0</v>
      </c>
      <c r="Y55" s="114" t="n">
        <f aca="false">+Actuals!V228</f>
        <v>0</v>
      </c>
      <c r="Z55" s="113" t="n">
        <f aca="false">+Actuals!W228</f>
        <v>0</v>
      </c>
      <c r="AA55" s="114" t="n">
        <f aca="false">+Actuals!X228</f>
        <v>0</v>
      </c>
      <c r="AB55" s="113" t="n">
        <f aca="false">+Actuals!Y228</f>
        <v>0</v>
      </c>
      <c r="AC55" s="114" t="n">
        <f aca="false">+Actuals!Z228</f>
        <v>0</v>
      </c>
      <c r="AD55" s="113" t="n">
        <f aca="false">+Actuals!AA228</f>
        <v>0</v>
      </c>
      <c r="AE55" s="114" t="n">
        <f aca="false">+Actuals!AB228</f>
        <v>0</v>
      </c>
      <c r="AF55" s="113" t="n">
        <f aca="false">+Actuals!AC228</f>
        <v>0</v>
      </c>
      <c r="AG55" s="114" t="n">
        <f aca="false">+Actuals!AD228</f>
        <v>0</v>
      </c>
      <c r="AH55" s="113" t="n">
        <f aca="false">+Actuals!AE228</f>
        <v>0</v>
      </c>
      <c r="AI55" s="114" t="n">
        <f aca="false">+Actuals!AF228</f>
        <v>0</v>
      </c>
      <c r="AJ55" s="113" t="n">
        <f aca="false">+Actuals!AG228</f>
        <v>0</v>
      </c>
      <c r="AK55" s="114" t="n">
        <f aca="false">+Actuals!AH228</f>
        <v>0</v>
      </c>
      <c r="AL55" s="113" t="n">
        <f aca="false">+Actuals!AI228</f>
        <v>0</v>
      </c>
      <c r="AM55" s="114" t="n">
        <f aca="false">+Actuals!AJ228</f>
        <v>0</v>
      </c>
      <c r="AN55" s="113" t="n">
        <f aca="false">+Actuals!AK228</f>
        <v>0</v>
      </c>
      <c r="AO55" s="114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-11737574</v>
      </c>
      <c r="E56" s="31" t="n">
        <f aca="false">SUM(E54:E55)</f>
        <v>-910830.73</v>
      </c>
      <c r="F56" s="30" t="n">
        <f aca="false">SUM(F54:F55)</f>
        <v>0</v>
      </c>
      <c r="G56" s="31" t="n">
        <f aca="false">SUM(G54:G55)</f>
        <v>250040</v>
      </c>
      <c r="H56" s="30" t="n">
        <f aca="false">SUM(H54:H55)</f>
        <v>-11765202</v>
      </c>
      <c r="I56" s="31" t="n">
        <f aca="false">SUM(I54:I55)</f>
        <v>-1353037.72</v>
      </c>
      <c r="J56" s="30" t="n">
        <f aca="false">SUM(J54:J55)</f>
        <v>4553</v>
      </c>
      <c r="K56" s="31" t="n">
        <f aca="false">SUM(K54:K55)</f>
        <v>166099.56</v>
      </c>
      <c r="L56" s="30" t="n">
        <f aca="false">SUM(L54:L55)</f>
        <v>23075</v>
      </c>
      <c r="M56" s="31" t="n">
        <f aca="false">SUM(M54:M55)</f>
        <v>18341.75</v>
      </c>
      <c r="N56" s="30" t="n">
        <f aca="false">SUM(N54:N55)</f>
        <v>0</v>
      </c>
      <c r="O56" s="31" t="n">
        <f aca="false">SUM(O54:O55)</f>
        <v>-10612.21</v>
      </c>
      <c r="P56" s="30" t="n">
        <f aca="false">SUM(P54:P55)</f>
        <v>0</v>
      </c>
      <c r="Q56" s="31" t="n">
        <f aca="false">SUM(Q54:Q55)</f>
        <v>18337.89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3" t="n">
        <f aca="false">+Actuals!E229</f>
        <v>0</v>
      </c>
      <c r="I59" s="114" t="n">
        <f aca="false">+Actuals!F229</f>
        <v>0</v>
      </c>
      <c r="J59" s="113" t="n">
        <f aca="false">+Actuals!G229</f>
        <v>0</v>
      </c>
      <c r="K59" s="114" t="n">
        <f aca="false">+Actuals!H229</f>
        <v>0</v>
      </c>
      <c r="L59" s="113" t="n">
        <f aca="false">+Actuals!I229</f>
        <v>0</v>
      </c>
      <c r="M59" s="114" t="n">
        <f aca="false">+Actuals!J229</f>
        <v>0</v>
      </c>
      <c r="N59" s="113" t="n">
        <f aca="false">+Actuals!K229</f>
        <v>0</v>
      </c>
      <c r="O59" s="114" t="n">
        <f aca="false">+Actuals!L229</f>
        <v>0</v>
      </c>
      <c r="P59" s="113" t="n">
        <f aca="false">+Actuals!M229</f>
        <v>0</v>
      </c>
      <c r="Q59" s="114" t="n">
        <f aca="false">+Actuals!N229</f>
        <v>0</v>
      </c>
      <c r="R59" s="113" t="n">
        <f aca="false">+Actuals!O229</f>
        <v>0</v>
      </c>
      <c r="S59" s="114" t="n">
        <f aca="false">+Actuals!P229</f>
        <v>0</v>
      </c>
      <c r="T59" s="113" t="n">
        <f aca="false">+Actuals!Q229</f>
        <v>0</v>
      </c>
      <c r="U59" s="114" t="n">
        <f aca="false">+Actuals!R229</f>
        <v>0</v>
      </c>
      <c r="V59" s="113" t="n">
        <f aca="false">+Actuals!S229</f>
        <v>0</v>
      </c>
      <c r="W59" s="114" t="n">
        <f aca="false">+Actuals!T229</f>
        <v>0</v>
      </c>
      <c r="X59" s="113" t="n">
        <f aca="false">+Actuals!U229</f>
        <v>0</v>
      </c>
      <c r="Y59" s="114" t="n">
        <f aca="false">+Actuals!V229</f>
        <v>0</v>
      </c>
      <c r="Z59" s="113" t="n">
        <f aca="false">+Actuals!W229</f>
        <v>0</v>
      </c>
      <c r="AA59" s="114" t="n">
        <f aca="false">+Actuals!X229</f>
        <v>0</v>
      </c>
      <c r="AB59" s="113" t="n">
        <f aca="false">+Actuals!Y229</f>
        <v>0</v>
      </c>
      <c r="AC59" s="114" t="n">
        <f aca="false">+Actuals!Z229</f>
        <v>0</v>
      </c>
      <c r="AD59" s="113" t="n">
        <f aca="false">+Actuals!AA229</f>
        <v>0</v>
      </c>
      <c r="AE59" s="114" t="n">
        <f aca="false">+Actuals!AB229</f>
        <v>0</v>
      </c>
      <c r="AF59" s="113" t="n">
        <f aca="false">+Actuals!AC229</f>
        <v>0</v>
      </c>
      <c r="AG59" s="114" t="n">
        <f aca="false">+Actuals!AD229</f>
        <v>0</v>
      </c>
      <c r="AH59" s="113" t="n">
        <f aca="false">+Actuals!AE229</f>
        <v>0</v>
      </c>
      <c r="AI59" s="114" t="n">
        <f aca="false">+Actuals!AF229</f>
        <v>0</v>
      </c>
      <c r="AJ59" s="113" t="n">
        <f aca="false">+Actuals!AG229</f>
        <v>0</v>
      </c>
      <c r="AK59" s="114" t="n">
        <f aca="false">+Actuals!AH229</f>
        <v>0</v>
      </c>
      <c r="AL59" s="113" t="n">
        <f aca="false">+Actuals!AI229</f>
        <v>0</v>
      </c>
      <c r="AM59" s="114" t="n">
        <f aca="false">+Actuals!AJ229</f>
        <v>0</v>
      </c>
      <c r="AN59" s="113" t="n">
        <f aca="false">+Actuals!AK229</f>
        <v>0</v>
      </c>
      <c r="AO59" s="114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'TIE-OUT'!R60+RECLASS!P60</f>
        <v>0</v>
      </c>
      <c r="G60" s="108" t="n">
        <f aca="false">'TIE-OUT'!S60+RECLASS!Q60</f>
        <v>0</v>
      </c>
      <c r="H60" s="113" t="n">
        <f aca="false">+Actuals!E230</f>
        <v>0</v>
      </c>
      <c r="I60" s="114" t="n">
        <f aca="false">+Actuals!F230</f>
        <v>0</v>
      </c>
      <c r="J60" s="113" t="n">
        <f aca="false">+Actuals!G230</f>
        <v>0</v>
      </c>
      <c r="K60" s="114" t="n">
        <f aca="false">+Actuals!H230</f>
        <v>0</v>
      </c>
      <c r="L60" s="113" t="n">
        <f aca="false">+Actuals!I230</f>
        <v>0</v>
      </c>
      <c r="M60" s="114" t="n">
        <f aca="false">+Actuals!J230</f>
        <v>0</v>
      </c>
      <c r="N60" s="113" t="n">
        <f aca="false">+Actuals!K230</f>
        <v>0</v>
      </c>
      <c r="O60" s="114" t="n">
        <f aca="false">+Actuals!L230</f>
        <v>0</v>
      </c>
      <c r="P60" s="113" t="n">
        <f aca="false">+Actuals!M230</f>
        <v>0</v>
      </c>
      <c r="Q60" s="114" t="n">
        <f aca="false">+Actuals!N230</f>
        <v>0</v>
      </c>
      <c r="R60" s="113" t="n">
        <f aca="false">+Actuals!O230</f>
        <v>0</v>
      </c>
      <c r="S60" s="114" t="n">
        <f aca="false">+Actuals!P230</f>
        <v>0</v>
      </c>
      <c r="T60" s="113" t="n">
        <f aca="false">+Actuals!Q230</f>
        <v>0</v>
      </c>
      <c r="U60" s="114" t="n">
        <f aca="false">+Actuals!R230</f>
        <v>0</v>
      </c>
      <c r="V60" s="113" t="n">
        <f aca="false">+Actuals!S230</f>
        <v>0</v>
      </c>
      <c r="W60" s="114" t="n">
        <f aca="false">+Actuals!T230</f>
        <v>0</v>
      </c>
      <c r="X60" s="113" t="n">
        <f aca="false">+Actuals!U230</f>
        <v>0</v>
      </c>
      <c r="Y60" s="114" t="n">
        <f aca="false">+Actuals!V230</f>
        <v>0</v>
      </c>
      <c r="Z60" s="113" t="n">
        <f aca="false">+Actuals!W230</f>
        <v>0</v>
      </c>
      <c r="AA60" s="114" t="n">
        <f aca="false">+Actuals!X230</f>
        <v>0</v>
      </c>
      <c r="AB60" s="113" t="n">
        <f aca="false">+Actuals!Y230</f>
        <v>0</v>
      </c>
      <c r="AC60" s="114" t="n">
        <f aca="false">+Actuals!Z230</f>
        <v>0</v>
      </c>
      <c r="AD60" s="113" t="n">
        <f aca="false">+Actuals!AA230</f>
        <v>0</v>
      </c>
      <c r="AE60" s="114" t="n">
        <f aca="false">+Actuals!AB230</f>
        <v>0</v>
      </c>
      <c r="AF60" s="113" t="n">
        <f aca="false">+Actuals!AC230</f>
        <v>0</v>
      </c>
      <c r="AG60" s="114" t="n">
        <f aca="false">+Actuals!AD230</f>
        <v>0</v>
      </c>
      <c r="AH60" s="113" t="n">
        <f aca="false">+Actuals!AE230</f>
        <v>0</v>
      </c>
      <c r="AI60" s="114" t="n">
        <f aca="false">+Actuals!AF230</f>
        <v>0</v>
      </c>
      <c r="AJ60" s="113" t="n">
        <f aca="false">+Actuals!AG230</f>
        <v>0</v>
      </c>
      <c r="AK60" s="114" t="n">
        <f aca="false">+Actuals!AH230</f>
        <v>0</v>
      </c>
      <c r="AL60" s="113" t="n">
        <f aca="false">+Actuals!AI230</f>
        <v>0</v>
      </c>
      <c r="AM60" s="114" t="n">
        <f aca="false">+Actuals!AJ230</f>
        <v>0</v>
      </c>
      <c r="AN60" s="113" t="n">
        <f aca="false">+Actuals!AK230</f>
        <v>0</v>
      </c>
      <c r="AO60" s="114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3" t="n">
        <f aca="false">+Actuals!E231</f>
        <v>0</v>
      </c>
      <c r="I64" s="114" t="n">
        <f aca="false">+Actuals!F231</f>
        <v>0</v>
      </c>
      <c r="J64" s="113" t="n">
        <f aca="false">+Actuals!G231</f>
        <v>0</v>
      </c>
      <c r="K64" s="114" t="n">
        <f aca="false">+Actuals!H231</f>
        <v>0</v>
      </c>
      <c r="L64" s="113" t="n">
        <f aca="false">+Actuals!I231</f>
        <v>0</v>
      </c>
      <c r="M64" s="114" t="n">
        <f aca="false">+Actuals!J231</f>
        <v>0</v>
      </c>
      <c r="N64" s="113" t="n">
        <f aca="false">+Actuals!K231</f>
        <v>0</v>
      </c>
      <c r="O64" s="114" t="n">
        <f aca="false">+Actuals!L231</f>
        <v>0</v>
      </c>
      <c r="P64" s="113" t="n">
        <f aca="false">+Actuals!M231</f>
        <v>0</v>
      </c>
      <c r="Q64" s="114" t="n">
        <f aca="false">+Actuals!N231</f>
        <v>0</v>
      </c>
      <c r="R64" s="113" t="n">
        <f aca="false">+Actuals!O231</f>
        <v>0</v>
      </c>
      <c r="S64" s="114" t="n">
        <f aca="false">+Actuals!P231</f>
        <v>0</v>
      </c>
      <c r="T64" s="113" t="n">
        <f aca="false">+Actuals!Q231</f>
        <v>0</v>
      </c>
      <c r="U64" s="114" t="n">
        <f aca="false">+Actuals!R231</f>
        <v>0</v>
      </c>
      <c r="V64" s="113" t="n">
        <f aca="false">+Actuals!S231</f>
        <v>0</v>
      </c>
      <c r="W64" s="114" t="n">
        <f aca="false">+Actuals!T231</f>
        <v>0</v>
      </c>
      <c r="X64" s="113" t="n">
        <f aca="false">+Actuals!U231</f>
        <v>0</v>
      </c>
      <c r="Y64" s="114" t="n">
        <f aca="false">+Actuals!V231</f>
        <v>0</v>
      </c>
      <c r="Z64" s="113" t="n">
        <f aca="false">+Actuals!W231</f>
        <v>0</v>
      </c>
      <c r="AA64" s="114" t="n">
        <f aca="false">+Actuals!X231</f>
        <v>0</v>
      </c>
      <c r="AB64" s="113" t="n">
        <f aca="false">+Actuals!Y231</f>
        <v>0</v>
      </c>
      <c r="AC64" s="114" t="n">
        <f aca="false">+Actuals!Z231</f>
        <v>0</v>
      </c>
      <c r="AD64" s="113" t="n">
        <f aca="false">+Actuals!AA231</f>
        <v>0</v>
      </c>
      <c r="AE64" s="114" t="n">
        <f aca="false">+Actuals!AB231</f>
        <v>0</v>
      </c>
      <c r="AF64" s="113" t="n">
        <f aca="false">+Actuals!AC231</f>
        <v>0</v>
      </c>
      <c r="AG64" s="114" t="n">
        <f aca="false">+Actuals!AD231</f>
        <v>0</v>
      </c>
      <c r="AH64" s="113" t="n">
        <f aca="false">+Actuals!AE231</f>
        <v>0</v>
      </c>
      <c r="AI64" s="114" t="n">
        <f aca="false">+Actuals!AF231</f>
        <v>0</v>
      </c>
      <c r="AJ64" s="113" t="n">
        <f aca="false">+Actuals!AG231</f>
        <v>0</v>
      </c>
      <c r="AK64" s="114" t="n">
        <f aca="false">+Actuals!AH231</f>
        <v>0</v>
      </c>
      <c r="AL64" s="113" t="n">
        <f aca="false">+Actuals!AI231</f>
        <v>0</v>
      </c>
      <c r="AM64" s="114" t="n">
        <f aca="false">+Actuals!AJ231</f>
        <v>0</v>
      </c>
      <c r="AN64" s="113" t="n">
        <f aca="false">+Actuals!AK231</f>
        <v>0</v>
      </c>
      <c r="AO64" s="114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'TIE-OUT'!R65+RECLASS!P65</f>
        <v>0</v>
      </c>
      <c r="G65" s="108" t="n">
        <f aca="false">'TIE-OUT'!S65+RECLASS!Q65</f>
        <v>0</v>
      </c>
      <c r="H65" s="113" t="n">
        <f aca="false">+Actuals!E232</f>
        <v>0</v>
      </c>
      <c r="I65" s="114" t="n">
        <f aca="false">+Actuals!F232</f>
        <v>0</v>
      </c>
      <c r="J65" s="113" t="n">
        <f aca="false">+Actuals!G232</f>
        <v>0</v>
      </c>
      <c r="K65" s="114" t="n">
        <f aca="false">+Actuals!H232</f>
        <v>0</v>
      </c>
      <c r="L65" s="113" t="n">
        <f aca="false">+Actuals!I232</f>
        <v>0</v>
      </c>
      <c r="M65" s="114" t="n">
        <f aca="false">+Actuals!J232</f>
        <v>0</v>
      </c>
      <c r="N65" s="113" t="n">
        <f aca="false">+Actuals!K232</f>
        <v>0</v>
      </c>
      <c r="O65" s="114" t="n">
        <f aca="false">+Actuals!L232</f>
        <v>0</v>
      </c>
      <c r="P65" s="113" t="n">
        <f aca="false">+Actuals!M232</f>
        <v>0</v>
      </c>
      <c r="Q65" s="114" t="n">
        <f aca="false">+Actuals!N232</f>
        <v>0</v>
      </c>
      <c r="R65" s="113" t="n">
        <f aca="false">+Actuals!O232</f>
        <v>0</v>
      </c>
      <c r="S65" s="114" t="n">
        <f aca="false">+Actuals!P232</f>
        <v>0</v>
      </c>
      <c r="T65" s="113" t="n">
        <f aca="false">+Actuals!Q232</f>
        <v>0</v>
      </c>
      <c r="U65" s="114" t="n">
        <f aca="false">+Actuals!R232</f>
        <v>0</v>
      </c>
      <c r="V65" s="113" t="n">
        <f aca="false">+Actuals!S232</f>
        <v>0</v>
      </c>
      <c r="W65" s="114" t="n">
        <f aca="false">+Actuals!T232</f>
        <v>0</v>
      </c>
      <c r="X65" s="113" t="n">
        <f aca="false">+Actuals!U232</f>
        <v>0</v>
      </c>
      <c r="Y65" s="114" t="n">
        <f aca="false">+Actuals!V232</f>
        <v>0</v>
      </c>
      <c r="Z65" s="113" t="n">
        <f aca="false">+Actuals!W232</f>
        <v>0</v>
      </c>
      <c r="AA65" s="114" t="n">
        <f aca="false">+Actuals!X232</f>
        <v>0</v>
      </c>
      <c r="AB65" s="113" t="n">
        <f aca="false">+Actuals!Y232</f>
        <v>0</v>
      </c>
      <c r="AC65" s="114" t="n">
        <f aca="false">+Actuals!Z232</f>
        <v>0</v>
      </c>
      <c r="AD65" s="113" t="n">
        <f aca="false">+Actuals!AA232</f>
        <v>0</v>
      </c>
      <c r="AE65" s="114" t="n">
        <f aca="false">+Actuals!AB232</f>
        <v>0</v>
      </c>
      <c r="AF65" s="113" t="n">
        <f aca="false">+Actuals!AC232</f>
        <v>0</v>
      </c>
      <c r="AG65" s="114" t="n">
        <f aca="false">+Actuals!AD232</f>
        <v>0</v>
      </c>
      <c r="AH65" s="113" t="n">
        <f aca="false">+Actuals!AE232</f>
        <v>0</v>
      </c>
      <c r="AI65" s="114" t="n">
        <f aca="false">+Actuals!AF232</f>
        <v>0</v>
      </c>
      <c r="AJ65" s="113" t="n">
        <f aca="false">+Actuals!AG232</f>
        <v>0</v>
      </c>
      <c r="AK65" s="114" t="n">
        <f aca="false">+Actuals!AH232</f>
        <v>0</v>
      </c>
      <c r="AL65" s="113" t="n">
        <f aca="false">+Actuals!AI232</f>
        <v>0</v>
      </c>
      <c r="AM65" s="114" t="n">
        <f aca="false">+Actuals!AJ232</f>
        <v>0</v>
      </c>
      <c r="AN65" s="113" t="n">
        <f aca="false">+Actuals!AK232</f>
        <v>0</v>
      </c>
      <c r="AO65" s="114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1096736.96</v>
      </c>
      <c r="F70" s="25" t="n">
        <f aca="false">'TIE-OUT'!R70+RECLASS!P70</f>
        <v>0</v>
      </c>
      <c r="G70" s="26" t="n">
        <f aca="false">'TIE-OUT'!S70+RECLASS!Q70</f>
        <v>1096736.96</v>
      </c>
      <c r="H70" s="113" t="n">
        <f aca="false">+Actuals!E233</f>
        <v>0</v>
      </c>
      <c r="I70" s="114" t="n">
        <f aca="false">+Actuals!F233</f>
        <v>0</v>
      </c>
      <c r="J70" s="113" t="n">
        <f aca="false">+Actuals!G233</f>
        <v>0</v>
      </c>
      <c r="K70" s="114" t="n">
        <f aca="false">+Actuals!H233</f>
        <v>0</v>
      </c>
      <c r="L70" s="113" t="n">
        <f aca="false">+Actuals!I233</f>
        <v>0</v>
      </c>
      <c r="M70" s="114" t="n">
        <f aca="false">+Actuals!J233</f>
        <v>0</v>
      </c>
      <c r="N70" s="113" t="n">
        <f aca="false">+Actuals!K233</f>
        <v>0</v>
      </c>
      <c r="O70" s="114" t="n">
        <f aca="false">+Actuals!L233</f>
        <v>0</v>
      </c>
      <c r="P70" s="113" t="n">
        <f aca="false">+Actuals!M233</f>
        <v>0</v>
      </c>
      <c r="Q70" s="114" t="n">
        <f aca="false">+Actuals!N233</f>
        <v>0</v>
      </c>
      <c r="R70" s="113" t="n">
        <f aca="false">+Actuals!O233</f>
        <v>0</v>
      </c>
      <c r="S70" s="114" t="n">
        <f aca="false">+Actuals!P233</f>
        <v>0</v>
      </c>
      <c r="T70" s="113" t="n">
        <f aca="false">+Actuals!Q233</f>
        <v>0</v>
      </c>
      <c r="U70" s="114" t="n">
        <f aca="false">+Actuals!R233</f>
        <v>0</v>
      </c>
      <c r="V70" s="113" t="n">
        <f aca="false">+Actuals!S233</f>
        <v>0</v>
      </c>
      <c r="W70" s="114" t="n">
        <f aca="false">+Actuals!T233</f>
        <v>0</v>
      </c>
      <c r="X70" s="113" t="n">
        <f aca="false">+Actuals!U233</f>
        <v>0</v>
      </c>
      <c r="Y70" s="114" t="n">
        <f aca="false">+Actuals!V233</f>
        <v>0</v>
      </c>
      <c r="Z70" s="113" t="n">
        <f aca="false">+Actuals!W233</f>
        <v>0</v>
      </c>
      <c r="AA70" s="114" t="n">
        <f aca="false">+Actuals!X233</f>
        <v>0</v>
      </c>
      <c r="AB70" s="113" t="n">
        <f aca="false">+Actuals!Y233</f>
        <v>0</v>
      </c>
      <c r="AC70" s="114" t="n">
        <f aca="false">+Actuals!Z233</f>
        <v>0</v>
      </c>
      <c r="AD70" s="113" t="n">
        <f aca="false">+Actuals!AA233</f>
        <v>0</v>
      </c>
      <c r="AE70" s="114" t="n">
        <f aca="false">+Actuals!AB233</f>
        <v>0</v>
      </c>
      <c r="AF70" s="113" t="n">
        <f aca="false">+Actuals!AC233</f>
        <v>0</v>
      </c>
      <c r="AG70" s="114" t="n">
        <f aca="false">+Actuals!AD233</f>
        <v>0</v>
      </c>
      <c r="AH70" s="113" t="n">
        <f aca="false">+Actuals!AE233</f>
        <v>0</v>
      </c>
      <c r="AI70" s="114" t="n">
        <f aca="false">+Actuals!AF233</f>
        <v>0</v>
      </c>
      <c r="AJ70" s="113" t="n">
        <f aca="false">+Actuals!AG233</f>
        <v>0</v>
      </c>
      <c r="AK70" s="114" t="n">
        <f aca="false">+Actuals!AH233</f>
        <v>0</v>
      </c>
      <c r="AL70" s="113" t="n">
        <f aca="false">+Actuals!AI233</f>
        <v>0</v>
      </c>
      <c r="AM70" s="114" t="n">
        <f aca="false">+Actuals!AJ233</f>
        <v>0</v>
      </c>
      <c r="AN70" s="113" t="n">
        <f aca="false">+Actuals!AK233</f>
        <v>0</v>
      </c>
      <c r="AO70" s="114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'TIE-OUT'!R71+RECLASS!P71</f>
        <v>0</v>
      </c>
      <c r="G71" s="108" t="n">
        <f aca="false">'TIE-OUT'!S71+RECLASS!Q71</f>
        <v>0</v>
      </c>
      <c r="H71" s="113" t="n">
        <f aca="false">+Actuals!E234</f>
        <v>0</v>
      </c>
      <c r="I71" s="114" t="n">
        <f aca="false">+Actuals!F234</f>
        <v>0</v>
      </c>
      <c r="J71" s="113" t="n">
        <f aca="false">+Actuals!G234</f>
        <v>0</v>
      </c>
      <c r="K71" s="114" t="n">
        <f aca="false">+Actuals!H234</f>
        <v>0</v>
      </c>
      <c r="L71" s="113" t="n">
        <f aca="false">+Actuals!I234</f>
        <v>0</v>
      </c>
      <c r="M71" s="114" t="n">
        <f aca="false">+Actuals!J234</f>
        <v>0</v>
      </c>
      <c r="N71" s="113" t="n">
        <f aca="false">+Actuals!K234</f>
        <v>0</v>
      </c>
      <c r="O71" s="114" t="n">
        <f aca="false">+Actuals!L234</f>
        <v>0</v>
      </c>
      <c r="P71" s="113" t="n">
        <f aca="false">+Actuals!M234</f>
        <v>0</v>
      </c>
      <c r="Q71" s="114" t="n">
        <f aca="false">+Actuals!N234</f>
        <v>0</v>
      </c>
      <c r="R71" s="113" t="n">
        <f aca="false">+Actuals!O234</f>
        <v>0</v>
      </c>
      <c r="S71" s="114" t="n">
        <f aca="false">+Actuals!P234</f>
        <v>0</v>
      </c>
      <c r="T71" s="113" t="n">
        <f aca="false">+Actuals!Q234</f>
        <v>0</v>
      </c>
      <c r="U71" s="114" t="n">
        <f aca="false">+Actuals!R234</f>
        <v>0</v>
      </c>
      <c r="V71" s="113" t="n">
        <f aca="false">+Actuals!S234</f>
        <v>0</v>
      </c>
      <c r="W71" s="114" t="n">
        <f aca="false">+Actuals!T234</f>
        <v>0</v>
      </c>
      <c r="X71" s="113" t="n">
        <f aca="false">+Actuals!U234</f>
        <v>0</v>
      </c>
      <c r="Y71" s="114" t="n">
        <f aca="false">+Actuals!V234</f>
        <v>0</v>
      </c>
      <c r="Z71" s="113" t="n">
        <f aca="false">+Actuals!W234</f>
        <v>0</v>
      </c>
      <c r="AA71" s="114" t="n">
        <f aca="false">+Actuals!X234</f>
        <v>0</v>
      </c>
      <c r="AB71" s="113" t="n">
        <f aca="false">+Actuals!Y234</f>
        <v>0</v>
      </c>
      <c r="AC71" s="114" t="n">
        <f aca="false">+Actuals!Z234</f>
        <v>0</v>
      </c>
      <c r="AD71" s="113" t="n">
        <f aca="false">+Actuals!AA234</f>
        <v>0</v>
      </c>
      <c r="AE71" s="114" t="n">
        <f aca="false">+Actuals!AB234</f>
        <v>0</v>
      </c>
      <c r="AF71" s="113" t="n">
        <f aca="false">+Actuals!AC234</f>
        <v>0</v>
      </c>
      <c r="AG71" s="114" t="n">
        <f aca="false">+Actuals!AD234</f>
        <v>0</v>
      </c>
      <c r="AH71" s="113" t="n">
        <f aca="false">+Actuals!AE234</f>
        <v>0</v>
      </c>
      <c r="AI71" s="114" t="n">
        <f aca="false">+Actuals!AF234</f>
        <v>0</v>
      </c>
      <c r="AJ71" s="113" t="n">
        <f aca="false">+Actuals!AG234</f>
        <v>0</v>
      </c>
      <c r="AK71" s="114" t="n">
        <f aca="false">+Actuals!AH234</f>
        <v>0</v>
      </c>
      <c r="AL71" s="113" t="n">
        <f aca="false">+Actuals!AI234</f>
        <v>0</v>
      </c>
      <c r="AM71" s="114" t="n">
        <f aca="false">+Actuals!AJ234</f>
        <v>0</v>
      </c>
      <c r="AN71" s="113" t="n">
        <f aca="false">+Actuals!AK234</f>
        <v>0</v>
      </c>
      <c r="AO71" s="114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1096736.96</v>
      </c>
      <c r="F72" s="30" t="n">
        <f aca="false">SUM(F70:F71)</f>
        <v>0</v>
      </c>
      <c r="G72" s="31" t="n">
        <f aca="false">SUM(G70:G71)</f>
        <v>1096736.96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3" t="n">
        <f aca="false">+Actuals!E235</f>
        <v>0</v>
      </c>
      <c r="I73" s="114" t="n">
        <f aca="false">+Actuals!F235</f>
        <v>0</v>
      </c>
      <c r="J73" s="113" t="n">
        <f aca="false">+Actuals!G235</f>
        <v>0</v>
      </c>
      <c r="K73" s="114" t="n">
        <f aca="false">+Actuals!H235</f>
        <v>0</v>
      </c>
      <c r="L73" s="113" t="n">
        <f aca="false">+Actuals!I235</f>
        <v>0</v>
      </c>
      <c r="M73" s="114" t="n">
        <f aca="false">+Actuals!J235</f>
        <v>0</v>
      </c>
      <c r="N73" s="113" t="n">
        <f aca="false">+Actuals!K235</f>
        <v>0</v>
      </c>
      <c r="O73" s="114" t="n">
        <f aca="false">+Actuals!L235</f>
        <v>0</v>
      </c>
      <c r="P73" s="113" t="n">
        <f aca="false">+Actuals!M235</f>
        <v>0</v>
      </c>
      <c r="Q73" s="114" t="n">
        <f aca="false">+Actuals!N235</f>
        <v>0</v>
      </c>
      <c r="R73" s="113" t="n">
        <f aca="false">+Actuals!O235</f>
        <v>0</v>
      </c>
      <c r="S73" s="114" t="n">
        <f aca="false">+Actuals!P235</f>
        <v>0</v>
      </c>
      <c r="T73" s="113" t="n">
        <f aca="false">+Actuals!Q235</f>
        <v>0</v>
      </c>
      <c r="U73" s="114" t="n">
        <f aca="false">+Actuals!R235</f>
        <v>0</v>
      </c>
      <c r="V73" s="113" t="n">
        <f aca="false">+Actuals!S235</f>
        <v>0</v>
      </c>
      <c r="W73" s="114" t="n">
        <f aca="false">+Actuals!T235</f>
        <v>0</v>
      </c>
      <c r="X73" s="113" t="n">
        <f aca="false">+Actuals!U235</f>
        <v>0</v>
      </c>
      <c r="Y73" s="114" t="n">
        <f aca="false">+Actuals!V235</f>
        <v>0</v>
      </c>
      <c r="Z73" s="113" t="n">
        <f aca="false">+Actuals!W235</f>
        <v>0</v>
      </c>
      <c r="AA73" s="114" t="n">
        <f aca="false">+Actuals!X235</f>
        <v>0</v>
      </c>
      <c r="AB73" s="113" t="n">
        <f aca="false">+Actuals!Y235</f>
        <v>0</v>
      </c>
      <c r="AC73" s="114" t="n">
        <f aca="false">+Actuals!Z235</f>
        <v>0</v>
      </c>
      <c r="AD73" s="113" t="n">
        <f aca="false">+Actuals!AA235</f>
        <v>0</v>
      </c>
      <c r="AE73" s="114" t="n">
        <f aca="false">+Actuals!AB235</f>
        <v>0</v>
      </c>
      <c r="AF73" s="113" t="n">
        <f aca="false">+Actuals!AC235</f>
        <v>0</v>
      </c>
      <c r="AG73" s="114" t="n">
        <f aca="false">+Actuals!AD235</f>
        <v>0</v>
      </c>
      <c r="AH73" s="113" t="n">
        <f aca="false">+Actuals!AE235</f>
        <v>0</v>
      </c>
      <c r="AI73" s="114" t="n">
        <f aca="false">+Actuals!AF235</f>
        <v>0</v>
      </c>
      <c r="AJ73" s="113" t="n">
        <f aca="false">+Actuals!AG235</f>
        <v>0</v>
      </c>
      <c r="AK73" s="114" t="n">
        <f aca="false">+Actuals!AH235</f>
        <v>0</v>
      </c>
      <c r="AL73" s="113" t="n">
        <f aca="false">+Actuals!AI235</f>
        <v>0</v>
      </c>
      <c r="AM73" s="114" t="n">
        <f aca="false">+Actuals!AJ235</f>
        <v>0</v>
      </c>
      <c r="AN73" s="113" t="n">
        <f aca="false">+Actuals!AK235</f>
        <v>0</v>
      </c>
      <c r="AO73" s="114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-69025.33</v>
      </c>
      <c r="F74" s="28" t="n">
        <f aca="false">'TIE-OUT'!R74+RECLASS!P74</f>
        <v>0</v>
      </c>
      <c r="G74" s="28" t="n">
        <f aca="false">'TIE-OUT'!S74+RECLASS!Q74</f>
        <v>-69025.33</v>
      </c>
      <c r="H74" s="113" t="n">
        <f aca="false">+Actuals!E236</f>
        <v>0</v>
      </c>
      <c r="I74" s="114" t="n">
        <f aca="false">+Actuals!F236</f>
        <v>0</v>
      </c>
      <c r="J74" s="113" t="n">
        <f aca="false">+Actuals!G236</f>
        <v>0</v>
      </c>
      <c r="K74" s="114" t="n">
        <f aca="false">+Actuals!H236</f>
        <v>0</v>
      </c>
      <c r="L74" s="113" t="n">
        <f aca="false">+Actuals!I236</f>
        <v>0</v>
      </c>
      <c r="M74" s="114" t="n">
        <f aca="false">+Actuals!J236</f>
        <v>0</v>
      </c>
      <c r="N74" s="113" t="n">
        <f aca="false">+Actuals!K236</f>
        <v>0</v>
      </c>
      <c r="O74" s="114" t="n">
        <f aca="false">+Actuals!L236</f>
        <v>0</v>
      </c>
      <c r="P74" s="113" t="n">
        <f aca="false">+Actuals!M236</f>
        <v>0</v>
      </c>
      <c r="Q74" s="114" t="n">
        <f aca="false">+Actuals!N236</f>
        <v>0</v>
      </c>
      <c r="R74" s="113" t="n">
        <f aca="false">+Actuals!O236</f>
        <v>0</v>
      </c>
      <c r="S74" s="114" t="n">
        <f aca="false">+Actuals!P236</f>
        <v>0</v>
      </c>
      <c r="T74" s="113" t="n">
        <f aca="false">+Actuals!Q236</f>
        <v>0</v>
      </c>
      <c r="U74" s="114" t="n">
        <f aca="false">+Actuals!R236</f>
        <v>0</v>
      </c>
      <c r="V74" s="113" t="n">
        <f aca="false">+Actuals!S236</f>
        <v>0</v>
      </c>
      <c r="W74" s="114" t="n">
        <f aca="false">+Actuals!T236</f>
        <v>0</v>
      </c>
      <c r="X74" s="113" t="n">
        <f aca="false">+Actuals!U236</f>
        <v>0</v>
      </c>
      <c r="Y74" s="114" t="n">
        <f aca="false">+Actuals!V236</f>
        <v>0</v>
      </c>
      <c r="Z74" s="113" t="n">
        <f aca="false">+Actuals!W236</f>
        <v>0</v>
      </c>
      <c r="AA74" s="114" t="n">
        <f aca="false">+Actuals!X236</f>
        <v>0</v>
      </c>
      <c r="AB74" s="113" t="n">
        <f aca="false">+Actuals!Y236</f>
        <v>0</v>
      </c>
      <c r="AC74" s="114" t="n">
        <f aca="false">+Actuals!Z236</f>
        <v>0</v>
      </c>
      <c r="AD74" s="113" t="n">
        <f aca="false">+Actuals!AA236</f>
        <v>0</v>
      </c>
      <c r="AE74" s="114" t="n">
        <f aca="false">+Actuals!AB236</f>
        <v>0</v>
      </c>
      <c r="AF74" s="113" t="n">
        <f aca="false">+Actuals!AC236</f>
        <v>0</v>
      </c>
      <c r="AG74" s="114" t="n">
        <f aca="false">+Actuals!AD236</f>
        <v>0</v>
      </c>
      <c r="AH74" s="113" t="n">
        <f aca="false">+Actuals!AE236</f>
        <v>0</v>
      </c>
      <c r="AI74" s="114" t="n">
        <f aca="false">+Actuals!AF236</f>
        <v>0</v>
      </c>
      <c r="AJ74" s="113" t="n">
        <f aca="false">+Actuals!AG236</f>
        <v>0</v>
      </c>
      <c r="AK74" s="114" t="n">
        <f aca="false">+Actuals!AH236</f>
        <v>0</v>
      </c>
      <c r="AL74" s="113" t="n">
        <f aca="false">+Actuals!AI236</f>
        <v>0</v>
      </c>
      <c r="AM74" s="114" t="n">
        <f aca="false">+Actuals!AJ236</f>
        <v>0</v>
      </c>
      <c r="AN74" s="113" t="n">
        <f aca="false">+Actuals!AK236</f>
        <v>0</v>
      </c>
      <c r="AO74" s="114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3" t="n">
        <f aca="false">+Actuals!E237</f>
        <v>0</v>
      </c>
      <c r="I75" s="114" t="n">
        <f aca="false">+Actuals!F237</f>
        <v>0</v>
      </c>
      <c r="J75" s="113" t="n">
        <f aca="false">+Actuals!G237</f>
        <v>0</v>
      </c>
      <c r="K75" s="114" t="n">
        <f aca="false">+Actuals!H237</f>
        <v>0</v>
      </c>
      <c r="L75" s="113" t="n">
        <f aca="false">+Actuals!I237</f>
        <v>0</v>
      </c>
      <c r="M75" s="114" t="n">
        <f aca="false">+Actuals!J237</f>
        <v>0</v>
      </c>
      <c r="N75" s="113" t="n">
        <f aca="false">+Actuals!K237</f>
        <v>0</v>
      </c>
      <c r="O75" s="114" t="n">
        <f aca="false">+Actuals!L237</f>
        <v>0</v>
      </c>
      <c r="P75" s="113" t="n">
        <f aca="false">+Actuals!M237</f>
        <v>0</v>
      </c>
      <c r="Q75" s="114" t="n">
        <f aca="false">+Actuals!N237</f>
        <v>0</v>
      </c>
      <c r="R75" s="113" t="n">
        <f aca="false">+Actuals!O237</f>
        <v>0</v>
      </c>
      <c r="S75" s="114" t="n">
        <f aca="false">+Actuals!P237</f>
        <v>0</v>
      </c>
      <c r="T75" s="113" t="n">
        <f aca="false">+Actuals!Q237</f>
        <v>0</v>
      </c>
      <c r="U75" s="114" t="n">
        <f aca="false">+Actuals!R237</f>
        <v>0</v>
      </c>
      <c r="V75" s="113" t="n">
        <f aca="false">+Actuals!S237</f>
        <v>0</v>
      </c>
      <c r="W75" s="114" t="n">
        <f aca="false">+Actuals!T237</f>
        <v>0</v>
      </c>
      <c r="X75" s="113" t="n">
        <f aca="false">+Actuals!U237</f>
        <v>0</v>
      </c>
      <c r="Y75" s="114" t="n">
        <f aca="false">+Actuals!V237</f>
        <v>0</v>
      </c>
      <c r="Z75" s="113" t="n">
        <f aca="false">+Actuals!W237</f>
        <v>0</v>
      </c>
      <c r="AA75" s="114" t="n">
        <f aca="false">+Actuals!X237</f>
        <v>0</v>
      </c>
      <c r="AB75" s="113" t="n">
        <f aca="false">+Actuals!Y237</f>
        <v>0</v>
      </c>
      <c r="AC75" s="114" t="n">
        <f aca="false">+Actuals!Z237</f>
        <v>0</v>
      </c>
      <c r="AD75" s="113" t="n">
        <f aca="false">+Actuals!AA237</f>
        <v>0</v>
      </c>
      <c r="AE75" s="114" t="n">
        <f aca="false">+Actuals!AB237</f>
        <v>0</v>
      </c>
      <c r="AF75" s="113" t="n">
        <f aca="false">+Actuals!AC237</f>
        <v>0</v>
      </c>
      <c r="AG75" s="114" t="n">
        <f aca="false">+Actuals!AD237</f>
        <v>0</v>
      </c>
      <c r="AH75" s="113" t="n">
        <f aca="false">+Actuals!AE237</f>
        <v>0</v>
      </c>
      <c r="AI75" s="114" t="n">
        <f aca="false">+Actuals!AF237</f>
        <v>0</v>
      </c>
      <c r="AJ75" s="113" t="n">
        <f aca="false">+Actuals!AG237</f>
        <v>0</v>
      </c>
      <c r="AK75" s="114" t="n">
        <f aca="false">+Actuals!AH237</f>
        <v>0</v>
      </c>
      <c r="AL75" s="113" t="n">
        <f aca="false">+Actuals!AI237</f>
        <v>0</v>
      </c>
      <c r="AM75" s="114" t="n">
        <f aca="false">+Actuals!AJ237</f>
        <v>0</v>
      </c>
      <c r="AN75" s="113" t="n">
        <f aca="false">+Actuals!AK237</f>
        <v>0</v>
      </c>
      <c r="AO75" s="114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-152</v>
      </c>
      <c r="F76" s="28" t="n">
        <f aca="false">'TIE-OUT'!R76+RECLASS!P76</f>
        <v>0</v>
      </c>
      <c r="G76" s="28" t="n">
        <f aca="false">'TIE-OUT'!S76+RECLASS!Q76</f>
        <v>-152</v>
      </c>
      <c r="H76" s="113" t="n">
        <f aca="false">+Actuals!E238</f>
        <v>0</v>
      </c>
      <c r="I76" s="114" t="n">
        <f aca="false">+Actuals!F238</f>
        <v>0</v>
      </c>
      <c r="J76" s="113" t="n">
        <f aca="false">+Actuals!G238</f>
        <v>0</v>
      </c>
      <c r="K76" s="114" t="n">
        <f aca="false">+Actuals!H238</f>
        <v>0</v>
      </c>
      <c r="L76" s="113" t="n">
        <f aca="false">+Actuals!I238</f>
        <v>0</v>
      </c>
      <c r="M76" s="114" t="n">
        <f aca="false">+Actuals!J238</f>
        <v>0</v>
      </c>
      <c r="N76" s="113" t="n">
        <f aca="false">+Actuals!K238</f>
        <v>0</v>
      </c>
      <c r="O76" s="114" t="n">
        <f aca="false">+Actuals!L238</f>
        <v>0</v>
      </c>
      <c r="P76" s="113" t="n">
        <f aca="false">+Actuals!M238</f>
        <v>0</v>
      </c>
      <c r="Q76" s="114" t="n">
        <f aca="false">+Actuals!N238</f>
        <v>0</v>
      </c>
      <c r="R76" s="113" t="n">
        <f aca="false">+Actuals!O238</f>
        <v>0</v>
      </c>
      <c r="S76" s="114" t="n">
        <f aca="false">+Actuals!P238</f>
        <v>0</v>
      </c>
      <c r="T76" s="113" t="n">
        <f aca="false">+Actuals!Q238</f>
        <v>0</v>
      </c>
      <c r="U76" s="114" t="n">
        <f aca="false">+Actuals!R238</f>
        <v>0</v>
      </c>
      <c r="V76" s="113" t="n">
        <f aca="false">+Actuals!S238</f>
        <v>0</v>
      </c>
      <c r="W76" s="114" t="n">
        <f aca="false">+Actuals!T238</f>
        <v>0</v>
      </c>
      <c r="X76" s="113" t="n">
        <f aca="false">+Actuals!U238</f>
        <v>0</v>
      </c>
      <c r="Y76" s="114" t="n">
        <f aca="false">+Actuals!V238</f>
        <v>0</v>
      </c>
      <c r="Z76" s="113" t="n">
        <f aca="false">+Actuals!W238</f>
        <v>0</v>
      </c>
      <c r="AA76" s="114" t="n">
        <f aca="false">+Actuals!X238</f>
        <v>0</v>
      </c>
      <c r="AB76" s="113" t="n">
        <f aca="false">+Actuals!Y238</f>
        <v>0</v>
      </c>
      <c r="AC76" s="114" t="n">
        <f aca="false">+Actuals!Z238</f>
        <v>0</v>
      </c>
      <c r="AD76" s="113" t="n">
        <f aca="false">+Actuals!AA238</f>
        <v>0</v>
      </c>
      <c r="AE76" s="114" t="n">
        <f aca="false">+Actuals!AB238</f>
        <v>0</v>
      </c>
      <c r="AF76" s="113" t="n">
        <f aca="false">+Actuals!AC238</f>
        <v>0</v>
      </c>
      <c r="AG76" s="114" t="n">
        <f aca="false">+Actuals!AD238</f>
        <v>0</v>
      </c>
      <c r="AH76" s="113" t="n">
        <f aca="false">+Actuals!AE238</f>
        <v>0</v>
      </c>
      <c r="AI76" s="114" t="n">
        <f aca="false">+Actuals!AF238</f>
        <v>0</v>
      </c>
      <c r="AJ76" s="113" t="n">
        <f aca="false">+Actuals!AG238</f>
        <v>0</v>
      </c>
      <c r="AK76" s="114" t="n">
        <f aca="false">+Actuals!AH238</f>
        <v>0</v>
      </c>
      <c r="AL76" s="113" t="n">
        <f aca="false">+Actuals!AI238</f>
        <v>0</v>
      </c>
      <c r="AM76" s="114" t="n">
        <f aca="false">+Actuals!AJ238</f>
        <v>0</v>
      </c>
      <c r="AN76" s="113" t="n">
        <f aca="false">+Actuals!AK238</f>
        <v>0</v>
      </c>
      <c r="AO76" s="114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3" t="n">
        <f aca="false">+Actuals!E239</f>
        <v>0</v>
      </c>
      <c r="I77" s="114" t="n">
        <f aca="false">+Actuals!F239</f>
        <v>0</v>
      </c>
      <c r="J77" s="113" t="n">
        <f aca="false">+Actuals!G239</f>
        <v>0</v>
      </c>
      <c r="K77" s="114" t="n">
        <f aca="false">+Actuals!H239</f>
        <v>0</v>
      </c>
      <c r="L77" s="113" t="n">
        <f aca="false">+Actuals!I239</f>
        <v>0</v>
      </c>
      <c r="M77" s="114" t="n">
        <f aca="false">+Actuals!J239</f>
        <v>0</v>
      </c>
      <c r="N77" s="113" t="n">
        <f aca="false">+Actuals!K239</f>
        <v>0</v>
      </c>
      <c r="O77" s="114" t="n">
        <f aca="false">+Actuals!L239</f>
        <v>0</v>
      </c>
      <c r="P77" s="113" t="n">
        <f aca="false">+Actuals!M239</f>
        <v>0</v>
      </c>
      <c r="Q77" s="114" t="n">
        <f aca="false">+Actuals!N239</f>
        <v>0</v>
      </c>
      <c r="R77" s="113" t="n">
        <f aca="false">+Actuals!O239</f>
        <v>0</v>
      </c>
      <c r="S77" s="114" t="n">
        <f aca="false">+Actuals!P239</f>
        <v>0</v>
      </c>
      <c r="T77" s="113" t="n">
        <f aca="false">+Actuals!Q239</f>
        <v>0</v>
      </c>
      <c r="U77" s="114" t="n">
        <f aca="false">+Actuals!R239</f>
        <v>0</v>
      </c>
      <c r="V77" s="113" t="n">
        <f aca="false">+Actuals!S239</f>
        <v>0</v>
      </c>
      <c r="W77" s="114" t="n">
        <f aca="false">+Actuals!T239</f>
        <v>0</v>
      </c>
      <c r="X77" s="113" t="n">
        <f aca="false">+Actuals!U239</f>
        <v>0</v>
      </c>
      <c r="Y77" s="114" t="n">
        <f aca="false">+Actuals!V239</f>
        <v>0</v>
      </c>
      <c r="Z77" s="113" t="n">
        <f aca="false">+Actuals!W239</f>
        <v>0</v>
      </c>
      <c r="AA77" s="114" t="n">
        <f aca="false">+Actuals!X239</f>
        <v>0</v>
      </c>
      <c r="AB77" s="113" t="n">
        <f aca="false">+Actuals!Y239</f>
        <v>0</v>
      </c>
      <c r="AC77" s="114" t="n">
        <f aca="false">+Actuals!Z239</f>
        <v>0</v>
      </c>
      <c r="AD77" s="113" t="n">
        <f aca="false">+Actuals!AA239</f>
        <v>0</v>
      </c>
      <c r="AE77" s="114" t="n">
        <f aca="false">+Actuals!AB239</f>
        <v>0</v>
      </c>
      <c r="AF77" s="113" t="n">
        <f aca="false">+Actuals!AC239</f>
        <v>0</v>
      </c>
      <c r="AG77" s="114" t="n">
        <f aca="false">+Actuals!AD239</f>
        <v>0</v>
      </c>
      <c r="AH77" s="113" t="n">
        <f aca="false">+Actuals!AE239</f>
        <v>0</v>
      </c>
      <c r="AI77" s="114" t="n">
        <f aca="false">+Actuals!AF239</f>
        <v>0</v>
      </c>
      <c r="AJ77" s="113" t="n">
        <f aca="false">+Actuals!AG239</f>
        <v>0</v>
      </c>
      <c r="AK77" s="114" t="n">
        <f aca="false">+Actuals!AH239</f>
        <v>0</v>
      </c>
      <c r="AL77" s="113" t="n">
        <f aca="false">+Actuals!AI239</f>
        <v>0</v>
      </c>
      <c r="AM77" s="114" t="n">
        <f aca="false">+Actuals!AJ239</f>
        <v>0</v>
      </c>
      <c r="AN77" s="113" t="n">
        <f aca="false">+Actuals!AK239</f>
        <v>0</v>
      </c>
      <c r="AO77" s="114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3" t="n">
        <f aca="false">+Actuals!E240</f>
        <v>0</v>
      </c>
      <c r="I78" s="114" t="n">
        <f aca="false">+Actuals!F240</f>
        <v>0</v>
      </c>
      <c r="J78" s="113" t="n">
        <f aca="false">+Actuals!G240</f>
        <v>0</v>
      </c>
      <c r="K78" s="114" t="n">
        <f aca="false">+Actuals!H240</f>
        <v>0</v>
      </c>
      <c r="L78" s="113" t="n">
        <f aca="false">+Actuals!I240</f>
        <v>0</v>
      </c>
      <c r="M78" s="114" t="n">
        <f aca="false">+Actuals!J240</f>
        <v>0</v>
      </c>
      <c r="N78" s="113" t="n">
        <f aca="false">+Actuals!K240</f>
        <v>0</v>
      </c>
      <c r="O78" s="114" t="n">
        <f aca="false">+Actuals!L240</f>
        <v>0</v>
      </c>
      <c r="P78" s="113" t="n">
        <f aca="false">+Actuals!M240</f>
        <v>0</v>
      </c>
      <c r="Q78" s="114" t="n">
        <f aca="false">+Actuals!N240</f>
        <v>0</v>
      </c>
      <c r="R78" s="113" t="n">
        <f aca="false">+Actuals!O240</f>
        <v>0</v>
      </c>
      <c r="S78" s="114" t="n">
        <f aca="false">+Actuals!P240</f>
        <v>0</v>
      </c>
      <c r="T78" s="113" t="n">
        <f aca="false">+Actuals!Q240</f>
        <v>0</v>
      </c>
      <c r="U78" s="114" t="n">
        <f aca="false">+Actuals!R240</f>
        <v>0</v>
      </c>
      <c r="V78" s="113" t="n">
        <f aca="false">+Actuals!S240</f>
        <v>0</v>
      </c>
      <c r="W78" s="114" t="n">
        <f aca="false">+Actuals!T240</f>
        <v>0</v>
      </c>
      <c r="X78" s="113" t="n">
        <f aca="false">+Actuals!U240</f>
        <v>0</v>
      </c>
      <c r="Y78" s="114" t="n">
        <f aca="false">+Actuals!V240</f>
        <v>0</v>
      </c>
      <c r="Z78" s="113" t="n">
        <f aca="false">+Actuals!W240</f>
        <v>0</v>
      </c>
      <c r="AA78" s="114" t="n">
        <f aca="false">+Actuals!X240</f>
        <v>0</v>
      </c>
      <c r="AB78" s="113" t="n">
        <f aca="false">+Actuals!Y240</f>
        <v>0</v>
      </c>
      <c r="AC78" s="114" t="n">
        <f aca="false">+Actuals!Z240</f>
        <v>0</v>
      </c>
      <c r="AD78" s="113" t="n">
        <f aca="false">+Actuals!AA240</f>
        <v>0</v>
      </c>
      <c r="AE78" s="114" t="n">
        <f aca="false">+Actuals!AB240</f>
        <v>0</v>
      </c>
      <c r="AF78" s="113" t="n">
        <f aca="false">+Actuals!AC240</f>
        <v>0</v>
      </c>
      <c r="AG78" s="114" t="n">
        <f aca="false">+Actuals!AD240</f>
        <v>0</v>
      </c>
      <c r="AH78" s="113" t="n">
        <f aca="false">+Actuals!AE240</f>
        <v>0</v>
      </c>
      <c r="AI78" s="114" t="n">
        <f aca="false">+Actuals!AF240</f>
        <v>0</v>
      </c>
      <c r="AJ78" s="113" t="n">
        <f aca="false">+Actuals!AG240</f>
        <v>0</v>
      </c>
      <c r="AK78" s="114" t="n">
        <f aca="false">+Actuals!AH240</f>
        <v>0</v>
      </c>
      <c r="AL78" s="113" t="n">
        <f aca="false">+Actuals!AI240</f>
        <v>0</v>
      </c>
      <c r="AM78" s="114" t="n">
        <f aca="false">+Actuals!AJ240</f>
        <v>0</v>
      </c>
      <c r="AN78" s="113" t="n">
        <f aca="false">+Actuals!AK240</f>
        <v>0</v>
      </c>
      <c r="AO78" s="114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3" t="n">
        <f aca="false">+Actuals!E241</f>
        <v>0</v>
      </c>
      <c r="I79" s="114" t="n">
        <f aca="false">+Actuals!F241</f>
        <v>0</v>
      </c>
      <c r="J79" s="113" t="n">
        <f aca="false">+Actuals!G241</f>
        <v>0</v>
      </c>
      <c r="K79" s="114" t="n">
        <f aca="false">+Actuals!H241</f>
        <v>0</v>
      </c>
      <c r="L79" s="113" t="n">
        <f aca="false">+Actuals!I241</f>
        <v>0</v>
      </c>
      <c r="M79" s="114" t="n">
        <f aca="false">+Actuals!J241</f>
        <v>0</v>
      </c>
      <c r="N79" s="113" t="n">
        <f aca="false">+Actuals!K241</f>
        <v>0</v>
      </c>
      <c r="O79" s="114" t="n">
        <f aca="false">+Actuals!L241</f>
        <v>0</v>
      </c>
      <c r="P79" s="113" t="n">
        <f aca="false">+Actuals!M241</f>
        <v>0</v>
      </c>
      <c r="Q79" s="114" t="n">
        <f aca="false">+Actuals!N241</f>
        <v>0</v>
      </c>
      <c r="R79" s="113" t="n">
        <f aca="false">+Actuals!O241</f>
        <v>0</v>
      </c>
      <c r="S79" s="114" t="n">
        <f aca="false">+Actuals!P241</f>
        <v>0</v>
      </c>
      <c r="T79" s="113" t="n">
        <f aca="false">+Actuals!Q241</f>
        <v>0</v>
      </c>
      <c r="U79" s="114" t="n">
        <f aca="false">+Actuals!R241</f>
        <v>0</v>
      </c>
      <c r="V79" s="113" t="n">
        <f aca="false">+Actuals!S241</f>
        <v>0</v>
      </c>
      <c r="W79" s="114" t="n">
        <f aca="false">+Actuals!T241</f>
        <v>0</v>
      </c>
      <c r="X79" s="113" t="n">
        <f aca="false">+Actuals!U241</f>
        <v>0</v>
      </c>
      <c r="Y79" s="114" t="n">
        <f aca="false">+Actuals!V241</f>
        <v>0</v>
      </c>
      <c r="Z79" s="113" t="n">
        <f aca="false">+Actuals!W241</f>
        <v>0</v>
      </c>
      <c r="AA79" s="114" t="n">
        <f aca="false">+Actuals!X241</f>
        <v>0</v>
      </c>
      <c r="AB79" s="113" t="n">
        <f aca="false">+Actuals!Y241</f>
        <v>0</v>
      </c>
      <c r="AC79" s="114" t="n">
        <f aca="false">+Actuals!Z241</f>
        <v>0</v>
      </c>
      <c r="AD79" s="113" t="n">
        <f aca="false">+Actuals!AA241</f>
        <v>0</v>
      </c>
      <c r="AE79" s="114" t="n">
        <f aca="false">+Actuals!AB241</f>
        <v>0</v>
      </c>
      <c r="AF79" s="113" t="n">
        <f aca="false">+Actuals!AC241</f>
        <v>0</v>
      </c>
      <c r="AG79" s="114" t="n">
        <f aca="false">+Actuals!AD241</f>
        <v>0</v>
      </c>
      <c r="AH79" s="113" t="n">
        <f aca="false">+Actuals!AE241</f>
        <v>0</v>
      </c>
      <c r="AI79" s="114" t="n">
        <f aca="false">+Actuals!AF241</f>
        <v>0</v>
      </c>
      <c r="AJ79" s="113" t="n">
        <f aca="false">+Actuals!AG241</f>
        <v>0</v>
      </c>
      <c r="AK79" s="114" t="n">
        <f aca="false">+Actuals!AH241</f>
        <v>0</v>
      </c>
      <c r="AL79" s="113" t="n">
        <f aca="false">+Actuals!AI241</f>
        <v>0</v>
      </c>
      <c r="AM79" s="114" t="n">
        <f aca="false">+Actuals!AJ241</f>
        <v>0</v>
      </c>
      <c r="AN79" s="113" t="n">
        <f aca="false">+Actuals!AK241</f>
        <v>0</v>
      </c>
      <c r="AO79" s="114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3" t="n">
        <f aca="false">+Actuals!E242</f>
        <v>0</v>
      </c>
      <c r="I80" s="114" t="n">
        <f aca="false">+Actuals!F242</f>
        <v>0</v>
      </c>
      <c r="J80" s="113" t="n">
        <f aca="false">+Actuals!G242</f>
        <v>0</v>
      </c>
      <c r="K80" s="114" t="n">
        <f aca="false">+Actuals!H242</f>
        <v>0</v>
      </c>
      <c r="L80" s="113" t="n">
        <f aca="false">+Actuals!I242</f>
        <v>0</v>
      </c>
      <c r="M80" s="114" t="n">
        <f aca="false">+Actuals!J242</f>
        <v>0</v>
      </c>
      <c r="N80" s="113" t="n">
        <f aca="false">+Actuals!K242</f>
        <v>0</v>
      </c>
      <c r="O80" s="114" t="n">
        <f aca="false">+Actuals!L242</f>
        <v>0</v>
      </c>
      <c r="P80" s="113" t="n">
        <f aca="false">+Actuals!M242</f>
        <v>0</v>
      </c>
      <c r="Q80" s="114" t="n">
        <f aca="false">+Actuals!N242</f>
        <v>0</v>
      </c>
      <c r="R80" s="113" t="n">
        <f aca="false">+Actuals!O242</f>
        <v>0</v>
      </c>
      <c r="S80" s="114" t="n">
        <f aca="false">+Actuals!P242</f>
        <v>0</v>
      </c>
      <c r="T80" s="113" t="n">
        <f aca="false">+Actuals!Q242</f>
        <v>0</v>
      </c>
      <c r="U80" s="114" t="n">
        <f aca="false">+Actuals!R242</f>
        <v>0</v>
      </c>
      <c r="V80" s="113" t="n">
        <f aca="false">+Actuals!S242</f>
        <v>0</v>
      </c>
      <c r="W80" s="114" t="n">
        <f aca="false">+Actuals!T242</f>
        <v>0</v>
      </c>
      <c r="X80" s="113" t="n">
        <f aca="false">+Actuals!U242</f>
        <v>0</v>
      </c>
      <c r="Y80" s="114" t="n">
        <f aca="false">+Actuals!V242</f>
        <v>0</v>
      </c>
      <c r="Z80" s="113" t="n">
        <f aca="false">+Actuals!W242</f>
        <v>0</v>
      </c>
      <c r="AA80" s="114" t="n">
        <f aca="false">+Actuals!X242</f>
        <v>0</v>
      </c>
      <c r="AB80" s="113" t="n">
        <f aca="false">+Actuals!Y242</f>
        <v>0</v>
      </c>
      <c r="AC80" s="114" t="n">
        <f aca="false">+Actuals!Z242</f>
        <v>0</v>
      </c>
      <c r="AD80" s="113" t="n">
        <f aca="false">+Actuals!AA242</f>
        <v>0</v>
      </c>
      <c r="AE80" s="114" t="n">
        <f aca="false">+Actuals!AB242</f>
        <v>0</v>
      </c>
      <c r="AF80" s="113" t="n">
        <f aca="false">+Actuals!AC242</f>
        <v>0</v>
      </c>
      <c r="AG80" s="114" t="n">
        <f aca="false">+Actuals!AD242</f>
        <v>0</v>
      </c>
      <c r="AH80" s="113" t="n">
        <f aca="false">+Actuals!AE242</f>
        <v>0</v>
      </c>
      <c r="AI80" s="114" t="n">
        <f aca="false">+Actuals!AF242</f>
        <v>0</v>
      </c>
      <c r="AJ80" s="113" t="n">
        <f aca="false">+Actuals!AG242</f>
        <v>0</v>
      </c>
      <c r="AK80" s="114" t="n">
        <f aca="false">+Actuals!AH242</f>
        <v>0</v>
      </c>
      <c r="AL80" s="113" t="n">
        <f aca="false">+Actuals!AI242</f>
        <v>0</v>
      </c>
      <c r="AM80" s="114" t="n">
        <f aca="false">+Actuals!AJ242</f>
        <v>0</v>
      </c>
      <c r="AN80" s="113" t="n">
        <f aca="false">+Actuals!AK242</f>
        <v>0</v>
      </c>
      <c r="AO80" s="114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13" t="n">
        <f aca="false">+Actuals!E243</f>
        <v>0</v>
      </c>
      <c r="I81" s="114" t="n">
        <f aca="false">+Actuals!F243</f>
        <v>0</v>
      </c>
      <c r="J81" s="113" t="n">
        <f aca="false">+Actuals!G243</f>
        <v>0</v>
      </c>
      <c r="K81" s="114" t="n">
        <f aca="false">+Actuals!H243</f>
        <v>0</v>
      </c>
      <c r="L81" s="113" t="n">
        <f aca="false">+Actuals!I243</f>
        <v>0</v>
      </c>
      <c r="M81" s="114" t="n">
        <f aca="false">+Actuals!J243</f>
        <v>0</v>
      </c>
      <c r="N81" s="113" t="n">
        <f aca="false">+Actuals!K243</f>
        <v>0</v>
      </c>
      <c r="O81" s="114" t="n">
        <f aca="false">+Actuals!L243</f>
        <v>0</v>
      </c>
      <c r="P81" s="113" t="n">
        <f aca="false">+Actuals!M243</f>
        <v>0</v>
      </c>
      <c r="Q81" s="114" t="n">
        <f aca="false">+Actuals!N243</f>
        <v>0</v>
      </c>
      <c r="R81" s="113" t="n">
        <f aca="false">+Actuals!O243</f>
        <v>0</v>
      </c>
      <c r="S81" s="114" t="n">
        <f aca="false">+Actuals!P243</f>
        <v>0</v>
      </c>
      <c r="T81" s="113" t="n">
        <f aca="false">+Actuals!Q243</f>
        <v>0</v>
      </c>
      <c r="U81" s="114" t="n">
        <f aca="false">+Actuals!R243</f>
        <v>0</v>
      </c>
      <c r="V81" s="113" t="n">
        <f aca="false">+Actuals!S243</f>
        <v>0</v>
      </c>
      <c r="W81" s="114" t="n">
        <f aca="false">+Actuals!T243</f>
        <v>0</v>
      </c>
      <c r="X81" s="113" t="n">
        <f aca="false">+Actuals!U243</f>
        <v>0</v>
      </c>
      <c r="Y81" s="114" t="n">
        <f aca="false">+Actuals!V243</f>
        <v>0</v>
      </c>
      <c r="Z81" s="113" t="n">
        <f aca="false">+Actuals!W243</f>
        <v>0</v>
      </c>
      <c r="AA81" s="114" t="n">
        <f aca="false">+Actuals!X243</f>
        <v>0</v>
      </c>
      <c r="AB81" s="113" t="n">
        <f aca="false">+Actuals!Y243</f>
        <v>0</v>
      </c>
      <c r="AC81" s="114" t="n">
        <f aca="false">+Actuals!Z243</f>
        <v>0</v>
      </c>
      <c r="AD81" s="113" t="n">
        <f aca="false">+Actuals!AA243</f>
        <v>0</v>
      </c>
      <c r="AE81" s="114" t="n">
        <f aca="false">+Actuals!AB243</f>
        <v>0</v>
      </c>
      <c r="AF81" s="113" t="n">
        <f aca="false">+Actuals!AC243</f>
        <v>0</v>
      </c>
      <c r="AG81" s="114" t="n">
        <f aca="false">+Actuals!AD243</f>
        <v>0</v>
      </c>
      <c r="AH81" s="113" t="n">
        <f aca="false">+Actuals!AE243</f>
        <v>0</v>
      </c>
      <c r="AI81" s="114" t="n">
        <f aca="false">+Actuals!AF243</f>
        <v>0</v>
      </c>
      <c r="AJ81" s="113" t="n">
        <f aca="false">+Actuals!AG243</f>
        <v>0</v>
      </c>
      <c r="AK81" s="114" t="n">
        <f aca="false">+Actuals!AH243</f>
        <v>0</v>
      </c>
      <c r="AL81" s="113" t="n">
        <f aca="false">+Actuals!AI243</f>
        <v>0</v>
      </c>
      <c r="AM81" s="114" t="n">
        <f aca="false">+Actuals!AJ243</f>
        <v>0</v>
      </c>
      <c r="AN81" s="113" t="n">
        <f aca="false">+Actuals!AK243</f>
        <v>0</v>
      </c>
      <c r="AO81" s="114" t="n">
        <f aca="false">+Actuals!AL243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996124.175999997</v>
      </c>
      <c r="F82" s="42" t="n">
        <f aca="false">F16+F24+F29+F36+F43+F45+F47+F49</f>
        <v>0</v>
      </c>
      <c r="G82" s="43" t="n">
        <f aca="false">SUM(G72:G81)+G16+G24+G29+G36+G43+G45+G47+G49+G51+G56+G61+G66</f>
        <v>1261978.56</v>
      </c>
      <c r="H82" s="42" t="n">
        <f aca="false">H16+H24+H29+H36+H43+H45+H47+H49</f>
        <v>0</v>
      </c>
      <c r="I82" s="43" t="n">
        <f aca="false">SUM(I72:I81)+I16+I24+I29+I36+I43+I45+I47+I49+I51+I56+I61+I66</f>
        <v>-4608876.77</v>
      </c>
      <c r="J82" s="42" t="n">
        <f aca="false">J16+J24+J29+J36+J43+J45+J47+J49</f>
        <v>0</v>
      </c>
      <c r="K82" s="117" t="n">
        <f aca="false">SUM(K72:K81)+K16+K24+K29+K36+K43+K45+K47+K49+K51+K56+K61+K66</f>
        <v>188170.296</v>
      </c>
      <c r="L82" s="42" t="n">
        <f aca="false">L16+L24+L29+L36+L43+L45+L47+L49</f>
        <v>0</v>
      </c>
      <c r="M82" s="43" t="n">
        <f aca="false">SUM(M72:M81)+M16+M24+M29+M36+M43+M45+M47+M49+M51+M56+M61+M66</f>
        <v>4136442.57</v>
      </c>
      <c r="N82" s="42" t="n">
        <f aca="false">N16+N24+N29+N36+N43+N45+N47+N49</f>
        <v>0</v>
      </c>
      <c r="O82" s="43" t="n">
        <f aca="false">SUM(O72:O81)+O16+O24+O29+O36+O43+O45+O47+O49+O51+O56+O61+O66</f>
        <v>71.630000000001</v>
      </c>
      <c r="P82" s="42" t="n">
        <f aca="false">P16+P24+P29+P36+P43+P45+P47+P49</f>
        <v>0</v>
      </c>
      <c r="Q82" s="43" t="n">
        <f aca="false">SUM(Q72:Q81)+Q16+Q24+Q29+Q36+Q43+Q45+Q47+Q49+Q51+Q56+Q61+Q66</f>
        <v>18337.89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132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1106000.02</v>
      </c>
      <c r="F86" s="48" t="n">
        <f aca="false">'TIE-OUT'!R86+RECLASS!P86</f>
        <v>0</v>
      </c>
      <c r="G86" s="85" t="n">
        <f aca="false">'TIE-OUT'!S86+RECLASS!Q86</f>
        <v>1106337.02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-337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'TIE-OUT'!R87+RECLASS!P87</f>
        <v>0</v>
      </c>
      <c r="G87" s="125" t="n">
        <f aca="false">'TIE-OUT'!S87+RECLASS!Q87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6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1106000.02</v>
      </c>
      <c r="F89" s="105" t="n">
        <f aca="false">SUM(F86:F88)</f>
        <v>0</v>
      </c>
      <c r="G89" s="105" t="n">
        <f aca="false">SUM(G86:G88)</f>
        <v>1106337.02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-337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2102124.196</v>
      </c>
      <c r="F91" s="105" t="n">
        <f aca="false">+F82+F89</f>
        <v>0</v>
      </c>
      <c r="G91" s="105" t="n">
        <f aca="false">+G82+G89</f>
        <v>2368315.58</v>
      </c>
      <c r="H91" s="105" t="n">
        <f aca="false">+H82+H89</f>
        <v>0</v>
      </c>
      <c r="I91" s="105" t="n">
        <f aca="false">+I82+I89</f>
        <v>-4608876.77</v>
      </c>
      <c r="J91" s="105" t="n">
        <f aca="false">+J82+J89</f>
        <v>0</v>
      </c>
      <c r="K91" s="105" t="n">
        <f aca="false">+K82+K89</f>
        <v>188170.296</v>
      </c>
      <c r="L91" s="105" t="n">
        <f aca="false">+L82+L89</f>
        <v>0</v>
      </c>
      <c r="M91" s="105" t="n">
        <f aca="false">+M82+M89</f>
        <v>4136105.57</v>
      </c>
      <c r="N91" s="105" t="n">
        <f aca="false">+N82+N89</f>
        <v>0</v>
      </c>
      <c r="O91" s="105" t="n">
        <f aca="false">+O82+O89</f>
        <v>71.630000000001</v>
      </c>
      <c r="P91" s="105" t="n">
        <f aca="false">+P82+P89</f>
        <v>0</v>
      </c>
      <c r="Q91" s="105" t="n">
        <f aca="false">+Q82+Q89</f>
        <v>18337.89</v>
      </c>
      <c r="R91" s="105" t="n">
        <f aca="false">+R82+R89</f>
        <v>0</v>
      </c>
      <c r="S91" s="105" t="n">
        <f aca="false">+S82+S89</f>
        <v>0</v>
      </c>
      <c r="T91" s="105" t="n">
        <f aca="false">+T82+T89</f>
        <v>0</v>
      </c>
      <c r="U91" s="105" t="n">
        <f aca="false">+U82+U89</f>
        <v>0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90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B11" activePane="bottomRight" state="frozen"/>
      <selection pane="topLeft" activeCell="A3" activeCellId="0" sqref="A3"/>
      <selection pane="topRight" activeCell="B3" activeCellId="0" sqref="B3"/>
      <selection pane="bottomLeft" activeCell="A11" activeCellId="0" sqref="A11"/>
      <selection pane="bottomRight" activeCell="F25" activeCellId="0" sqref="F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10205573.1402</v>
      </c>
      <c r="C11" s="28" t="n">
        <f aca="false">+D11-B11</f>
        <v>-573.140200030059</v>
      </c>
      <c r="D11" s="62" t="n">
        <f aca="false">+'[1]ST Warroom 99'!$B$9</f>
        <v>10205000</v>
      </c>
      <c r="E11" s="62" t="n">
        <f aca="false">+F11-D11</f>
        <v>286643</v>
      </c>
      <c r="F11" s="62" t="n">
        <f aca="false">+'[1]ST Warroom 99'!$B$43</f>
        <v>10491643</v>
      </c>
      <c r="G11" s="28" t="n">
        <f aca="false">CE_GL!$E$82</f>
        <v>10399383.1399999</v>
      </c>
      <c r="H11" s="63" t="n">
        <f aca="false">G11-F11</f>
        <v>-92259.8600000516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318099.6107</v>
      </c>
      <c r="C12" s="28" t="n">
        <f aca="false">+D12-B12</f>
        <v>-99.6107000002521</v>
      </c>
      <c r="D12" s="62" t="n">
        <f aca="false">+'[1]ST Warroom 99'!$N$9</f>
        <v>318000</v>
      </c>
      <c r="E12" s="62" t="n">
        <f aca="false">+F12-D12</f>
        <v>8035</v>
      </c>
      <c r="F12" s="62" t="n">
        <f aca="false">+'[1]ST Warroom 99'!$N$43</f>
        <v>326035</v>
      </c>
      <c r="G12" s="28" t="n">
        <f aca="false">SITHE_GL!$E$82</f>
        <v>-74009.7199999996</v>
      </c>
      <c r="H12" s="63" t="n">
        <f aca="false">G12-F12</f>
        <v>-400044.72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503981.963100007</v>
      </c>
      <c r="C13" s="28" t="n">
        <f aca="false">+D13-B13</f>
        <v>18.0368999931961</v>
      </c>
      <c r="D13" s="62" t="n">
        <f aca="false">+'[1]ST Warroom 99'!$Q$9</f>
        <v>504000</v>
      </c>
      <c r="E13" s="62" t="n">
        <f aca="false">+F13-D13</f>
        <v>159117</v>
      </c>
      <c r="F13" s="62" t="n">
        <f aca="false">+'[1]ST Warroom 99'!$Q$43</f>
        <v>663117</v>
      </c>
      <c r="G13" s="28" t="n">
        <f aca="false">ARUBA_GL!$E$82</f>
        <v>-156682.519999996</v>
      </c>
      <c r="H13" s="63" t="n">
        <f aca="false">G13-F13</f>
        <v>-819799.519999996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f aca="false">+'MidMarket-FLSH'!M82</f>
        <v>3000</v>
      </c>
      <c r="C14" s="28" t="n">
        <f aca="false">+D14-B14</f>
        <v>0</v>
      </c>
      <c r="D14" s="62" t="n">
        <f aca="false">+'[1]ST Warroom 99'!$T$9</f>
        <v>3000</v>
      </c>
      <c r="E14" s="62" t="n">
        <f aca="false">+F14-D14</f>
        <v>0</v>
      </c>
      <c r="F14" s="62" t="n">
        <f aca="false">+'[1]ST Warroom 99'!$T$43</f>
        <v>3000</v>
      </c>
      <c r="G14" s="28" t="n">
        <f aca="false">MidMarket_GL!$E$82</f>
        <v>2999.91999999993</v>
      </c>
      <c r="H14" s="63" t="n">
        <f aca="false">G14-F14</f>
        <v>-0.0800000000745058</v>
      </c>
      <c r="I14" s="3"/>
      <c r="J14" s="3"/>
    </row>
    <row r="15" customFormat="false" ht="12.75" hidden="false" customHeight="false" outlineLevel="0" collapsed="false">
      <c r="A15" s="61" t="s">
        <v>86</v>
      </c>
      <c r="B15" s="62" t="n">
        <v>0</v>
      </c>
      <c r="C15" s="28" t="n">
        <f aca="false">+D15-B15</f>
        <v>0</v>
      </c>
      <c r="D15" s="62" t="n">
        <v>0</v>
      </c>
      <c r="E15" s="62" t="n">
        <f aca="false">+F15-D15</f>
        <v>0</v>
      </c>
      <c r="F15" s="62" t="n">
        <v>0</v>
      </c>
      <c r="G15" s="28" t="n">
        <v>0</v>
      </c>
      <c r="H15" s="63" t="n">
        <f aca="false">G15-F15</f>
        <v>0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'BGC-EGM-FLSH'!$M$82+'EAST-EGM-FLSH'!M82</f>
        <v>20787412.5473</v>
      </c>
      <c r="C16" s="28" t="n">
        <f aca="false">+D16-B16</f>
        <v>43587.452700004</v>
      </c>
      <c r="D16" s="28" t="n">
        <f aca="false">+'[1]ST Warroom 99'!$C$9</f>
        <v>20831000</v>
      </c>
      <c r="E16" s="62" t="n">
        <f aca="false">+F16-D16</f>
        <v>64475</v>
      </c>
      <c r="F16" s="28" t="n">
        <f aca="false">+'[1]ST Warroom 99'!$C$43</f>
        <v>20895475</v>
      </c>
      <c r="G16" s="28" t="n">
        <f aca="false">'BGC-EGM-GL'!$E$82+'EAST-EGM-GL'!E82</f>
        <v>16134315.8200001</v>
      </c>
      <c r="H16" s="63" t="n">
        <f aca="false">G16-F16</f>
        <v>-4761159.17999989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'EAST-MKT-FLSH'!$M$82</f>
        <v>4392874.8663</v>
      </c>
      <c r="C17" s="28" t="n">
        <f aca="false">+D17-B17</f>
        <v>125.133700000122</v>
      </c>
      <c r="D17" s="28" t="n">
        <f aca="false">+'[1]ST Warroom 99'!$F$9</f>
        <v>4393000</v>
      </c>
      <c r="E17" s="62" t="n">
        <f aca="false">+F17-D17</f>
        <v>-163513</v>
      </c>
      <c r="F17" s="28" t="n">
        <f aca="false">+'[1]ST Warroom 99'!$F$43</f>
        <v>4229487</v>
      </c>
      <c r="G17" s="28" t="n">
        <f aca="false">'EAST-MKT-GL'!$E$82</f>
        <v>4240589.24</v>
      </c>
      <c r="H17" s="63" t="n">
        <f aca="false">G17-F17</f>
        <v>11102.2399999965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'EAST-LRC-FLSH'!$M$82</f>
        <v>0</v>
      </c>
      <c r="C18" s="28" t="n">
        <f aca="false">+D18-B18</f>
        <v>0</v>
      </c>
      <c r="D18" s="28" t="n">
        <f aca="false">+'[1]ST Warroom 99'!$D$9</f>
        <v>0</v>
      </c>
      <c r="E18" s="62" t="n">
        <f aca="false">+F18-D18</f>
        <v>0</v>
      </c>
      <c r="F18" s="28" t="n">
        <f aca="false">+'[1]ST Warroom 99'!$D$43</f>
        <v>0</v>
      </c>
      <c r="G18" s="28" t="n">
        <f aca="false">'EAST-LRC-GL'!$E$82</f>
        <v>-40945.88</v>
      </c>
      <c r="H18" s="63" t="n">
        <f aca="false">G18-F18</f>
        <v>-40945.88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+'EAST-EGM-FLSH'!M89</f>
        <v>-18621</v>
      </c>
      <c r="C19" s="28" t="n">
        <f aca="false">+D19-B19</f>
        <v>-379</v>
      </c>
      <c r="D19" s="28" t="n">
        <f aca="false">+'[1]ST Warroom 99'!$E$9</f>
        <v>-19000</v>
      </c>
      <c r="E19" s="62" t="n">
        <f aca="false">+F19-D19</f>
        <v>0</v>
      </c>
      <c r="F19" s="28" t="n">
        <f aca="false">+'[1]ST Warroom 99'!$E$43</f>
        <v>-19000</v>
      </c>
      <c r="G19" s="28" t="n">
        <f aca="false">+'EAST-EGM-GL'!E89</f>
        <v>-19000.45</v>
      </c>
      <c r="H19" s="63" t="n">
        <f aca="false">G19-F19</f>
        <v>-0.450000000000728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'TX-EGM-FLSH'!$M$82</f>
        <v>8488026.98243741</v>
      </c>
      <c r="C20" s="28" t="n">
        <f aca="false">+D20-B20</f>
        <v>-26.9824374131858</v>
      </c>
      <c r="D20" s="28" t="n">
        <f aca="false">+'[1]ST Warroom 99'!$H$9</f>
        <v>8488000</v>
      </c>
      <c r="E20" s="62" t="n">
        <f aca="false">+F20-D20</f>
        <v>-361073</v>
      </c>
      <c r="F20" s="28" t="n">
        <f aca="false">+'[1]ST Warroom 99'!$H$43</f>
        <v>8126927</v>
      </c>
      <c r="G20" s="28" t="n">
        <f aca="false">'TX-EGM-GL'!$E$91</f>
        <v>10142775.2337</v>
      </c>
      <c r="H20" s="63" t="n">
        <f aca="false">G20-F20</f>
        <v>2015848.2337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'TX-HPLR-FLSH'!$M$82</f>
        <v>55561.5400000215</v>
      </c>
      <c r="C21" s="28" t="n">
        <f aca="false">+D21-B21</f>
        <v>438.459999978542</v>
      </c>
      <c r="D21" s="28" t="n">
        <f aca="false">+'[1]ST Warroom 99'!$I$9</f>
        <v>56000</v>
      </c>
      <c r="E21" s="62" t="n">
        <f aca="false">+F21-D21</f>
        <v>0</v>
      </c>
      <c r="F21" s="28" t="n">
        <f aca="false">+'[1]ST Warroom 99'!$I$43</f>
        <v>56000</v>
      </c>
      <c r="G21" s="28" t="n">
        <f aca="false">'TX-HPLR-GL '!$E$82</f>
        <v>310.799999999999</v>
      </c>
      <c r="H21" s="63" t="n">
        <f aca="false">G21-F21</f>
        <v>-55689.2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'TX-HPLC-FLSH'!$M$82</f>
        <v>3191184.07202942</v>
      </c>
      <c r="C22" s="28" t="n">
        <f aca="false">+D22-B22</f>
        <v>-184.072029422969</v>
      </c>
      <c r="D22" s="28" t="n">
        <f aca="false">+'[1]ST Warroom 99'!$J$9</f>
        <v>3191000</v>
      </c>
      <c r="E22" s="62" t="n">
        <f aca="false">+F22-D22</f>
        <v>0</v>
      </c>
      <c r="F22" s="28" t="n">
        <f aca="false">+'[1]ST Warroom 99'!$J$43</f>
        <v>3191000</v>
      </c>
      <c r="G22" s="28" t="n">
        <f aca="false">'TX-HPLC-GL'!$E$82</f>
        <v>1697162.69000002</v>
      </c>
      <c r="H22" s="63" t="n">
        <f aca="false">G22-F22</f>
        <v>-1493837.30999998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'TX-EGM-FLSH'!$M$89</f>
        <v>2896278</v>
      </c>
      <c r="C23" s="28" t="n">
        <f aca="false">+D23-B23</f>
        <v>-278</v>
      </c>
      <c r="D23" s="28" t="n">
        <f aca="false">+'[1]ST Warroom 99'!$K$9</f>
        <v>2896000</v>
      </c>
      <c r="E23" s="62" t="n">
        <f aca="false">+F23-D23</f>
        <v>0</v>
      </c>
      <c r="F23" s="28" t="n">
        <f aca="false">+'[1]ST Warroom 99'!$K$43</f>
        <v>2896000</v>
      </c>
      <c r="G23" s="28" t="n">
        <f aca="false">'TX-HPLC-GL'!$E$89</f>
        <v>2896000.17</v>
      </c>
      <c r="H23" s="63" t="n">
        <f aca="false">G23-F23</f>
        <v>0.169999999925494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'WE-FLSH'!$M$82</f>
        <v>22430333.1711142</v>
      </c>
      <c r="C24" s="28" t="n">
        <f aca="false">+D24-B24</f>
        <v>24666.8288857937</v>
      </c>
      <c r="D24" s="28" t="n">
        <f aca="false">+'[1]ST Warroom 99'!$L$9</f>
        <v>22455000</v>
      </c>
      <c r="E24" s="62" t="n">
        <f aca="false">+F24-D24</f>
        <v>2126278</v>
      </c>
      <c r="F24" s="28" t="n">
        <f aca="false">+'[1]ST Warroom 99'!$L$43</f>
        <v>24581278</v>
      </c>
      <c r="G24" s="28" t="n">
        <f aca="false">'WE-GL '!$E$82</f>
        <v>25673999.562</v>
      </c>
      <c r="H24" s="63" t="n">
        <f aca="false">G24-F24</f>
        <v>1092721.56199996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'DEN-FLSH'!$M$82</f>
        <v>822814.882333289</v>
      </c>
      <c r="C25" s="28" t="n">
        <f aca="false">+D25-B25</f>
        <v>185.117666711332</v>
      </c>
      <c r="D25" s="28" t="n">
        <f aca="false">+'[1]ST Warroom 99'!$S$9</f>
        <v>823000</v>
      </c>
      <c r="E25" s="62" t="n">
        <f aca="false">+F25-D25</f>
        <v>320474</v>
      </c>
      <c r="F25" s="28" t="n">
        <f aca="false">+'[1]ST Warroom 99'!$S$43</f>
        <v>1143474</v>
      </c>
      <c r="G25" s="28" t="n">
        <f aca="false">'DEN-GL'!$E$82</f>
        <v>996124.175999997</v>
      </c>
      <c r="H25" s="63" t="n">
        <f aca="false">G25-F25</f>
        <v>-147349.824000003</v>
      </c>
      <c r="I25" s="3"/>
      <c r="J25" s="3"/>
    </row>
    <row r="26" customFormat="false" ht="12.75" hidden="false" customHeight="false" outlineLevel="0" collapsed="false">
      <c r="A26" s="61" t="s">
        <v>97</v>
      </c>
      <c r="B26" s="28" t="n">
        <f aca="false">'DEN-FLSH'!$M$89</f>
        <v>1106186</v>
      </c>
      <c r="C26" s="28" t="n">
        <f aca="false">+D26-B26</f>
        <v>-186</v>
      </c>
      <c r="D26" s="28" t="n">
        <f aca="false">+'[1]ST Warroom 99'!$R$9</f>
        <v>1106000</v>
      </c>
      <c r="E26" s="62" t="n">
        <f aca="false">+F26-D26</f>
        <v>0</v>
      </c>
      <c r="F26" s="28" t="n">
        <f aca="false">+'[1]ST Warroom 99'!$R$43</f>
        <v>1106000</v>
      </c>
      <c r="G26" s="28" t="n">
        <f aca="false">'DEN-GL'!$E$89</f>
        <v>1106000.02</v>
      </c>
      <c r="H26" s="63" t="n">
        <f aca="false">G26-F26</f>
        <v>0.0200000000186265</v>
      </c>
      <c r="I26" s="3"/>
      <c r="J26" s="3"/>
    </row>
    <row r="27" customFormat="false" ht="12.75" hidden="false" customHeight="false" outlineLevel="0" collapsed="false">
      <c r="A27" s="61" t="s">
        <v>98</v>
      </c>
      <c r="B27" s="28" t="n">
        <f aca="false">STG_FLSH!$M$82</f>
        <v>20863690</v>
      </c>
      <c r="C27" s="28" t="n">
        <f aca="false">+D27-B27</f>
        <v>310</v>
      </c>
      <c r="D27" s="28" t="n">
        <f aca="false">+'[1]ST Warroom 99'!$M$9</f>
        <v>20864000</v>
      </c>
      <c r="E27" s="62" t="n">
        <f aca="false">+F27-D27</f>
        <v>12895</v>
      </c>
      <c r="F27" s="28" t="n">
        <f aca="false">+'[1]ST Warroom 99'!$M$43</f>
        <v>20876895</v>
      </c>
      <c r="G27" s="28" t="n">
        <f aca="false">STG_GL!$E$82</f>
        <v>21866031.57</v>
      </c>
      <c r="H27" s="63" t="n">
        <f aca="false">G27-F27</f>
        <v>989136.57</v>
      </c>
      <c r="I27" s="3"/>
      <c r="J27" s="3"/>
    </row>
    <row r="28" customFormat="false" ht="12.75" hidden="false" customHeight="false" outlineLevel="0" collapsed="false">
      <c r="A28" s="61" t="s">
        <v>99</v>
      </c>
      <c r="B28" s="28" t="n">
        <f aca="false">ONT_FLSH!$M$82</f>
        <v>1908573.00289829</v>
      </c>
      <c r="C28" s="28" t="n">
        <f aca="false">+D28-B28</f>
        <v>426.997101713438</v>
      </c>
      <c r="D28" s="28" t="n">
        <f aca="false">+'[1]ST Warroom 99'!$O$9</f>
        <v>1909000</v>
      </c>
      <c r="E28" s="62" t="n">
        <f aca="false">+F28-D28</f>
        <v>13681</v>
      </c>
      <c r="F28" s="28" t="n">
        <f aca="false">+'[1]ST Warroom 99'!$O$43</f>
        <v>1922681</v>
      </c>
      <c r="G28" s="28" t="n">
        <f aca="false">'ONT_GL '!$E$82</f>
        <v>3724792.22000001</v>
      </c>
      <c r="H28" s="63" t="n">
        <f aca="false">G28-F28</f>
        <v>1802111.22000001</v>
      </c>
      <c r="I28" s="3"/>
      <c r="J28" s="3"/>
    </row>
    <row r="29" customFormat="false" ht="12.75" hidden="false" customHeight="false" outlineLevel="0" collapsed="false">
      <c r="A29" s="61" t="s">
        <v>70</v>
      </c>
      <c r="B29" s="28" t="n">
        <f aca="false">ONT_FLSH!$M$89</f>
        <v>1751905</v>
      </c>
      <c r="C29" s="28" t="n">
        <f aca="false">+D29-B29</f>
        <v>95</v>
      </c>
      <c r="D29" s="28" t="n">
        <f aca="false">+'[1]ST Warroom 99'!$P$9</f>
        <v>1752000</v>
      </c>
      <c r="E29" s="62" t="n">
        <f aca="false">+F29-D29</f>
        <v>0</v>
      </c>
      <c r="F29" s="28" t="n">
        <f aca="false">+'[1]ST Warroom 99'!$P$43</f>
        <v>1752000</v>
      </c>
      <c r="G29" s="28" t="n">
        <f aca="false">+'ONT_GL '!E89</f>
        <v>1752000.42</v>
      </c>
      <c r="H29" s="63" t="n">
        <f aca="false">G29-F29</f>
        <v>0.419999999925494</v>
      </c>
      <c r="I29" s="3"/>
      <c r="J29" s="3"/>
    </row>
    <row r="30" customFormat="false" ht="12.75" hidden="false" customHeight="false" outlineLevel="0" collapsed="false">
      <c r="A30" s="64" t="s">
        <v>100</v>
      </c>
      <c r="B30" s="28" t="n">
        <f aca="false">+BUG_FLSH!M82</f>
        <v>2685.78910000017</v>
      </c>
      <c r="C30" s="28" t="n">
        <f aca="false">+D30-B30</f>
        <v>314.210899999831</v>
      </c>
      <c r="D30" s="28" t="n">
        <f aca="false">+'[1]ST Warroom 99'!$G$9</f>
        <v>3000</v>
      </c>
      <c r="E30" s="62" t="n">
        <f aca="false">+F30-D30</f>
        <v>2476929</v>
      </c>
      <c r="F30" s="28" t="n">
        <f aca="false">+'[1]ST Warroom 99'!$G$43</f>
        <v>2479929</v>
      </c>
      <c r="G30" s="28" t="n">
        <f aca="false">+BUG_GL!E82</f>
        <v>2479928.77</v>
      </c>
      <c r="H30" s="63" t="n">
        <f aca="false">G30-F30</f>
        <v>-0.229999999981374</v>
      </c>
      <c r="I30" s="3"/>
      <c r="J30" s="3"/>
    </row>
    <row r="31" customFormat="false" ht="21.75" hidden="false" customHeight="true" outlineLevel="0" collapsed="false">
      <c r="A31" s="61" t="s">
        <v>101</v>
      </c>
      <c r="B31" s="30" t="n">
        <f aca="false">SUM(B11:B30)</f>
        <v>99709559.5675127</v>
      </c>
      <c r="C31" s="30" t="n">
        <f aca="false">SUM(C11:C30)</f>
        <v>68440.4324873277</v>
      </c>
      <c r="D31" s="30" t="n">
        <f aca="false">SUM(D11:D30)</f>
        <v>99778000</v>
      </c>
      <c r="E31" s="30" t="n">
        <f aca="false">SUM(E11:E30)</f>
        <v>4943941</v>
      </c>
      <c r="F31" s="30" t="n">
        <f aca="false">SUM(F11:F30)</f>
        <v>104721941</v>
      </c>
      <c r="G31" s="30" t="n">
        <f aca="false">SUM(G11:G30)</f>
        <v>102821775.1817</v>
      </c>
      <c r="H31" s="65" t="n">
        <f aca="false">SUM(H11:H30)</f>
        <v>-1900165.81829994</v>
      </c>
      <c r="I31" s="3"/>
      <c r="J31" s="3"/>
    </row>
    <row r="32" customFormat="false" ht="21" hidden="false" customHeight="true" outlineLevel="0" collapsed="false">
      <c r="A32" s="66" t="s">
        <v>102</v>
      </c>
      <c r="B32" s="67" t="n">
        <f aca="false">TOTAL!$E$91</f>
        <v>99709559.567513</v>
      </c>
      <c r="C32" s="67" t="n">
        <f aca="false">+C31</f>
        <v>68440.4324873277</v>
      </c>
      <c r="D32" s="67" t="n">
        <f aca="false">+'[1]ST Warroom 99'!$V$9</f>
        <v>99778000</v>
      </c>
      <c r="E32" s="67" t="n">
        <f aca="false">+'[1]ST Warroom 99'!$V$26</f>
        <v>4943941</v>
      </c>
      <c r="F32" s="67" t="n">
        <f aca="false">+'[1]ST Warroom 99'!$V$43</f>
        <v>104721941</v>
      </c>
      <c r="G32" s="67" t="n">
        <f aca="false">TOTAL!$G$91</f>
        <v>102821775.1817</v>
      </c>
      <c r="H32" s="68" t="n">
        <f aca="false">+[2]OAvsACT!$G$62</f>
        <v>-1900190.86000001</v>
      </c>
      <c r="I32" s="3"/>
      <c r="J32" s="3"/>
    </row>
    <row r="33" customFormat="false" ht="12.75" hidden="false" customHeight="false" outlineLevel="0" collapsed="false">
      <c r="B33" s="46"/>
      <c r="C33" s="46"/>
      <c r="D33" s="46"/>
      <c r="E33" s="46"/>
      <c r="F33" s="46"/>
      <c r="G33" s="46"/>
      <c r="H33" s="46" t="n">
        <f aca="false">+H32-H31</f>
        <v>-25.0417000702582</v>
      </c>
      <c r="I33" s="46"/>
      <c r="J33" s="46"/>
    </row>
    <row r="34" customFormat="false" ht="12.75" hidden="false" customHeight="false" outlineLevel="0" collapsed="false">
      <c r="B34" s="46" t="n">
        <f aca="false">+B31-B32</f>
        <v>0</v>
      </c>
      <c r="C34" s="46" t="n">
        <f aca="false">+C31-C32</f>
        <v>0</v>
      </c>
      <c r="D34" s="46" t="n">
        <f aca="false">+D31-D32</f>
        <v>0</v>
      </c>
      <c r="E34" s="46" t="n">
        <f aca="false">+E31-E32</f>
        <v>0</v>
      </c>
      <c r="F34" s="46" t="n">
        <f aca="false">+F31-F32</f>
        <v>0</v>
      </c>
      <c r="G34" s="3" t="n">
        <f aca="false">+G31-G32</f>
        <v>5.51342964172363E-007</v>
      </c>
      <c r="H34" s="46" t="n">
        <v>0</v>
      </c>
      <c r="I34" s="46"/>
      <c r="J34" s="46"/>
    </row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>
      <c r="C63" s="2"/>
      <c r="D63" s="2"/>
      <c r="E63" s="2"/>
      <c r="F63" s="2"/>
      <c r="G63" s="2"/>
    </row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8" customFormat="false" ht="12.75" hidden="false" customHeight="false" outlineLevel="0" collapsed="false">
      <c r="G88" s="46"/>
    </row>
    <row r="90" customFormat="false" ht="12.75" hidden="false" customHeight="false" outlineLevel="0" collapsed="false">
      <c r="G90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O69" activePane="bottomRight" state="frozen"/>
      <selection pane="topLeft" activeCell="A1" activeCellId="0" sqref="A1"/>
      <selection pane="topRight" activeCell="O1" activeCellId="0" sqref="O1"/>
      <selection pane="bottomLeft" activeCell="A69" activeCellId="0" sqref="A69"/>
      <selection pane="bottomRight" activeCell="AZ69" activeCellId="0" sqref="AZ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'TIE-OUT'!AH11+RECLASS!AH11</f>
        <v>0</v>
      </c>
      <c r="G11" s="29" t="n">
        <f aca="false">'TIE-OUT'!AI11+RECLASS!AI11</f>
        <v>0</v>
      </c>
      <c r="H11" s="113" t="n">
        <f aca="false">+Actuals!E124</f>
        <v>-0</v>
      </c>
      <c r="I11" s="127" t="n">
        <f aca="false">+Actuals!F124</f>
        <v>-0</v>
      </c>
      <c r="J11" s="113" t="n">
        <f aca="false">+Actuals!G124</f>
        <v>-0</v>
      </c>
      <c r="K11" s="127" t="n">
        <f aca="false">+Actuals!H124</f>
        <v>-0</v>
      </c>
      <c r="L11" s="113" t="n">
        <f aca="false">+Actuals!I124</f>
        <v>0</v>
      </c>
      <c r="M11" s="127" t="n">
        <f aca="false">+Actuals!J124</f>
        <v>0</v>
      </c>
      <c r="N11" s="113" t="n">
        <f aca="false">+Actuals!K124</f>
        <v>0</v>
      </c>
      <c r="O11" s="127" t="n">
        <f aca="false">+Actuals!L124</f>
        <v>0</v>
      </c>
      <c r="P11" s="113" t="n">
        <f aca="false">+Actuals!M124</f>
        <v>0</v>
      </c>
      <c r="Q11" s="127" t="n">
        <f aca="false">+Actuals!N124</f>
        <v>0</v>
      </c>
      <c r="R11" s="113" t="n">
        <f aca="false">+Actuals!O124</f>
        <v>0</v>
      </c>
      <c r="S11" s="127" t="n">
        <f aca="false">+Actuals!P124</f>
        <v>0</v>
      </c>
      <c r="T11" s="113" t="n">
        <f aca="false">+Actuals!Q124</f>
        <v>0</v>
      </c>
      <c r="U11" s="127" t="n">
        <f aca="false">+Actuals!R124</f>
        <v>0</v>
      </c>
      <c r="V11" s="113" t="n">
        <f aca="false">+Actuals!S124</f>
        <v>0</v>
      </c>
      <c r="W11" s="127" t="n">
        <f aca="false">+Actuals!T124</f>
        <v>0</v>
      </c>
      <c r="X11" s="113" t="n">
        <f aca="false">+Actuals!U124</f>
        <v>0</v>
      </c>
      <c r="Y11" s="127" t="n">
        <f aca="false">+Actuals!V124</f>
        <v>0</v>
      </c>
      <c r="Z11" s="113" t="n">
        <f aca="false">+Actuals!W124</f>
        <v>0</v>
      </c>
      <c r="AA11" s="127" t="n">
        <f aca="false">+Actuals!X124</f>
        <v>0</v>
      </c>
      <c r="AB11" s="113" t="n">
        <f aca="false">+Actuals!Y124</f>
        <v>0</v>
      </c>
      <c r="AC11" s="127" t="n">
        <f aca="false">+Actuals!Z124</f>
        <v>0</v>
      </c>
      <c r="AD11" s="113" t="n">
        <f aca="false">+Actuals!AA124</f>
        <v>0</v>
      </c>
      <c r="AE11" s="127" t="n">
        <f aca="false">+Actuals!AB124</f>
        <v>0</v>
      </c>
      <c r="AF11" s="113" t="n">
        <f aca="false">+Actuals!AC124</f>
        <v>0</v>
      </c>
      <c r="AG11" s="127" t="n">
        <f aca="false">+Actuals!AD124</f>
        <v>0</v>
      </c>
      <c r="AH11" s="113" t="n">
        <f aca="false">+Actuals!AE124</f>
        <v>0</v>
      </c>
      <c r="AI11" s="127" t="n">
        <f aca="false">+Actuals!AF124</f>
        <v>0</v>
      </c>
      <c r="AJ11" s="113" t="n">
        <f aca="false">+Actuals!AG124</f>
        <v>0</v>
      </c>
      <c r="AK11" s="127" t="n">
        <f aca="false">+Actuals!AH124</f>
        <v>0</v>
      </c>
      <c r="AL11" s="113" t="n">
        <f aca="false">+Actuals!AI124</f>
        <v>0</v>
      </c>
      <c r="AM11" s="127" t="n">
        <f aca="false">+Actuals!AJ124</f>
        <v>0</v>
      </c>
      <c r="AN11" s="113" t="n">
        <f aca="false">+Actuals!AK124</f>
        <v>0</v>
      </c>
      <c r="AO11" s="127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'TIE-OUT'!AH12+RECLASS!AH12</f>
        <v>0</v>
      </c>
      <c r="G12" s="29" t="n">
        <f aca="false">'TIE-OUT'!AI12+RECLASS!AI12</f>
        <v>0</v>
      </c>
      <c r="H12" s="128" t="n">
        <f aca="false">+Actuals!E125</f>
        <v>0</v>
      </c>
      <c r="I12" s="127" t="n">
        <f aca="false">+Actuals!F125</f>
        <v>0</v>
      </c>
      <c r="J12" s="128" t="n">
        <f aca="false">+Actuals!G125</f>
        <v>0</v>
      </c>
      <c r="K12" s="127" t="n">
        <f aca="false">+Actuals!H125</f>
        <v>0</v>
      </c>
      <c r="L12" s="128" t="n">
        <f aca="false">+Actuals!I125</f>
        <v>0</v>
      </c>
      <c r="M12" s="127" t="n">
        <f aca="false">+Actuals!J125</f>
        <v>0</v>
      </c>
      <c r="N12" s="128" t="n">
        <f aca="false">+Actuals!K125</f>
        <v>0</v>
      </c>
      <c r="O12" s="127" t="n">
        <f aca="false">+Actuals!L125</f>
        <v>0</v>
      </c>
      <c r="P12" s="128" t="n">
        <f aca="false">+Actuals!M125</f>
        <v>0</v>
      </c>
      <c r="Q12" s="127" t="n">
        <f aca="false">+Actuals!N125</f>
        <v>0</v>
      </c>
      <c r="R12" s="128" t="n">
        <f aca="false">+Actuals!O125</f>
        <v>0</v>
      </c>
      <c r="S12" s="127" t="n">
        <f aca="false">+Actuals!P125</f>
        <v>0</v>
      </c>
      <c r="T12" s="128" t="n">
        <f aca="false">+Actuals!Q125</f>
        <v>0</v>
      </c>
      <c r="U12" s="127" t="n">
        <f aca="false">+Actuals!R125</f>
        <v>0</v>
      </c>
      <c r="V12" s="128" t="n">
        <f aca="false">+Actuals!S125</f>
        <v>0</v>
      </c>
      <c r="W12" s="127" t="n">
        <f aca="false">+Actuals!T125</f>
        <v>0</v>
      </c>
      <c r="X12" s="128" t="n">
        <f aca="false">+Actuals!U125</f>
        <v>0</v>
      </c>
      <c r="Y12" s="127" t="n">
        <f aca="false">+Actuals!V125</f>
        <v>0</v>
      </c>
      <c r="Z12" s="128" t="n">
        <f aca="false">+Actuals!W125</f>
        <v>0</v>
      </c>
      <c r="AA12" s="127" t="n">
        <f aca="false">+Actuals!X125</f>
        <v>0</v>
      </c>
      <c r="AB12" s="128" t="n">
        <f aca="false">+Actuals!Y125</f>
        <v>0</v>
      </c>
      <c r="AC12" s="127" t="n">
        <f aca="false">+Actuals!Z125</f>
        <v>0</v>
      </c>
      <c r="AD12" s="128" t="n">
        <f aca="false">+Actuals!AA125</f>
        <v>0</v>
      </c>
      <c r="AE12" s="127" t="n">
        <f aca="false">+Actuals!AB125</f>
        <v>0</v>
      </c>
      <c r="AF12" s="128" t="n">
        <f aca="false">+Actuals!AC125</f>
        <v>0</v>
      </c>
      <c r="AG12" s="127" t="n">
        <f aca="false">+Actuals!AD125</f>
        <v>0</v>
      </c>
      <c r="AH12" s="128" t="n">
        <f aca="false">+Actuals!AE125</f>
        <v>0</v>
      </c>
      <c r="AI12" s="127" t="n">
        <f aca="false">+Actuals!AF125</f>
        <v>0</v>
      </c>
      <c r="AJ12" s="128" t="n">
        <f aca="false">+Actuals!AG125</f>
        <v>0</v>
      </c>
      <c r="AK12" s="127" t="n">
        <f aca="false">+Actuals!AH125</f>
        <v>0</v>
      </c>
      <c r="AL12" s="128" t="n">
        <f aca="false">+Actuals!AI125</f>
        <v>0</v>
      </c>
      <c r="AM12" s="127" t="n">
        <f aca="false">+Actuals!AJ125</f>
        <v>0</v>
      </c>
      <c r="AN12" s="128" t="n">
        <f aca="false">+Actuals!AK125</f>
        <v>0</v>
      </c>
      <c r="AO12" s="127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'TIE-OUT'!AH13+RECLASS!AH13</f>
        <v>0</v>
      </c>
      <c r="G13" s="29" t="n">
        <f aca="false">'TIE-OUT'!AI13+RECLASS!AI13</f>
        <v>0</v>
      </c>
      <c r="H13" s="128" t="n">
        <f aca="false">+Actuals!E126</f>
        <v>0</v>
      </c>
      <c r="I13" s="127" t="n">
        <f aca="false">+Actuals!F126</f>
        <v>0</v>
      </c>
      <c r="J13" s="128" t="n">
        <f aca="false">+Actuals!G126</f>
        <v>-0</v>
      </c>
      <c r="K13" s="127" t="n">
        <f aca="false">+Actuals!H126</f>
        <v>-0</v>
      </c>
      <c r="L13" s="128" t="n">
        <f aca="false">+Actuals!I126</f>
        <v>0</v>
      </c>
      <c r="M13" s="127" t="n">
        <f aca="false">+Actuals!J126</f>
        <v>0</v>
      </c>
      <c r="N13" s="128" t="n">
        <f aca="false">+Actuals!K126</f>
        <v>0</v>
      </c>
      <c r="O13" s="127" t="n">
        <f aca="false">+Actuals!L126</f>
        <v>0</v>
      </c>
      <c r="P13" s="128" t="n">
        <f aca="false">+Actuals!M126</f>
        <v>0</v>
      </c>
      <c r="Q13" s="127" t="n">
        <f aca="false">+Actuals!N126</f>
        <v>0</v>
      </c>
      <c r="R13" s="128" t="n">
        <f aca="false">+Actuals!O126</f>
        <v>0</v>
      </c>
      <c r="S13" s="127" t="n">
        <f aca="false">+Actuals!P126</f>
        <v>0</v>
      </c>
      <c r="T13" s="128" t="n">
        <f aca="false">+Actuals!Q126</f>
        <v>0</v>
      </c>
      <c r="U13" s="127" t="n">
        <f aca="false">+Actuals!R126</f>
        <v>0</v>
      </c>
      <c r="V13" s="128" t="n">
        <f aca="false">+Actuals!S126</f>
        <v>0</v>
      </c>
      <c r="W13" s="127" t="n">
        <f aca="false">+Actuals!T126</f>
        <v>0</v>
      </c>
      <c r="X13" s="128" t="n">
        <f aca="false">+Actuals!U126</f>
        <v>0</v>
      </c>
      <c r="Y13" s="127" t="n">
        <f aca="false">+Actuals!V126</f>
        <v>0</v>
      </c>
      <c r="Z13" s="128" t="n">
        <f aca="false">+Actuals!W126</f>
        <v>0</v>
      </c>
      <c r="AA13" s="127" t="n">
        <f aca="false">+Actuals!X126</f>
        <v>0</v>
      </c>
      <c r="AB13" s="128" t="n">
        <f aca="false">+Actuals!Y126</f>
        <v>0</v>
      </c>
      <c r="AC13" s="127" t="n">
        <f aca="false">+Actuals!Z126</f>
        <v>0</v>
      </c>
      <c r="AD13" s="128" t="n">
        <f aca="false">+Actuals!AA126</f>
        <v>0</v>
      </c>
      <c r="AE13" s="127" t="n">
        <f aca="false">+Actuals!AB126</f>
        <v>0</v>
      </c>
      <c r="AF13" s="128" t="n">
        <f aca="false">+Actuals!AC126</f>
        <v>0</v>
      </c>
      <c r="AG13" s="127" t="n">
        <f aca="false">+Actuals!AD126</f>
        <v>0</v>
      </c>
      <c r="AH13" s="128" t="n">
        <f aca="false">+Actuals!AE126</f>
        <v>0</v>
      </c>
      <c r="AI13" s="127" t="n">
        <f aca="false">+Actuals!AF126</f>
        <v>0</v>
      </c>
      <c r="AJ13" s="128" t="n">
        <f aca="false">+Actuals!AG126</f>
        <v>0</v>
      </c>
      <c r="AK13" s="127" t="n">
        <f aca="false">+Actuals!AH126</f>
        <v>0</v>
      </c>
      <c r="AL13" s="128" t="n">
        <f aca="false">+Actuals!AI126</f>
        <v>0</v>
      </c>
      <c r="AM13" s="127" t="n">
        <f aca="false">+Actuals!AJ126</f>
        <v>0</v>
      </c>
      <c r="AN13" s="128" t="n">
        <f aca="false">+Actuals!AK126</f>
        <v>0</v>
      </c>
      <c r="AO13" s="127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'TIE-OUT'!AH14+RECLASS!AH14</f>
        <v>0</v>
      </c>
      <c r="G14" s="29" t="n">
        <f aca="false">'TIE-OUT'!AI14+RECLASS!AI14</f>
        <v>0</v>
      </c>
      <c r="H14" s="128" t="n">
        <f aca="false">+Actuals!E127</f>
        <v>0</v>
      </c>
      <c r="I14" s="127" t="n">
        <f aca="false">+Actuals!F127</f>
        <v>0</v>
      </c>
      <c r="J14" s="128" t="n">
        <f aca="false">+Actuals!G127</f>
        <v>0</v>
      </c>
      <c r="K14" s="127" t="n">
        <f aca="false">+Actuals!H127</f>
        <v>0</v>
      </c>
      <c r="L14" s="128" t="n">
        <f aca="false">+Actuals!I127</f>
        <v>0</v>
      </c>
      <c r="M14" s="127" t="n">
        <f aca="false">+Actuals!J127</f>
        <v>0</v>
      </c>
      <c r="N14" s="128" t="n">
        <f aca="false">+Actuals!K127</f>
        <v>0</v>
      </c>
      <c r="O14" s="127" t="n">
        <f aca="false">+Actuals!L127</f>
        <v>0</v>
      </c>
      <c r="P14" s="128" t="n">
        <f aca="false">+Actuals!M127</f>
        <v>0</v>
      </c>
      <c r="Q14" s="127" t="n">
        <f aca="false">+Actuals!N127</f>
        <v>0</v>
      </c>
      <c r="R14" s="128" t="n">
        <f aca="false">+Actuals!O127</f>
        <v>0</v>
      </c>
      <c r="S14" s="127" t="n">
        <f aca="false">+Actuals!P127</f>
        <v>0</v>
      </c>
      <c r="T14" s="128" t="n">
        <f aca="false">+Actuals!Q127</f>
        <v>0</v>
      </c>
      <c r="U14" s="127" t="n">
        <f aca="false">+Actuals!R127</f>
        <v>0</v>
      </c>
      <c r="V14" s="128" t="n">
        <f aca="false">+Actuals!S127</f>
        <v>0</v>
      </c>
      <c r="W14" s="127" t="n">
        <f aca="false">+Actuals!T127</f>
        <v>0</v>
      </c>
      <c r="X14" s="128" t="n">
        <f aca="false">+Actuals!U127</f>
        <v>0</v>
      </c>
      <c r="Y14" s="127" t="n">
        <f aca="false">+Actuals!V127</f>
        <v>0</v>
      </c>
      <c r="Z14" s="128" t="n">
        <f aca="false">+Actuals!W127</f>
        <v>0</v>
      </c>
      <c r="AA14" s="127" t="n">
        <f aca="false">+Actuals!X127</f>
        <v>0</v>
      </c>
      <c r="AB14" s="128" t="n">
        <f aca="false">+Actuals!Y127</f>
        <v>0</v>
      </c>
      <c r="AC14" s="127" t="n">
        <f aca="false">+Actuals!Z127</f>
        <v>0</v>
      </c>
      <c r="AD14" s="128" t="n">
        <f aca="false">+Actuals!AA127</f>
        <v>0</v>
      </c>
      <c r="AE14" s="127" t="n">
        <f aca="false">+Actuals!AB127</f>
        <v>0</v>
      </c>
      <c r="AF14" s="128" t="n">
        <f aca="false">+Actuals!AC127</f>
        <v>0</v>
      </c>
      <c r="AG14" s="127" t="n">
        <f aca="false">+Actuals!AD127</f>
        <v>0</v>
      </c>
      <c r="AH14" s="128" t="n">
        <f aca="false">+Actuals!AE127</f>
        <v>0</v>
      </c>
      <c r="AI14" s="127" t="n">
        <f aca="false">+Actuals!AF127</f>
        <v>0</v>
      </c>
      <c r="AJ14" s="128" t="n">
        <f aca="false">+Actuals!AG127</f>
        <v>0</v>
      </c>
      <c r="AK14" s="127" t="n">
        <f aca="false">+Actuals!AH127</f>
        <v>0</v>
      </c>
      <c r="AL14" s="128" t="n">
        <f aca="false">+Actuals!AI127</f>
        <v>0</v>
      </c>
      <c r="AM14" s="127" t="n">
        <f aca="false">+Actuals!AJ127</f>
        <v>0</v>
      </c>
      <c r="AN14" s="128" t="n">
        <f aca="false">+Actuals!AK127</f>
        <v>0</v>
      </c>
      <c r="AO14" s="127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'TIE-OUT'!AH15+RECLASS!AH15</f>
        <v>0</v>
      </c>
      <c r="G15" s="108" t="n">
        <f aca="false">'TIE-OUT'!AI15+RECLASS!AI15</f>
        <v>0</v>
      </c>
      <c r="H15" s="128" t="n">
        <f aca="false">+Actuals!E128</f>
        <v>-0</v>
      </c>
      <c r="I15" s="127" t="n">
        <f aca="false">+Actuals!F128</f>
        <v>-0</v>
      </c>
      <c r="J15" s="128" t="n">
        <f aca="false">+Actuals!G128</f>
        <v>-0</v>
      </c>
      <c r="K15" s="127" t="n">
        <f aca="false">+Actuals!H128</f>
        <v>-0</v>
      </c>
      <c r="L15" s="128" t="n">
        <f aca="false">+Actuals!I128</f>
        <v>0</v>
      </c>
      <c r="M15" s="127" t="n">
        <f aca="false">+Actuals!J128</f>
        <v>0</v>
      </c>
      <c r="N15" s="128" t="n">
        <f aca="false">+Actuals!K128</f>
        <v>0</v>
      </c>
      <c r="O15" s="127" t="n">
        <f aca="false">+Actuals!L128</f>
        <v>0</v>
      </c>
      <c r="P15" s="128" t="n">
        <f aca="false">+Actuals!M128</f>
        <v>0</v>
      </c>
      <c r="Q15" s="127" t="n">
        <f aca="false">+Actuals!N128</f>
        <v>0</v>
      </c>
      <c r="R15" s="128" t="n">
        <f aca="false">+Actuals!O128</f>
        <v>0</v>
      </c>
      <c r="S15" s="127" t="n">
        <f aca="false">+Actuals!P128</f>
        <v>0</v>
      </c>
      <c r="T15" s="128" t="n">
        <f aca="false">+Actuals!Q128</f>
        <v>0</v>
      </c>
      <c r="U15" s="127" t="n">
        <f aca="false">+Actuals!R128</f>
        <v>0</v>
      </c>
      <c r="V15" s="128" t="n">
        <f aca="false">+Actuals!S128</f>
        <v>0</v>
      </c>
      <c r="W15" s="127" t="n">
        <f aca="false">+Actuals!T128</f>
        <v>0</v>
      </c>
      <c r="X15" s="128" t="n">
        <f aca="false">+Actuals!U128</f>
        <v>0</v>
      </c>
      <c r="Y15" s="127" t="n">
        <f aca="false">+Actuals!V128</f>
        <v>0</v>
      </c>
      <c r="Z15" s="128" t="n">
        <f aca="false">+Actuals!W128</f>
        <v>0</v>
      </c>
      <c r="AA15" s="127" t="n">
        <f aca="false">+Actuals!X128</f>
        <v>0</v>
      </c>
      <c r="AB15" s="128" t="n">
        <f aca="false">+Actuals!Y128</f>
        <v>0</v>
      </c>
      <c r="AC15" s="127" t="n">
        <f aca="false">+Actuals!Z128</f>
        <v>0</v>
      </c>
      <c r="AD15" s="128" t="n">
        <f aca="false">+Actuals!AA128</f>
        <v>0</v>
      </c>
      <c r="AE15" s="127" t="n">
        <f aca="false">+Actuals!AB128</f>
        <v>0</v>
      </c>
      <c r="AF15" s="128" t="n">
        <f aca="false">+Actuals!AC128</f>
        <v>0</v>
      </c>
      <c r="AG15" s="127" t="n">
        <f aca="false">+Actuals!AD128</f>
        <v>0</v>
      </c>
      <c r="AH15" s="128" t="n">
        <f aca="false">+Actuals!AE128</f>
        <v>0</v>
      </c>
      <c r="AI15" s="127" t="n">
        <f aca="false">+Actuals!AF128</f>
        <v>0</v>
      </c>
      <c r="AJ15" s="128" t="n">
        <f aca="false">+Actuals!AG128</f>
        <v>0</v>
      </c>
      <c r="AK15" s="127" t="n">
        <f aca="false">+Actuals!AH128</f>
        <v>0</v>
      </c>
      <c r="AL15" s="128" t="n">
        <f aca="false">+Actuals!AI128</f>
        <v>0</v>
      </c>
      <c r="AM15" s="127" t="n">
        <f aca="false">+Actuals!AJ128</f>
        <v>0</v>
      </c>
      <c r="AN15" s="128" t="n">
        <f aca="false">+Actuals!AK128</f>
        <v>0</v>
      </c>
      <c r="AO15" s="127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'TIE-OUT'!AH19+RECLASS!AH19</f>
        <v>0</v>
      </c>
      <c r="G19" s="26" t="n">
        <f aca="false">'TIE-OUT'!AI19+RECLASS!AI19</f>
        <v>0</v>
      </c>
      <c r="H19" s="128" t="n">
        <f aca="false">+Actuals!E129</f>
        <v>-0</v>
      </c>
      <c r="I19" s="127" t="n">
        <f aca="false">+Actuals!F129</f>
        <v>-0</v>
      </c>
      <c r="J19" s="128" t="n">
        <f aca="false">+Actuals!G129</f>
        <v>-0</v>
      </c>
      <c r="K19" s="127" t="n">
        <f aca="false">+Actuals!H129</f>
        <v>-0</v>
      </c>
      <c r="L19" s="128" t="n">
        <f aca="false">+Actuals!I129</f>
        <v>0</v>
      </c>
      <c r="M19" s="127" t="n">
        <f aca="false">+Actuals!J129</f>
        <v>0</v>
      </c>
      <c r="N19" s="128" t="n">
        <f aca="false">+Actuals!K129</f>
        <v>0</v>
      </c>
      <c r="O19" s="127" t="n">
        <f aca="false">+Actuals!L129</f>
        <v>0</v>
      </c>
      <c r="P19" s="128" t="n">
        <f aca="false">+Actuals!M129</f>
        <v>0</v>
      </c>
      <c r="Q19" s="127" t="n">
        <f aca="false">+Actuals!N129</f>
        <v>0</v>
      </c>
      <c r="R19" s="128" t="n">
        <f aca="false">+Actuals!O129</f>
        <v>0</v>
      </c>
      <c r="S19" s="127" t="n">
        <f aca="false">+Actuals!P129</f>
        <v>0</v>
      </c>
      <c r="T19" s="128" t="n">
        <f aca="false">+Actuals!Q129</f>
        <v>0</v>
      </c>
      <c r="U19" s="127" t="n">
        <f aca="false">+Actuals!R129</f>
        <v>0</v>
      </c>
      <c r="V19" s="128" t="n">
        <f aca="false">+Actuals!S129</f>
        <v>0</v>
      </c>
      <c r="W19" s="127" t="n">
        <f aca="false">+Actuals!T129</f>
        <v>0</v>
      </c>
      <c r="X19" s="128" t="n">
        <f aca="false">+Actuals!U129</f>
        <v>0</v>
      </c>
      <c r="Y19" s="127" t="n">
        <f aca="false">+Actuals!V129</f>
        <v>0</v>
      </c>
      <c r="Z19" s="128" t="n">
        <f aca="false">+Actuals!W129</f>
        <v>0</v>
      </c>
      <c r="AA19" s="127" t="n">
        <f aca="false">+Actuals!X129</f>
        <v>0</v>
      </c>
      <c r="AB19" s="128" t="n">
        <f aca="false">+Actuals!Y129</f>
        <v>0</v>
      </c>
      <c r="AC19" s="127" t="n">
        <f aca="false">+Actuals!Z129</f>
        <v>0</v>
      </c>
      <c r="AD19" s="128" t="n">
        <f aca="false">+Actuals!AA129</f>
        <v>0</v>
      </c>
      <c r="AE19" s="127" t="n">
        <f aca="false">+Actuals!AB129</f>
        <v>0</v>
      </c>
      <c r="AF19" s="128" t="n">
        <f aca="false">+Actuals!AC129</f>
        <v>0</v>
      </c>
      <c r="AG19" s="127" t="n">
        <f aca="false">+Actuals!AD129</f>
        <v>0</v>
      </c>
      <c r="AH19" s="128" t="n">
        <f aca="false">+Actuals!AE129</f>
        <v>0</v>
      </c>
      <c r="AI19" s="127" t="n">
        <f aca="false">+Actuals!AF129</f>
        <v>0</v>
      </c>
      <c r="AJ19" s="128" t="n">
        <f aca="false">+Actuals!AG129</f>
        <v>0</v>
      </c>
      <c r="AK19" s="127" t="n">
        <f aca="false">+Actuals!AH129</f>
        <v>0</v>
      </c>
      <c r="AL19" s="128" t="n">
        <f aca="false">+Actuals!AI129</f>
        <v>0</v>
      </c>
      <c r="AM19" s="127" t="n">
        <f aca="false">+Actuals!AJ129</f>
        <v>0</v>
      </c>
      <c r="AN19" s="128" t="n">
        <f aca="false">+Actuals!AK129</f>
        <v>0</v>
      </c>
      <c r="AO19" s="127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'TIE-OUT'!AH20+RECLASS!AH20</f>
        <v>0</v>
      </c>
      <c r="G20" s="29" t="n">
        <f aca="false">'TIE-OUT'!AI20+RECLASS!AI20</f>
        <v>0</v>
      </c>
      <c r="H20" s="128" t="n">
        <f aca="false">+Actuals!E130</f>
        <v>0</v>
      </c>
      <c r="I20" s="127" t="n">
        <f aca="false">+Actuals!F130</f>
        <v>0</v>
      </c>
      <c r="J20" s="128" t="n">
        <f aca="false">+Actuals!G130</f>
        <v>0</v>
      </c>
      <c r="K20" s="115" t="n">
        <v>0</v>
      </c>
      <c r="L20" s="128" t="n">
        <f aca="false">+Actuals!I130</f>
        <v>0</v>
      </c>
      <c r="M20" s="127" t="n">
        <f aca="false">+Actuals!J130</f>
        <v>0</v>
      </c>
      <c r="N20" s="128" t="n">
        <f aca="false">+Actuals!K130</f>
        <v>0</v>
      </c>
      <c r="O20" s="127" t="n">
        <f aca="false">+Actuals!L130</f>
        <v>0</v>
      </c>
      <c r="P20" s="128" t="n">
        <f aca="false">+Actuals!M130</f>
        <v>0</v>
      </c>
      <c r="Q20" s="127" t="n">
        <f aca="false">+Actuals!N130</f>
        <v>0</v>
      </c>
      <c r="R20" s="128" t="n">
        <f aca="false">+Actuals!O130</f>
        <v>0</v>
      </c>
      <c r="S20" s="127" t="n">
        <f aca="false">+Actuals!P130</f>
        <v>0</v>
      </c>
      <c r="T20" s="128" t="n">
        <f aca="false">+Actuals!Q130</f>
        <v>0</v>
      </c>
      <c r="U20" s="127" t="n">
        <f aca="false">+Actuals!R130</f>
        <v>0</v>
      </c>
      <c r="V20" s="128" t="n">
        <f aca="false">+Actuals!S130</f>
        <v>0</v>
      </c>
      <c r="W20" s="127" t="n">
        <f aca="false">+Actuals!T130</f>
        <v>0</v>
      </c>
      <c r="X20" s="128" t="n">
        <f aca="false">+Actuals!U130</f>
        <v>0</v>
      </c>
      <c r="Y20" s="127" t="n">
        <f aca="false">+Actuals!V130</f>
        <v>0</v>
      </c>
      <c r="Z20" s="128" t="n">
        <f aca="false">+Actuals!W130</f>
        <v>0</v>
      </c>
      <c r="AA20" s="127" t="n">
        <f aca="false">+Actuals!X130</f>
        <v>0</v>
      </c>
      <c r="AB20" s="128" t="n">
        <f aca="false">+Actuals!Y130</f>
        <v>0</v>
      </c>
      <c r="AC20" s="127" t="n">
        <f aca="false">+Actuals!Z130</f>
        <v>0</v>
      </c>
      <c r="AD20" s="128" t="n">
        <f aca="false">+Actuals!AA130</f>
        <v>0</v>
      </c>
      <c r="AE20" s="127" t="n">
        <f aca="false">+Actuals!AB130</f>
        <v>0</v>
      </c>
      <c r="AF20" s="128" t="n">
        <f aca="false">+Actuals!AC130</f>
        <v>0</v>
      </c>
      <c r="AG20" s="127" t="n">
        <f aca="false">+Actuals!AD130</f>
        <v>0</v>
      </c>
      <c r="AH20" s="128" t="n">
        <f aca="false">+Actuals!AE130</f>
        <v>0</v>
      </c>
      <c r="AI20" s="127" t="n">
        <f aca="false">+Actuals!AF130</f>
        <v>0</v>
      </c>
      <c r="AJ20" s="128" t="n">
        <f aca="false">+Actuals!AG130</f>
        <v>0</v>
      </c>
      <c r="AK20" s="127" t="n">
        <f aca="false">+Actuals!AH130</f>
        <v>0</v>
      </c>
      <c r="AL20" s="128" t="n">
        <f aca="false">+Actuals!AI130</f>
        <v>0</v>
      </c>
      <c r="AM20" s="127" t="n">
        <f aca="false">+Actuals!AJ130</f>
        <v>0</v>
      </c>
      <c r="AN20" s="128" t="n">
        <f aca="false">+Actuals!AK130</f>
        <v>0</v>
      </c>
      <c r="AO20" s="127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'TIE-OUT'!AH21+RECLASS!AH21</f>
        <v>0</v>
      </c>
      <c r="G21" s="29" t="n">
        <f aca="false">'TIE-OUT'!AI21+RECLASS!AI21</f>
        <v>0</v>
      </c>
      <c r="H21" s="128" t="n">
        <f aca="false">+Actuals!E131</f>
        <v>0</v>
      </c>
      <c r="I21" s="127" t="n">
        <f aca="false">+Actuals!F131</f>
        <v>0</v>
      </c>
      <c r="J21" s="128" t="n">
        <f aca="false">+Actuals!G131</f>
        <v>-0</v>
      </c>
      <c r="K21" s="127" t="n">
        <f aca="false">+Actuals!H131</f>
        <v>-0</v>
      </c>
      <c r="L21" s="128" t="n">
        <f aca="false">+Actuals!I131</f>
        <v>0</v>
      </c>
      <c r="M21" s="127" t="n">
        <f aca="false">+Actuals!J131</f>
        <v>0</v>
      </c>
      <c r="N21" s="128" t="n">
        <f aca="false">+Actuals!K131</f>
        <v>0</v>
      </c>
      <c r="O21" s="127" t="n">
        <f aca="false">+Actuals!L131</f>
        <v>0</v>
      </c>
      <c r="P21" s="128" t="n">
        <f aca="false">+Actuals!M131</f>
        <v>0</v>
      </c>
      <c r="Q21" s="127" t="n">
        <f aca="false">+Actuals!N131</f>
        <v>0</v>
      </c>
      <c r="R21" s="128" t="n">
        <f aca="false">+Actuals!O131</f>
        <v>0</v>
      </c>
      <c r="S21" s="127" t="n">
        <f aca="false">+Actuals!P131</f>
        <v>0</v>
      </c>
      <c r="T21" s="128" t="n">
        <f aca="false">+Actuals!Q131</f>
        <v>0</v>
      </c>
      <c r="U21" s="127" t="n">
        <f aca="false">+Actuals!R131</f>
        <v>0</v>
      </c>
      <c r="V21" s="128" t="n">
        <f aca="false">+Actuals!S131</f>
        <v>0</v>
      </c>
      <c r="W21" s="127" t="n">
        <f aca="false">+Actuals!T131</f>
        <v>0</v>
      </c>
      <c r="X21" s="128" t="n">
        <f aca="false">+Actuals!U131</f>
        <v>0</v>
      </c>
      <c r="Y21" s="127" t="n">
        <f aca="false">+Actuals!V131</f>
        <v>0</v>
      </c>
      <c r="Z21" s="128" t="n">
        <f aca="false">+Actuals!W131</f>
        <v>0</v>
      </c>
      <c r="AA21" s="127" t="n">
        <f aca="false">+Actuals!X131</f>
        <v>0</v>
      </c>
      <c r="AB21" s="128" t="n">
        <f aca="false">+Actuals!Y131</f>
        <v>0</v>
      </c>
      <c r="AC21" s="127" t="n">
        <f aca="false">+Actuals!Z131</f>
        <v>0</v>
      </c>
      <c r="AD21" s="128" t="n">
        <f aca="false">+Actuals!AA131</f>
        <v>0</v>
      </c>
      <c r="AE21" s="127" t="n">
        <f aca="false">+Actuals!AB131</f>
        <v>0</v>
      </c>
      <c r="AF21" s="128" t="n">
        <f aca="false">+Actuals!AC131</f>
        <v>0</v>
      </c>
      <c r="AG21" s="127" t="n">
        <f aca="false">+Actuals!AD131</f>
        <v>0</v>
      </c>
      <c r="AH21" s="128" t="n">
        <f aca="false">+Actuals!AE131</f>
        <v>0</v>
      </c>
      <c r="AI21" s="127" t="n">
        <f aca="false">+Actuals!AF131</f>
        <v>0</v>
      </c>
      <c r="AJ21" s="128" t="n">
        <f aca="false">+Actuals!AG131</f>
        <v>0</v>
      </c>
      <c r="AK21" s="127" t="n">
        <f aca="false">+Actuals!AH131</f>
        <v>0</v>
      </c>
      <c r="AL21" s="128" t="n">
        <f aca="false">+Actuals!AI131</f>
        <v>0</v>
      </c>
      <c r="AM21" s="127" t="n">
        <f aca="false">+Actuals!AJ131</f>
        <v>0</v>
      </c>
      <c r="AN21" s="128" t="n">
        <f aca="false">+Actuals!AK131</f>
        <v>0</v>
      </c>
      <c r="AO21" s="127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'TIE-OUT'!AH22+RECLASS!AH22</f>
        <v>0</v>
      </c>
      <c r="G22" s="29" t="n">
        <f aca="false">'TIE-OUT'!AI22+RECLASS!AI22</f>
        <v>0</v>
      </c>
      <c r="H22" s="128" t="n">
        <f aca="false">+Actuals!E132</f>
        <v>0</v>
      </c>
      <c r="I22" s="127" t="n">
        <f aca="false">+Actuals!F132</f>
        <v>0</v>
      </c>
      <c r="J22" s="128" t="n">
        <f aca="false">+Actuals!G132</f>
        <v>0</v>
      </c>
      <c r="K22" s="127" t="n">
        <f aca="false">+Actuals!H132</f>
        <v>0</v>
      </c>
      <c r="L22" s="128" t="n">
        <f aca="false">+Actuals!I132</f>
        <v>0</v>
      </c>
      <c r="M22" s="127" t="n">
        <f aca="false">+Actuals!J132</f>
        <v>0</v>
      </c>
      <c r="N22" s="128" t="n">
        <f aca="false">+Actuals!K132</f>
        <v>0</v>
      </c>
      <c r="O22" s="127" t="n">
        <f aca="false">+Actuals!L132</f>
        <v>0</v>
      </c>
      <c r="P22" s="128" t="n">
        <f aca="false">+Actuals!M132</f>
        <v>0</v>
      </c>
      <c r="Q22" s="127" t="n">
        <f aca="false">+Actuals!N132</f>
        <v>0</v>
      </c>
      <c r="R22" s="128" t="n">
        <f aca="false">+Actuals!O132</f>
        <v>0</v>
      </c>
      <c r="S22" s="127" t="n">
        <f aca="false">+Actuals!P132</f>
        <v>0</v>
      </c>
      <c r="T22" s="128" t="n">
        <f aca="false">+Actuals!Q132</f>
        <v>0</v>
      </c>
      <c r="U22" s="127" t="n">
        <f aca="false">+Actuals!R132</f>
        <v>0</v>
      </c>
      <c r="V22" s="128" t="n">
        <f aca="false">+Actuals!S132</f>
        <v>0</v>
      </c>
      <c r="W22" s="127" t="n">
        <f aca="false">+Actuals!T132</f>
        <v>0</v>
      </c>
      <c r="X22" s="128" t="n">
        <f aca="false">+Actuals!U132</f>
        <v>0</v>
      </c>
      <c r="Y22" s="127" t="n">
        <f aca="false">+Actuals!V132</f>
        <v>0</v>
      </c>
      <c r="Z22" s="128" t="n">
        <f aca="false">+Actuals!W132</f>
        <v>0</v>
      </c>
      <c r="AA22" s="127" t="n">
        <f aca="false">+Actuals!X132</f>
        <v>0</v>
      </c>
      <c r="AB22" s="128" t="n">
        <f aca="false">+Actuals!Y132</f>
        <v>0</v>
      </c>
      <c r="AC22" s="127" t="n">
        <f aca="false">+Actuals!Z132</f>
        <v>0</v>
      </c>
      <c r="AD22" s="128" t="n">
        <f aca="false">+Actuals!AA132</f>
        <v>0</v>
      </c>
      <c r="AE22" s="127" t="n">
        <f aca="false">+Actuals!AB132</f>
        <v>0</v>
      </c>
      <c r="AF22" s="128" t="n">
        <f aca="false">+Actuals!AC132</f>
        <v>0</v>
      </c>
      <c r="AG22" s="127" t="n">
        <f aca="false">+Actuals!AD132</f>
        <v>0</v>
      </c>
      <c r="AH22" s="128" t="n">
        <f aca="false">+Actuals!AE132</f>
        <v>0</v>
      </c>
      <c r="AI22" s="127" t="n">
        <f aca="false">+Actuals!AF132</f>
        <v>0</v>
      </c>
      <c r="AJ22" s="128" t="n">
        <f aca="false">+Actuals!AG132</f>
        <v>0</v>
      </c>
      <c r="AK22" s="127" t="n">
        <f aca="false">+Actuals!AH132</f>
        <v>0</v>
      </c>
      <c r="AL22" s="128" t="n">
        <f aca="false">+Actuals!AI132</f>
        <v>0</v>
      </c>
      <c r="AM22" s="127" t="n">
        <f aca="false">+Actuals!AJ132</f>
        <v>0</v>
      </c>
      <c r="AN22" s="128" t="n">
        <f aca="false">+Actuals!AK132</f>
        <v>0</v>
      </c>
      <c r="AO22" s="127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'TIE-OUT'!AH23+RECLASS!AH23</f>
        <v>0</v>
      </c>
      <c r="G23" s="108" t="n">
        <f aca="false">'TIE-OUT'!AI23+RECLASS!AI23</f>
        <v>0</v>
      </c>
      <c r="H23" s="128" t="n">
        <f aca="false">+Actuals!E133</f>
        <v>0</v>
      </c>
      <c r="I23" s="127" t="n">
        <f aca="false">+Actuals!F133</f>
        <v>0</v>
      </c>
      <c r="J23" s="128" t="n">
        <f aca="false">+Actuals!G133</f>
        <v>0</v>
      </c>
      <c r="K23" s="127" t="n">
        <f aca="false">+Actuals!H133</f>
        <v>0</v>
      </c>
      <c r="L23" s="128" t="n">
        <f aca="false">+Actuals!I133</f>
        <v>0</v>
      </c>
      <c r="M23" s="127" t="n">
        <f aca="false">+Actuals!J133</f>
        <v>0</v>
      </c>
      <c r="N23" s="128" t="n">
        <f aca="false">+Actuals!K133</f>
        <v>0</v>
      </c>
      <c r="O23" s="127" t="n">
        <f aca="false">+Actuals!L133</f>
        <v>0</v>
      </c>
      <c r="P23" s="128" t="n">
        <f aca="false">+Actuals!M133</f>
        <v>0</v>
      </c>
      <c r="Q23" s="127" t="n">
        <f aca="false">+Actuals!N133</f>
        <v>0</v>
      </c>
      <c r="R23" s="128" t="n">
        <f aca="false">+Actuals!O133</f>
        <v>0</v>
      </c>
      <c r="S23" s="127" t="n">
        <f aca="false">+Actuals!P133</f>
        <v>0</v>
      </c>
      <c r="T23" s="128" t="n">
        <f aca="false">+Actuals!Q133</f>
        <v>0</v>
      </c>
      <c r="U23" s="127" t="n">
        <f aca="false">+Actuals!R133</f>
        <v>0</v>
      </c>
      <c r="V23" s="128" t="n">
        <f aca="false">+Actuals!S133</f>
        <v>0</v>
      </c>
      <c r="W23" s="127" t="n">
        <f aca="false">+Actuals!T133</f>
        <v>0</v>
      </c>
      <c r="X23" s="128" t="n">
        <f aca="false">+Actuals!U133</f>
        <v>0</v>
      </c>
      <c r="Y23" s="127" t="n">
        <f aca="false">+Actuals!V133</f>
        <v>0</v>
      </c>
      <c r="Z23" s="128" t="n">
        <f aca="false">+Actuals!W133</f>
        <v>0</v>
      </c>
      <c r="AA23" s="127" t="n">
        <f aca="false">+Actuals!X133</f>
        <v>0</v>
      </c>
      <c r="AB23" s="128" t="n">
        <f aca="false">+Actuals!Y133</f>
        <v>0</v>
      </c>
      <c r="AC23" s="127" t="n">
        <f aca="false">+Actuals!Z133</f>
        <v>0</v>
      </c>
      <c r="AD23" s="128" t="n">
        <f aca="false">+Actuals!AA133</f>
        <v>0</v>
      </c>
      <c r="AE23" s="127" t="n">
        <f aca="false">+Actuals!AB133</f>
        <v>0</v>
      </c>
      <c r="AF23" s="128" t="n">
        <f aca="false">+Actuals!AC133</f>
        <v>0</v>
      </c>
      <c r="AG23" s="127" t="n">
        <f aca="false">+Actuals!AD133</f>
        <v>0</v>
      </c>
      <c r="AH23" s="128" t="n">
        <f aca="false">+Actuals!AE133</f>
        <v>0</v>
      </c>
      <c r="AI23" s="127" t="n">
        <f aca="false">+Actuals!AF133</f>
        <v>0</v>
      </c>
      <c r="AJ23" s="128" t="n">
        <f aca="false">+Actuals!AG133</f>
        <v>0</v>
      </c>
      <c r="AK23" s="127" t="n">
        <f aca="false">+Actuals!AH133</f>
        <v>0</v>
      </c>
      <c r="AL23" s="128" t="n">
        <f aca="false">+Actuals!AI133</f>
        <v>0</v>
      </c>
      <c r="AM23" s="127" t="n">
        <f aca="false">+Actuals!AJ133</f>
        <v>0</v>
      </c>
      <c r="AN23" s="128" t="n">
        <f aca="false">+Actuals!AK133</f>
        <v>0</v>
      </c>
      <c r="AO23" s="127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'TIE-OUT'!AH27+RECLASS!AH27</f>
        <v>0</v>
      </c>
      <c r="G27" s="26" t="n">
        <f aca="false">'TIE-OUT'!AI27+RECLASS!AI27</f>
        <v>0</v>
      </c>
      <c r="H27" s="128" t="n">
        <f aca="false">+Actuals!E134</f>
        <v>0</v>
      </c>
      <c r="I27" s="127" t="n">
        <f aca="false">+Actuals!F134</f>
        <v>0</v>
      </c>
      <c r="J27" s="128" t="n">
        <f aca="false">+Actuals!G134</f>
        <v>0</v>
      </c>
      <c r="K27" s="127" t="n">
        <f aca="false">+Actuals!H134</f>
        <v>0</v>
      </c>
      <c r="L27" s="128" t="n">
        <f aca="false">+Actuals!I134</f>
        <v>0</v>
      </c>
      <c r="M27" s="127" t="n">
        <f aca="false">+Actuals!J134</f>
        <v>0</v>
      </c>
      <c r="N27" s="128" t="n">
        <f aca="false">+Actuals!K134</f>
        <v>0</v>
      </c>
      <c r="O27" s="127" t="n">
        <f aca="false">+Actuals!L134</f>
        <v>0</v>
      </c>
      <c r="P27" s="128" t="n">
        <f aca="false">+Actuals!M134</f>
        <v>0</v>
      </c>
      <c r="Q27" s="127" t="n">
        <f aca="false">+Actuals!N134</f>
        <v>0</v>
      </c>
      <c r="R27" s="128" t="n">
        <f aca="false">+Actuals!O134</f>
        <v>0</v>
      </c>
      <c r="S27" s="127" t="n">
        <f aca="false">+Actuals!P134</f>
        <v>0</v>
      </c>
      <c r="T27" s="128" t="n">
        <f aca="false">+Actuals!Q134</f>
        <v>0</v>
      </c>
      <c r="U27" s="127" t="n">
        <f aca="false">+Actuals!R134</f>
        <v>0</v>
      </c>
      <c r="V27" s="128" t="n">
        <f aca="false">+Actuals!S134</f>
        <v>0</v>
      </c>
      <c r="W27" s="127" t="n">
        <f aca="false">+Actuals!T134</f>
        <v>0</v>
      </c>
      <c r="X27" s="128" t="n">
        <f aca="false">+Actuals!U134</f>
        <v>0</v>
      </c>
      <c r="Y27" s="127" t="n">
        <f aca="false">+Actuals!V134</f>
        <v>0</v>
      </c>
      <c r="Z27" s="128" t="n">
        <f aca="false">+Actuals!W134</f>
        <v>0</v>
      </c>
      <c r="AA27" s="127" t="n">
        <f aca="false">+Actuals!X134</f>
        <v>0</v>
      </c>
      <c r="AB27" s="128" t="n">
        <f aca="false">+Actuals!Y134</f>
        <v>0</v>
      </c>
      <c r="AC27" s="127" t="n">
        <f aca="false">+Actuals!Z134</f>
        <v>0</v>
      </c>
      <c r="AD27" s="128" t="n">
        <f aca="false">+Actuals!AA134</f>
        <v>0</v>
      </c>
      <c r="AE27" s="127" t="n">
        <f aca="false">+Actuals!AB134</f>
        <v>0</v>
      </c>
      <c r="AF27" s="128" t="n">
        <f aca="false">+Actuals!AC134</f>
        <v>0</v>
      </c>
      <c r="AG27" s="127" t="n">
        <f aca="false">+Actuals!AD134</f>
        <v>0</v>
      </c>
      <c r="AH27" s="128" t="n">
        <f aca="false">+Actuals!AE134</f>
        <v>0</v>
      </c>
      <c r="AI27" s="127" t="n">
        <f aca="false">+Actuals!AF134</f>
        <v>0</v>
      </c>
      <c r="AJ27" s="128" t="n">
        <f aca="false">+Actuals!AG134</f>
        <v>0</v>
      </c>
      <c r="AK27" s="127" t="n">
        <f aca="false">+Actuals!AH134</f>
        <v>0</v>
      </c>
      <c r="AL27" s="128" t="n">
        <f aca="false">+Actuals!AI134</f>
        <v>0</v>
      </c>
      <c r="AM27" s="127" t="n">
        <f aca="false">+Actuals!AJ134</f>
        <v>0</v>
      </c>
      <c r="AN27" s="128" t="n">
        <f aca="false">+Actuals!AK134</f>
        <v>0</v>
      </c>
      <c r="AO27" s="127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'TIE-OUT'!AH28+RECLASS!AH28</f>
        <v>0</v>
      </c>
      <c r="G28" s="108" t="n">
        <f aca="false">'TIE-OUT'!AI28+RECLASS!AI28</f>
        <v>0</v>
      </c>
      <c r="H28" s="128" t="n">
        <f aca="false">+Actuals!E135</f>
        <v>0</v>
      </c>
      <c r="I28" s="127" t="n">
        <f aca="false">+Actuals!F135</f>
        <v>0</v>
      </c>
      <c r="J28" s="128" t="n">
        <f aca="false">+Actuals!G135</f>
        <v>0</v>
      </c>
      <c r="K28" s="127" t="n">
        <f aca="false">+Actuals!H135</f>
        <v>0</v>
      </c>
      <c r="L28" s="128" t="n">
        <f aca="false">+Actuals!I135</f>
        <v>0</v>
      </c>
      <c r="M28" s="127" t="n">
        <f aca="false">+Actuals!J135</f>
        <v>0</v>
      </c>
      <c r="N28" s="128" t="n">
        <f aca="false">+Actuals!K135</f>
        <v>0</v>
      </c>
      <c r="O28" s="127" t="n">
        <f aca="false">+Actuals!L135</f>
        <v>0</v>
      </c>
      <c r="P28" s="128" t="n">
        <f aca="false">+Actuals!M135</f>
        <v>0</v>
      </c>
      <c r="Q28" s="127" t="n">
        <f aca="false">+Actuals!N135</f>
        <v>0</v>
      </c>
      <c r="R28" s="128" t="n">
        <f aca="false">+Actuals!O135</f>
        <v>0</v>
      </c>
      <c r="S28" s="127" t="n">
        <f aca="false">+Actuals!P135</f>
        <v>0</v>
      </c>
      <c r="T28" s="128" t="n">
        <f aca="false">+Actuals!Q135</f>
        <v>0</v>
      </c>
      <c r="U28" s="127" t="n">
        <f aca="false">+Actuals!R135</f>
        <v>0</v>
      </c>
      <c r="V28" s="128" t="n">
        <f aca="false">+Actuals!S135</f>
        <v>0</v>
      </c>
      <c r="W28" s="127" t="n">
        <f aca="false">+Actuals!T135</f>
        <v>0</v>
      </c>
      <c r="X28" s="128" t="n">
        <f aca="false">+Actuals!U135</f>
        <v>0</v>
      </c>
      <c r="Y28" s="127" t="n">
        <f aca="false">+Actuals!V135</f>
        <v>0</v>
      </c>
      <c r="Z28" s="128" t="n">
        <f aca="false">+Actuals!W135</f>
        <v>0</v>
      </c>
      <c r="AA28" s="127" t="n">
        <f aca="false">+Actuals!X135</f>
        <v>0</v>
      </c>
      <c r="AB28" s="128" t="n">
        <f aca="false">+Actuals!Y135</f>
        <v>0</v>
      </c>
      <c r="AC28" s="127" t="n">
        <f aca="false">+Actuals!Z135</f>
        <v>0</v>
      </c>
      <c r="AD28" s="128" t="n">
        <f aca="false">+Actuals!AA135</f>
        <v>0</v>
      </c>
      <c r="AE28" s="127" t="n">
        <f aca="false">+Actuals!AB135</f>
        <v>0</v>
      </c>
      <c r="AF28" s="128" t="n">
        <f aca="false">+Actuals!AC135</f>
        <v>0</v>
      </c>
      <c r="AG28" s="127" t="n">
        <f aca="false">+Actuals!AD135</f>
        <v>0</v>
      </c>
      <c r="AH28" s="128" t="n">
        <f aca="false">+Actuals!AE135</f>
        <v>0</v>
      </c>
      <c r="AI28" s="127" t="n">
        <f aca="false">+Actuals!AF135</f>
        <v>0</v>
      </c>
      <c r="AJ28" s="128" t="n">
        <f aca="false">+Actuals!AG135</f>
        <v>0</v>
      </c>
      <c r="AK28" s="127" t="n">
        <f aca="false">+Actuals!AH135</f>
        <v>0</v>
      </c>
      <c r="AL28" s="128" t="n">
        <f aca="false">+Actuals!AI135</f>
        <v>0</v>
      </c>
      <c r="AM28" s="127" t="n">
        <f aca="false">+Actuals!AJ135</f>
        <v>0</v>
      </c>
      <c r="AN28" s="128" t="n">
        <f aca="false">+Actuals!AK135</f>
        <v>0</v>
      </c>
      <c r="AO28" s="127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8"/>
      <c r="I31" s="127"/>
      <c r="J31" s="128"/>
      <c r="K31" s="127"/>
      <c r="L31" s="128"/>
      <c r="M31" s="127"/>
      <c r="N31" s="128"/>
      <c r="O31" s="127"/>
      <c r="P31" s="128"/>
      <c r="Q31" s="127"/>
      <c r="R31" s="128"/>
      <c r="S31" s="127"/>
      <c r="T31" s="128"/>
      <c r="U31" s="127"/>
      <c r="V31" s="128"/>
      <c r="W31" s="127"/>
      <c r="X31" s="128"/>
      <c r="Y31" s="127"/>
      <c r="Z31" s="128"/>
      <c r="AA31" s="127"/>
      <c r="AB31" s="128"/>
      <c r="AC31" s="127"/>
      <c r="AD31" s="128"/>
      <c r="AE31" s="127"/>
      <c r="AF31" s="128"/>
      <c r="AG31" s="127"/>
      <c r="AH31" s="128"/>
      <c r="AI31" s="127"/>
      <c r="AJ31" s="128"/>
      <c r="AK31" s="127"/>
      <c r="AL31" s="128"/>
      <c r="AM31" s="127"/>
      <c r="AN31" s="128"/>
      <c r="AO31" s="127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'TIE-OUT'!AH32+RECLASS!AH32</f>
        <v>0</v>
      </c>
      <c r="G32" s="26" t="n">
        <f aca="false">'TIE-OUT'!AI32+RECLASS!AI32</f>
        <v>0</v>
      </c>
      <c r="H32" s="128" t="n">
        <f aca="false">+Actuals!E136</f>
        <v>-0</v>
      </c>
      <c r="I32" s="127" t="n">
        <f aca="false">+Actuals!F136</f>
        <v>-0</v>
      </c>
      <c r="J32" s="128" t="n">
        <f aca="false">+Actuals!G136</f>
        <v>0</v>
      </c>
      <c r="K32" s="127" t="n">
        <f aca="false">+Actuals!H136</f>
        <v>0</v>
      </c>
      <c r="L32" s="128" t="n">
        <f aca="false">+Actuals!I136</f>
        <v>0</v>
      </c>
      <c r="M32" s="127" t="n">
        <f aca="false">+Actuals!J136</f>
        <v>0</v>
      </c>
      <c r="N32" s="128" t="n">
        <f aca="false">+Actuals!K136</f>
        <v>0</v>
      </c>
      <c r="O32" s="127" t="n">
        <f aca="false">+Actuals!L136</f>
        <v>0</v>
      </c>
      <c r="P32" s="128" t="n">
        <f aca="false">+Actuals!M136</f>
        <v>0</v>
      </c>
      <c r="Q32" s="127" t="n">
        <f aca="false">+Actuals!N136</f>
        <v>0</v>
      </c>
      <c r="R32" s="128" t="n">
        <f aca="false">+Actuals!O136</f>
        <v>0</v>
      </c>
      <c r="S32" s="127" t="n">
        <f aca="false">+Actuals!P136</f>
        <v>0</v>
      </c>
      <c r="T32" s="128" t="n">
        <f aca="false">+Actuals!Q136</f>
        <v>0</v>
      </c>
      <c r="U32" s="127" t="n">
        <f aca="false">+Actuals!R136</f>
        <v>0</v>
      </c>
      <c r="V32" s="128" t="n">
        <f aca="false">+Actuals!S136</f>
        <v>0</v>
      </c>
      <c r="W32" s="127" t="n">
        <f aca="false">+Actuals!T136</f>
        <v>0</v>
      </c>
      <c r="X32" s="128" t="n">
        <f aca="false">+Actuals!U136</f>
        <v>0</v>
      </c>
      <c r="Y32" s="127" t="n">
        <f aca="false">+Actuals!V136</f>
        <v>0</v>
      </c>
      <c r="Z32" s="128" t="n">
        <f aca="false">+Actuals!W136</f>
        <v>0</v>
      </c>
      <c r="AA32" s="127" t="n">
        <f aca="false">+Actuals!X136</f>
        <v>0</v>
      </c>
      <c r="AB32" s="128" t="n">
        <f aca="false">+Actuals!Y136</f>
        <v>0</v>
      </c>
      <c r="AC32" s="127" t="n">
        <f aca="false">+Actuals!Z136</f>
        <v>0</v>
      </c>
      <c r="AD32" s="128" t="n">
        <f aca="false">+Actuals!AA136</f>
        <v>0</v>
      </c>
      <c r="AE32" s="127" t="n">
        <f aca="false">+Actuals!AB136</f>
        <v>0</v>
      </c>
      <c r="AF32" s="128" t="n">
        <f aca="false">+Actuals!AC136</f>
        <v>0</v>
      </c>
      <c r="AG32" s="127" t="n">
        <f aca="false">+Actuals!AD136</f>
        <v>0</v>
      </c>
      <c r="AH32" s="128" t="n">
        <f aca="false">+Actuals!AE136</f>
        <v>0</v>
      </c>
      <c r="AI32" s="127" t="n">
        <f aca="false">+Actuals!AF136</f>
        <v>0</v>
      </c>
      <c r="AJ32" s="128" t="n">
        <f aca="false">+Actuals!AG136</f>
        <v>0</v>
      </c>
      <c r="AK32" s="127" t="n">
        <f aca="false">+Actuals!AH136</f>
        <v>0</v>
      </c>
      <c r="AL32" s="128" t="n">
        <f aca="false">+Actuals!AI136</f>
        <v>0</v>
      </c>
      <c r="AM32" s="127" t="n">
        <f aca="false">+Actuals!AJ136</f>
        <v>0</v>
      </c>
      <c r="AN32" s="128" t="n">
        <f aca="false">+Actuals!AK136</f>
        <v>0</v>
      </c>
      <c r="AO32" s="127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'TIE-OUT'!AH33+RECLASS!AH33</f>
        <v>0</v>
      </c>
      <c r="G33" s="29" t="n">
        <f aca="false">'TIE-OUT'!AI33+RECLASS!AI33</f>
        <v>0</v>
      </c>
      <c r="H33" s="128" t="n">
        <f aca="false">+Actuals!E137</f>
        <v>0</v>
      </c>
      <c r="I33" s="127" t="n">
        <f aca="false">+Actuals!F137</f>
        <v>0</v>
      </c>
      <c r="J33" s="128" t="n">
        <f aca="false">+Actuals!G137</f>
        <v>0</v>
      </c>
      <c r="K33" s="127" t="n">
        <f aca="false">+Actuals!H137</f>
        <v>0</v>
      </c>
      <c r="L33" s="128" t="n">
        <f aca="false">+Actuals!I137</f>
        <v>0</v>
      </c>
      <c r="M33" s="127" t="n">
        <f aca="false">+Actuals!J137</f>
        <v>0</v>
      </c>
      <c r="N33" s="128" t="n">
        <f aca="false">+Actuals!K137</f>
        <v>0</v>
      </c>
      <c r="O33" s="127" t="n">
        <f aca="false">+Actuals!L137</f>
        <v>0</v>
      </c>
      <c r="P33" s="128" t="n">
        <f aca="false">+Actuals!M137</f>
        <v>0</v>
      </c>
      <c r="Q33" s="127" t="n">
        <f aca="false">+Actuals!N137</f>
        <v>0</v>
      </c>
      <c r="R33" s="128" t="n">
        <f aca="false">+Actuals!O137</f>
        <v>0</v>
      </c>
      <c r="S33" s="127" t="n">
        <f aca="false">+Actuals!P137</f>
        <v>0</v>
      </c>
      <c r="T33" s="128" t="n">
        <f aca="false">+Actuals!Q137</f>
        <v>0</v>
      </c>
      <c r="U33" s="127" t="n">
        <f aca="false">+Actuals!R137</f>
        <v>0</v>
      </c>
      <c r="V33" s="128" t="n">
        <f aca="false">+Actuals!S137</f>
        <v>0</v>
      </c>
      <c r="W33" s="127" t="n">
        <f aca="false">+Actuals!T137</f>
        <v>0</v>
      </c>
      <c r="X33" s="128" t="n">
        <f aca="false">+Actuals!U137</f>
        <v>0</v>
      </c>
      <c r="Y33" s="127" t="n">
        <f aca="false">+Actuals!V137</f>
        <v>0</v>
      </c>
      <c r="Z33" s="128" t="n">
        <f aca="false">+Actuals!W137</f>
        <v>0</v>
      </c>
      <c r="AA33" s="127" t="n">
        <f aca="false">+Actuals!X137</f>
        <v>0</v>
      </c>
      <c r="AB33" s="128" t="n">
        <f aca="false">+Actuals!Y137</f>
        <v>0</v>
      </c>
      <c r="AC33" s="127" t="n">
        <f aca="false">+Actuals!Z137</f>
        <v>0</v>
      </c>
      <c r="AD33" s="128" t="n">
        <f aca="false">+Actuals!AA137</f>
        <v>0</v>
      </c>
      <c r="AE33" s="127" t="n">
        <f aca="false">+Actuals!AB137</f>
        <v>0</v>
      </c>
      <c r="AF33" s="128" t="n">
        <f aca="false">+Actuals!AC137</f>
        <v>0</v>
      </c>
      <c r="AG33" s="127" t="n">
        <f aca="false">+Actuals!AD137</f>
        <v>0</v>
      </c>
      <c r="AH33" s="128" t="n">
        <f aca="false">+Actuals!AE137</f>
        <v>0</v>
      </c>
      <c r="AI33" s="127" t="n">
        <f aca="false">+Actuals!AF137</f>
        <v>0</v>
      </c>
      <c r="AJ33" s="128" t="n">
        <f aca="false">+Actuals!AG137</f>
        <v>0</v>
      </c>
      <c r="AK33" s="127" t="n">
        <f aca="false">+Actuals!AH137</f>
        <v>0</v>
      </c>
      <c r="AL33" s="128" t="n">
        <f aca="false">+Actuals!AI137</f>
        <v>0</v>
      </c>
      <c r="AM33" s="127" t="n">
        <f aca="false">+Actuals!AJ137</f>
        <v>0</v>
      </c>
      <c r="AN33" s="128" t="n">
        <f aca="false">+Actuals!AK137</f>
        <v>0</v>
      </c>
      <c r="AO33" s="127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'TIE-OUT'!AH34+RECLASS!AH34</f>
        <v>0</v>
      </c>
      <c r="G34" s="29" t="n">
        <f aca="false">'TIE-OUT'!AI34+RECLASS!AI34</f>
        <v>0</v>
      </c>
      <c r="H34" s="128" t="n">
        <f aca="false">+Actuals!E138</f>
        <v>0</v>
      </c>
      <c r="I34" s="127" t="n">
        <f aca="false">+Actuals!F138</f>
        <v>0</v>
      </c>
      <c r="J34" s="128" t="n">
        <f aca="false">+Actuals!G138</f>
        <v>0</v>
      </c>
      <c r="K34" s="127" t="n">
        <f aca="false">+Actuals!H138</f>
        <v>0</v>
      </c>
      <c r="L34" s="128" t="n">
        <f aca="false">+Actuals!I138</f>
        <v>0</v>
      </c>
      <c r="M34" s="127" t="n">
        <f aca="false">+Actuals!J138</f>
        <v>0</v>
      </c>
      <c r="N34" s="128" t="n">
        <f aca="false">+Actuals!K138</f>
        <v>0</v>
      </c>
      <c r="O34" s="127" t="n">
        <f aca="false">+Actuals!L138</f>
        <v>0</v>
      </c>
      <c r="P34" s="128" t="n">
        <f aca="false">+Actuals!M138</f>
        <v>0</v>
      </c>
      <c r="Q34" s="127" t="n">
        <f aca="false">+Actuals!N138</f>
        <v>0</v>
      </c>
      <c r="R34" s="128" t="n">
        <f aca="false">+Actuals!O138</f>
        <v>0</v>
      </c>
      <c r="S34" s="127" t="n">
        <f aca="false">+Actuals!P138</f>
        <v>0</v>
      </c>
      <c r="T34" s="128" t="n">
        <f aca="false">+Actuals!Q138</f>
        <v>0</v>
      </c>
      <c r="U34" s="127" t="n">
        <f aca="false">+Actuals!R138</f>
        <v>0</v>
      </c>
      <c r="V34" s="128" t="n">
        <f aca="false">+Actuals!S138</f>
        <v>0</v>
      </c>
      <c r="W34" s="127" t="n">
        <f aca="false">+Actuals!T138</f>
        <v>0</v>
      </c>
      <c r="X34" s="128" t="n">
        <f aca="false">+Actuals!U138</f>
        <v>0</v>
      </c>
      <c r="Y34" s="127" t="n">
        <f aca="false">+Actuals!V138</f>
        <v>0</v>
      </c>
      <c r="Z34" s="128" t="n">
        <f aca="false">+Actuals!W138</f>
        <v>0</v>
      </c>
      <c r="AA34" s="127" t="n">
        <f aca="false">+Actuals!X138</f>
        <v>0</v>
      </c>
      <c r="AB34" s="128" t="n">
        <f aca="false">+Actuals!Y138</f>
        <v>0</v>
      </c>
      <c r="AC34" s="127" t="n">
        <f aca="false">+Actuals!Z138</f>
        <v>0</v>
      </c>
      <c r="AD34" s="128" t="n">
        <f aca="false">+Actuals!AA138</f>
        <v>0</v>
      </c>
      <c r="AE34" s="127" t="n">
        <f aca="false">+Actuals!AB138</f>
        <v>0</v>
      </c>
      <c r="AF34" s="128" t="n">
        <f aca="false">+Actuals!AC138</f>
        <v>0</v>
      </c>
      <c r="AG34" s="127" t="n">
        <f aca="false">+Actuals!AD138</f>
        <v>0</v>
      </c>
      <c r="AH34" s="128" t="n">
        <f aca="false">+Actuals!AE138</f>
        <v>0</v>
      </c>
      <c r="AI34" s="127" t="n">
        <f aca="false">+Actuals!AF138</f>
        <v>0</v>
      </c>
      <c r="AJ34" s="128" t="n">
        <f aca="false">+Actuals!AG138</f>
        <v>0</v>
      </c>
      <c r="AK34" s="127" t="n">
        <f aca="false">+Actuals!AH138</f>
        <v>0</v>
      </c>
      <c r="AL34" s="128" t="n">
        <f aca="false">+Actuals!AI138</f>
        <v>0</v>
      </c>
      <c r="AM34" s="127" t="n">
        <f aca="false">+Actuals!AJ138</f>
        <v>0</v>
      </c>
      <c r="AN34" s="128" t="n">
        <f aca="false">+Actuals!AK138</f>
        <v>0</v>
      </c>
      <c r="AO34" s="127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'TIE-OUT'!AH35+RECLASS!AH35</f>
        <v>0</v>
      </c>
      <c r="G35" s="108" t="n">
        <f aca="false">'TIE-OUT'!AI35+RECLASS!AI35</f>
        <v>0</v>
      </c>
      <c r="H35" s="128" t="n">
        <f aca="false">+Actuals!E139</f>
        <v>-0</v>
      </c>
      <c r="I35" s="127" t="n">
        <f aca="false">+Actuals!F139</f>
        <v>-0</v>
      </c>
      <c r="J35" s="128" t="n">
        <f aca="false">+Actuals!G139</f>
        <v>-0</v>
      </c>
      <c r="K35" s="127" t="n">
        <f aca="false">+Actuals!H139</f>
        <v>-0</v>
      </c>
      <c r="L35" s="128" t="n">
        <f aca="false">+Actuals!I139</f>
        <v>0</v>
      </c>
      <c r="M35" s="127" t="n">
        <f aca="false">+Actuals!J139</f>
        <v>0</v>
      </c>
      <c r="N35" s="128" t="n">
        <f aca="false">+Actuals!K139</f>
        <v>0</v>
      </c>
      <c r="O35" s="127" t="n">
        <f aca="false">+Actuals!L139</f>
        <v>0</v>
      </c>
      <c r="P35" s="128" t="n">
        <f aca="false">+Actuals!M139</f>
        <v>0</v>
      </c>
      <c r="Q35" s="127" t="n">
        <f aca="false">+Actuals!N139</f>
        <v>0</v>
      </c>
      <c r="R35" s="128" t="n">
        <f aca="false">+Actuals!O139</f>
        <v>0</v>
      </c>
      <c r="S35" s="127" t="n">
        <f aca="false">+Actuals!P139</f>
        <v>0</v>
      </c>
      <c r="T35" s="128" t="n">
        <f aca="false">+Actuals!Q139</f>
        <v>0</v>
      </c>
      <c r="U35" s="127" t="n">
        <f aca="false">+Actuals!R139</f>
        <v>0</v>
      </c>
      <c r="V35" s="128" t="n">
        <f aca="false">+Actuals!S139</f>
        <v>0</v>
      </c>
      <c r="W35" s="127" t="n">
        <f aca="false">+Actuals!T139</f>
        <v>0</v>
      </c>
      <c r="X35" s="128" t="n">
        <f aca="false">+Actuals!U139</f>
        <v>0</v>
      </c>
      <c r="Y35" s="127" t="n">
        <f aca="false">+Actuals!V139</f>
        <v>0</v>
      </c>
      <c r="Z35" s="128" t="n">
        <f aca="false">+Actuals!W139</f>
        <v>0</v>
      </c>
      <c r="AA35" s="127" t="n">
        <f aca="false">+Actuals!X139</f>
        <v>0</v>
      </c>
      <c r="AB35" s="128" t="n">
        <f aca="false">+Actuals!Y139</f>
        <v>0</v>
      </c>
      <c r="AC35" s="127" t="n">
        <f aca="false">+Actuals!Z139</f>
        <v>0</v>
      </c>
      <c r="AD35" s="128" t="n">
        <f aca="false">+Actuals!AA139</f>
        <v>0</v>
      </c>
      <c r="AE35" s="127" t="n">
        <f aca="false">+Actuals!AB139</f>
        <v>0</v>
      </c>
      <c r="AF35" s="128" t="n">
        <f aca="false">+Actuals!AC139</f>
        <v>0</v>
      </c>
      <c r="AG35" s="127" t="n">
        <f aca="false">+Actuals!AD139</f>
        <v>0</v>
      </c>
      <c r="AH35" s="128" t="n">
        <f aca="false">+Actuals!AE139</f>
        <v>0</v>
      </c>
      <c r="AI35" s="127" t="n">
        <f aca="false">+Actuals!AF139</f>
        <v>0</v>
      </c>
      <c r="AJ35" s="128" t="n">
        <f aca="false">+Actuals!AG139</f>
        <v>0</v>
      </c>
      <c r="AK35" s="127" t="n">
        <f aca="false">+Actuals!AH139</f>
        <v>0</v>
      </c>
      <c r="AL35" s="128" t="n">
        <f aca="false">+Actuals!AI139</f>
        <v>0</v>
      </c>
      <c r="AM35" s="127" t="n">
        <f aca="false">+Actuals!AJ139</f>
        <v>0</v>
      </c>
      <c r="AN35" s="128" t="n">
        <f aca="false">+Actuals!AK139</f>
        <v>0</v>
      </c>
      <c r="AO35" s="127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'TIE-OUT'!AH39+RECLASS!AH39</f>
        <v>0</v>
      </c>
      <c r="G39" s="26" t="n">
        <f aca="false">'TIE-OUT'!AI39+RECLASS!AI39</f>
        <v>0</v>
      </c>
      <c r="H39" s="128" t="n">
        <f aca="false">+Actuals!E140</f>
        <v>-0</v>
      </c>
      <c r="I39" s="127" t="n">
        <f aca="false">+Actuals!F140</f>
        <v>-0</v>
      </c>
      <c r="J39" s="128" t="n">
        <f aca="false">+Actuals!G140</f>
        <v>0</v>
      </c>
      <c r="K39" s="127" t="n">
        <f aca="false">+Actuals!H140</f>
        <v>0</v>
      </c>
      <c r="L39" s="128" t="n">
        <f aca="false">+Actuals!I140</f>
        <v>0</v>
      </c>
      <c r="M39" s="127" t="n">
        <f aca="false">+Actuals!J140</f>
        <v>0</v>
      </c>
      <c r="N39" s="128" t="n">
        <f aca="false">+Actuals!K140</f>
        <v>0</v>
      </c>
      <c r="O39" s="127" t="n">
        <f aca="false">+Actuals!L140</f>
        <v>0</v>
      </c>
      <c r="P39" s="128" t="n">
        <f aca="false">+Actuals!M140</f>
        <v>0</v>
      </c>
      <c r="Q39" s="127" t="n">
        <f aca="false">+Actuals!N140</f>
        <v>0</v>
      </c>
      <c r="R39" s="128" t="n">
        <f aca="false">+Actuals!O140</f>
        <v>0</v>
      </c>
      <c r="S39" s="127" t="n">
        <f aca="false">+Actuals!P140</f>
        <v>0</v>
      </c>
      <c r="T39" s="128" t="n">
        <f aca="false">+Actuals!Q140</f>
        <v>0</v>
      </c>
      <c r="U39" s="127" t="n">
        <f aca="false">+Actuals!R140</f>
        <v>0</v>
      </c>
      <c r="V39" s="128" t="n">
        <f aca="false">+Actuals!S140</f>
        <v>0</v>
      </c>
      <c r="W39" s="127" t="n">
        <f aca="false">+Actuals!T140</f>
        <v>0</v>
      </c>
      <c r="X39" s="128" t="n">
        <f aca="false">+Actuals!U140</f>
        <v>0</v>
      </c>
      <c r="Y39" s="127" t="n">
        <f aca="false">+Actuals!V140</f>
        <v>0</v>
      </c>
      <c r="Z39" s="128" t="n">
        <f aca="false">+Actuals!W140</f>
        <v>0</v>
      </c>
      <c r="AA39" s="127" t="n">
        <f aca="false">+Actuals!X140</f>
        <v>0</v>
      </c>
      <c r="AB39" s="128" t="n">
        <f aca="false">+Actuals!Y140</f>
        <v>0</v>
      </c>
      <c r="AC39" s="127" t="n">
        <f aca="false">+Actuals!Z140</f>
        <v>0</v>
      </c>
      <c r="AD39" s="128" t="n">
        <f aca="false">+Actuals!AA140</f>
        <v>0</v>
      </c>
      <c r="AE39" s="127" t="n">
        <f aca="false">+Actuals!AB140</f>
        <v>0</v>
      </c>
      <c r="AF39" s="128" t="n">
        <f aca="false">+Actuals!AC140</f>
        <v>0</v>
      </c>
      <c r="AG39" s="127" t="n">
        <f aca="false">+Actuals!AD140</f>
        <v>0</v>
      </c>
      <c r="AH39" s="128" t="n">
        <f aca="false">+Actuals!AE140</f>
        <v>0</v>
      </c>
      <c r="AI39" s="127" t="n">
        <f aca="false">+Actuals!AF140</f>
        <v>0</v>
      </c>
      <c r="AJ39" s="128" t="n">
        <f aca="false">+Actuals!AG140</f>
        <v>0</v>
      </c>
      <c r="AK39" s="127" t="n">
        <f aca="false">+Actuals!AH140</f>
        <v>0</v>
      </c>
      <c r="AL39" s="128" t="n">
        <f aca="false">+Actuals!AI140</f>
        <v>0</v>
      </c>
      <c r="AM39" s="127" t="n">
        <f aca="false">+Actuals!AJ140</f>
        <v>0</v>
      </c>
      <c r="AN39" s="128" t="n">
        <f aca="false">+Actuals!AK140</f>
        <v>0</v>
      </c>
      <c r="AO39" s="127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'TIE-OUT'!AH40+RECLASS!AH40</f>
        <v>0</v>
      </c>
      <c r="G40" s="29" t="n">
        <f aca="false">'TIE-OUT'!AI40+RECLASS!AI40</f>
        <v>0</v>
      </c>
      <c r="H40" s="128" t="n">
        <f aca="false">+Actuals!E141</f>
        <v>-0</v>
      </c>
      <c r="I40" s="127" t="n">
        <f aca="false">+Actuals!F141</f>
        <v>-0</v>
      </c>
      <c r="J40" s="128" t="n">
        <f aca="false">+Actuals!G141</f>
        <v>-0</v>
      </c>
      <c r="K40" s="127" t="n">
        <f aca="false">+Actuals!H141</f>
        <v>-0</v>
      </c>
      <c r="L40" s="128" t="n">
        <f aca="false">+Actuals!I141</f>
        <v>0</v>
      </c>
      <c r="M40" s="127" t="n">
        <f aca="false">+Actuals!J141</f>
        <v>0</v>
      </c>
      <c r="N40" s="128" t="n">
        <f aca="false">+Actuals!K141</f>
        <v>0</v>
      </c>
      <c r="O40" s="127" t="n">
        <f aca="false">+Actuals!L141</f>
        <v>0</v>
      </c>
      <c r="P40" s="128" t="n">
        <f aca="false">+Actuals!M141</f>
        <v>0</v>
      </c>
      <c r="Q40" s="127" t="n">
        <f aca="false">+Actuals!N141</f>
        <v>0</v>
      </c>
      <c r="R40" s="128" t="n">
        <f aca="false">+Actuals!O141</f>
        <v>0</v>
      </c>
      <c r="S40" s="127" t="n">
        <f aca="false">+Actuals!P141</f>
        <v>0</v>
      </c>
      <c r="T40" s="128" t="n">
        <f aca="false">+Actuals!Q141</f>
        <v>0</v>
      </c>
      <c r="U40" s="127" t="n">
        <f aca="false">+Actuals!R141</f>
        <v>0</v>
      </c>
      <c r="V40" s="128" t="n">
        <f aca="false">+Actuals!S141</f>
        <v>0</v>
      </c>
      <c r="W40" s="127" t="n">
        <f aca="false">+Actuals!T141</f>
        <v>0</v>
      </c>
      <c r="X40" s="128" t="n">
        <f aca="false">+Actuals!U141</f>
        <v>0</v>
      </c>
      <c r="Y40" s="127" t="n">
        <f aca="false">+Actuals!V141</f>
        <v>0</v>
      </c>
      <c r="Z40" s="128" t="n">
        <f aca="false">+Actuals!W141</f>
        <v>0</v>
      </c>
      <c r="AA40" s="127" t="n">
        <f aca="false">+Actuals!X141</f>
        <v>0</v>
      </c>
      <c r="AB40" s="128" t="n">
        <f aca="false">+Actuals!Y141</f>
        <v>0</v>
      </c>
      <c r="AC40" s="127" t="n">
        <f aca="false">+Actuals!Z141</f>
        <v>0</v>
      </c>
      <c r="AD40" s="128" t="n">
        <f aca="false">+Actuals!AA141</f>
        <v>0</v>
      </c>
      <c r="AE40" s="127" t="n">
        <f aca="false">+Actuals!AB141</f>
        <v>0</v>
      </c>
      <c r="AF40" s="128" t="n">
        <f aca="false">+Actuals!AC141</f>
        <v>0</v>
      </c>
      <c r="AG40" s="127" t="n">
        <f aca="false">+Actuals!AD141</f>
        <v>0</v>
      </c>
      <c r="AH40" s="128" t="n">
        <f aca="false">+Actuals!AE141</f>
        <v>0</v>
      </c>
      <c r="AI40" s="127" t="n">
        <f aca="false">+Actuals!AF141</f>
        <v>0</v>
      </c>
      <c r="AJ40" s="128" t="n">
        <f aca="false">+Actuals!AG141</f>
        <v>0</v>
      </c>
      <c r="AK40" s="127" t="n">
        <f aca="false">+Actuals!AH141</f>
        <v>0</v>
      </c>
      <c r="AL40" s="128" t="n">
        <f aca="false">+Actuals!AI141</f>
        <v>0</v>
      </c>
      <c r="AM40" s="127" t="n">
        <f aca="false">+Actuals!AJ141</f>
        <v>0</v>
      </c>
      <c r="AN40" s="128" t="n">
        <f aca="false">+Actuals!AK141</f>
        <v>0</v>
      </c>
      <c r="AO40" s="127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'TIE-OUT'!AH41+RECLASS!AH41</f>
        <v>0</v>
      </c>
      <c r="G41" s="108" t="n">
        <f aca="false">'TIE-OUT'!AI41+RECLASS!AI41</f>
        <v>0</v>
      </c>
      <c r="H41" s="128" t="n">
        <f aca="false">+Actuals!E142</f>
        <v>0</v>
      </c>
      <c r="I41" s="127" t="n">
        <f aca="false">+Actuals!F142</f>
        <v>0</v>
      </c>
      <c r="J41" s="128" t="n">
        <f aca="false">+Actuals!G142</f>
        <v>0</v>
      </c>
      <c r="K41" s="127" t="n">
        <f aca="false">+Actuals!H142</f>
        <v>0</v>
      </c>
      <c r="L41" s="128" t="n">
        <f aca="false">+Actuals!I142</f>
        <v>0</v>
      </c>
      <c r="M41" s="127" t="n">
        <f aca="false">+Actuals!J142</f>
        <v>0</v>
      </c>
      <c r="N41" s="128" t="n">
        <f aca="false">+Actuals!K142</f>
        <v>0</v>
      </c>
      <c r="O41" s="127" t="n">
        <f aca="false">+Actuals!L142</f>
        <v>0</v>
      </c>
      <c r="P41" s="128" t="n">
        <f aca="false">+Actuals!M142</f>
        <v>0</v>
      </c>
      <c r="Q41" s="127" t="n">
        <f aca="false">+Actuals!N142</f>
        <v>0</v>
      </c>
      <c r="R41" s="128" t="n">
        <f aca="false">+Actuals!O142</f>
        <v>0</v>
      </c>
      <c r="S41" s="127" t="n">
        <f aca="false">+Actuals!P142</f>
        <v>0</v>
      </c>
      <c r="T41" s="128" t="n">
        <f aca="false">+Actuals!Q142</f>
        <v>0</v>
      </c>
      <c r="U41" s="127" t="n">
        <f aca="false">+Actuals!R142</f>
        <v>0</v>
      </c>
      <c r="V41" s="128" t="n">
        <f aca="false">+Actuals!S142</f>
        <v>0</v>
      </c>
      <c r="W41" s="127" t="n">
        <f aca="false">+Actuals!T142</f>
        <v>0</v>
      </c>
      <c r="X41" s="128" t="n">
        <f aca="false">+Actuals!U142</f>
        <v>0</v>
      </c>
      <c r="Y41" s="127" t="n">
        <f aca="false">+Actuals!V142</f>
        <v>0</v>
      </c>
      <c r="Z41" s="128" t="n">
        <f aca="false">+Actuals!W142</f>
        <v>0</v>
      </c>
      <c r="AA41" s="127" t="n">
        <f aca="false">+Actuals!X142</f>
        <v>0</v>
      </c>
      <c r="AB41" s="128" t="n">
        <f aca="false">+Actuals!Y142</f>
        <v>0</v>
      </c>
      <c r="AC41" s="127" t="n">
        <f aca="false">+Actuals!Z142</f>
        <v>0</v>
      </c>
      <c r="AD41" s="128" t="n">
        <f aca="false">+Actuals!AA142</f>
        <v>0</v>
      </c>
      <c r="AE41" s="127" t="n">
        <f aca="false">+Actuals!AB142</f>
        <v>0</v>
      </c>
      <c r="AF41" s="128" t="n">
        <f aca="false">+Actuals!AC142</f>
        <v>0</v>
      </c>
      <c r="AG41" s="127" t="n">
        <f aca="false">+Actuals!AD142</f>
        <v>0</v>
      </c>
      <c r="AH41" s="128" t="n">
        <f aca="false">+Actuals!AE142</f>
        <v>0</v>
      </c>
      <c r="AI41" s="127" t="n">
        <f aca="false">+Actuals!AF142</f>
        <v>0</v>
      </c>
      <c r="AJ41" s="128" t="n">
        <f aca="false">+Actuals!AG142</f>
        <v>0</v>
      </c>
      <c r="AK41" s="127" t="n">
        <f aca="false">+Actuals!AH142</f>
        <v>0</v>
      </c>
      <c r="AL41" s="128" t="n">
        <f aca="false">+Actuals!AI142</f>
        <v>0</v>
      </c>
      <c r="AM41" s="127" t="n">
        <f aca="false">+Actuals!AJ142</f>
        <v>0</v>
      </c>
      <c r="AN41" s="128" t="n">
        <f aca="false">+Actuals!AK142</f>
        <v>0</v>
      </c>
      <c r="AO41" s="127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'TIE-OUT'!AH45+RECLASS!AH45</f>
        <v>0</v>
      </c>
      <c r="G45" s="26" t="n">
        <f aca="false">'TIE-OUT'!AI45+RECLASS!AI45</f>
        <v>0</v>
      </c>
      <c r="H45" s="128" t="n">
        <f aca="false">+Actuals!E143</f>
        <v>0</v>
      </c>
      <c r="I45" s="127" t="n">
        <f aca="false">+Actuals!F143</f>
        <v>0</v>
      </c>
      <c r="J45" s="128" t="n">
        <f aca="false">+Actuals!G143</f>
        <v>0</v>
      </c>
      <c r="K45" s="127" t="n">
        <f aca="false">+Actuals!H143</f>
        <v>0</v>
      </c>
      <c r="L45" s="128" t="n">
        <f aca="false">+Actuals!I143</f>
        <v>0</v>
      </c>
      <c r="M45" s="127" t="n">
        <f aca="false">+Actuals!J143</f>
        <v>0</v>
      </c>
      <c r="N45" s="128" t="n">
        <f aca="false">+Actuals!K143</f>
        <v>0</v>
      </c>
      <c r="O45" s="127" t="n">
        <f aca="false">+Actuals!L143</f>
        <v>0</v>
      </c>
      <c r="P45" s="128" t="n">
        <f aca="false">+Actuals!M143</f>
        <v>0</v>
      </c>
      <c r="Q45" s="127" t="n">
        <f aca="false">+Actuals!N143</f>
        <v>0</v>
      </c>
      <c r="R45" s="128" t="n">
        <f aca="false">+Actuals!O143</f>
        <v>0</v>
      </c>
      <c r="S45" s="127" t="n">
        <f aca="false">+Actuals!P143</f>
        <v>0</v>
      </c>
      <c r="T45" s="128" t="n">
        <f aca="false">+Actuals!Q143</f>
        <v>0</v>
      </c>
      <c r="U45" s="127" t="n">
        <f aca="false">+Actuals!R143</f>
        <v>0</v>
      </c>
      <c r="V45" s="128" t="n">
        <f aca="false">+Actuals!S143</f>
        <v>0</v>
      </c>
      <c r="W45" s="127" t="n">
        <f aca="false">+Actuals!T143</f>
        <v>0</v>
      </c>
      <c r="X45" s="128" t="n">
        <f aca="false">+Actuals!U143</f>
        <v>0</v>
      </c>
      <c r="Y45" s="127" t="n">
        <f aca="false">+Actuals!V143</f>
        <v>0</v>
      </c>
      <c r="Z45" s="128" t="n">
        <f aca="false">+Actuals!W143</f>
        <v>0</v>
      </c>
      <c r="AA45" s="127" t="n">
        <f aca="false">+Actuals!X143</f>
        <v>0</v>
      </c>
      <c r="AB45" s="128" t="n">
        <f aca="false">+Actuals!Y143</f>
        <v>0</v>
      </c>
      <c r="AC45" s="127" t="n">
        <f aca="false">+Actuals!Z143</f>
        <v>0</v>
      </c>
      <c r="AD45" s="128" t="n">
        <f aca="false">+Actuals!AA143</f>
        <v>0</v>
      </c>
      <c r="AE45" s="127" t="n">
        <f aca="false">+Actuals!AB143</f>
        <v>0</v>
      </c>
      <c r="AF45" s="128" t="n">
        <f aca="false">+Actuals!AC143</f>
        <v>0</v>
      </c>
      <c r="AG45" s="127" t="n">
        <f aca="false">+Actuals!AD143</f>
        <v>0</v>
      </c>
      <c r="AH45" s="128" t="n">
        <f aca="false">+Actuals!AE143</f>
        <v>0</v>
      </c>
      <c r="AI45" s="127" t="n">
        <f aca="false">+Actuals!AF143</f>
        <v>0</v>
      </c>
      <c r="AJ45" s="128" t="n">
        <f aca="false">+Actuals!AG143</f>
        <v>0</v>
      </c>
      <c r="AK45" s="127" t="n">
        <f aca="false">+Actuals!AH143</f>
        <v>0</v>
      </c>
      <c r="AL45" s="128" t="n">
        <f aca="false">+Actuals!AI143</f>
        <v>0</v>
      </c>
      <c r="AM45" s="127" t="n">
        <f aca="false">+Actuals!AJ143</f>
        <v>0</v>
      </c>
      <c r="AN45" s="128" t="n">
        <f aca="false">+Actuals!AK143</f>
        <v>0</v>
      </c>
      <c r="AO45" s="127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'TIE-OUT'!AH47+RECLASS!AH47</f>
        <v>0</v>
      </c>
      <c r="G47" s="29" t="n">
        <f aca="false">'TIE-OUT'!AI47+RECLASS!AI47</f>
        <v>0</v>
      </c>
      <c r="H47" s="128" t="n">
        <f aca="false">+Actuals!E144</f>
        <v>0</v>
      </c>
      <c r="I47" s="127" t="n">
        <f aca="false">+Actuals!F144</f>
        <v>0</v>
      </c>
      <c r="J47" s="128" t="n">
        <f aca="false">+Actuals!G144</f>
        <v>0</v>
      </c>
      <c r="K47" s="127" t="n">
        <f aca="false">+Actuals!H144</f>
        <v>0</v>
      </c>
      <c r="L47" s="128" t="n">
        <f aca="false">+Actuals!I144</f>
        <v>0</v>
      </c>
      <c r="M47" s="127" t="n">
        <f aca="false">+Actuals!J144</f>
        <v>0</v>
      </c>
      <c r="N47" s="128" t="n">
        <f aca="false">+Actuals!K144</f>
        <v>0</v>
      </c>
      <c r="O47" s="127" t="n">
        <f aca="false">+Actuals!L144</f>
        <v>0</v>
      </c>
      <c r="P47" s="128" t="n">
        <f aca="false">+Actuals!M144</f>
        <v>0</v>
      </c>
      <c r="Q47" s="127" t="n">
        <f aca="false">+Actuals!N144</f>
        <v>0</v>
      </c>
      <c r="R47" s="128" t="n">
        <f aca="false">+Actuals!O144</f>
        <v>0</v>
      </c>
      <c r="S47" s="127" t="n">
        <f aca="false">+Actuals!P144</f>
        <v>0</v>
      </c>
      <c r="T47" s="128" t="n">
        <f aca="false">+Actuals!Q144</f>
        <v>0</v>
      </c>
      <c r="U47" s="127" t="n">
        <f aca="false">+Actuals!R144</f>
        <v>0</v>
      </c>
      <c r="V47" s="128" t="n">
        <f aca="false">+Actuals!S144</f>
        <v>0</v>
      </c>
      <c r="W47" s="127" t="n">
        <f aca="false">+Actuals!T144</f>
        <v>0</v>
      </c>
      <c r="X47" s="128" t="n">
        <f aca="false">+Actuals!U144</f>
        <v>0</v>
      </c>
      <c r="Y47" s="127" t="n">
        <f aca="false">+Actuals!V144</f>
        <v>0</v>
      </c>
      <c r="Z47" s="128" t="n">
        <f aca="false">+Actuals!W144</f>
        <v>0</v>
      </c>
      <c r="AA47" s="127" t="n">
        <f aca="false">+Actuals!X144</f>
        <v>0</v>
      </c>
      <c r="AB47" s="128" t="n">
        <f aca="false">+Actuals!Y144</f>
        <v>0</v>
      </c>
      <c r="AC47" s="127" t="n">
        <f aca="false">+Actuals!Z144</f>
        <v>0</v>
      </c>
      <c r="AD47" s="128" t="n">
        <f aca="false">+Actuals!AA144</f>
        <v>0</v>
      </c>
      <c r="AE47" s="127" t="n">
        <f aca="false">+Actuals!AB144</f>
        <v>0</v>
      </c>
      <c r="AF47" s="128" t="n">
        <f aca="false">+Actuals!AC144</f>
        <v>0</v>
      </c>
      <c r="AG47" s="127" t="n">
        <f aca="false">+Actuals!AD144</f>
        <v>0</v>
      </c>
      <c r="AH47" s="128" t="n">
        <f aca="false">+Actuals!AE144</f>
        <v>0</v>
      </c>
      <c r="AI47" s="127" t="n">
        <f aca="false">+Actuals!AF144</f>
        <v>0</v>
      </c>
      <c r="AJ47" s="128" t="n">
        <f aca="false">+Actuals!AG144</f>
        <v>0</v>
      </c>
      <c r="AK47" s="127" t="n">
        <f aca="false">+Actuals!AH144</f>
        <v>0</v>
      </c>
      <c r="AL47" s="128" t="n">
        <f aca="false">+Actuals!AI144</f>
        <v>0</v>
      </c>
      <c r="AM47" s="127" t="n">
        <f aca="false">+Actuals!AJ144</f>
        <v>0</v>
      </c>
      <c r="AN47" s="128" t="n">
        <f aca="false">+Actuals!AK144</f>
        <v>0</v>
      </c>
      <c r="AO47" s="127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'TIE-OUT'!AH49+RECLASS!AH49</f>
        <v>0</v>
      </c>
      <c r="G49" s="29" t="n">
        <f aca="false">'TIE-OUT'!AI49+RECLASS!AI49</f>
        <v>0</v>
      </c>
      <c r="H49" s="128" t="n">
        <f aca="false">+Actuals!E145</f>
        <v>-0</v>
      </c>
      <c r="I49" s="127" t="n">
        <f aca="false">+Actuals!F145</f>
        <v>-0</v>
      </c>
      <c r="J49" s="128" t="n">
        <f aca="false">+Actuals!G145</f>
        <v>-0</v>
      </c>
      <c r="K49" s="127" t="n">
        <f aca="false">+Actuals!H145</f>
        <v>-0</v>
      </c>
      <c r="L49" s="128" t="n">
        <f aca="false">+Actuals!I145</f>
        <v>0</v>
      </c>
      <c r="M49" s="127" t="n">
        <f aca="false">+Actuals!J145</f>
        <v>0</v>
      </c>
      <c r="N49" s="128" t="n">
        <f aca="false">+Actuals!K145</f>
        <v>0</v>
      </c>
      <c r="O49" s="127" t="n">
        <f aca="false">+Actuals!L145</f>
        <v>0</v>
      </c>
      <c r="P49" s="128" t="n">
        <f aca="false">+Actuals!M145</f>
        <v>0</v>
      </c>
      <c r="Q49" s="127" t="n">
        <f aca="false">+Actuals!N145</f>
        <v>0</v>
      </c>
      <c r="R49" s="128" t="n">
        <f aca="false">+Actuals!O145</f>
        <v>0</v>
      </c>
      <c r="S49" s="127" t="n">
        <f aca="false">+Actuals!P145</f>
        <v>0</v>
      </c>
      <c r="T49" s="128" t="n">
        <f aca="false">+Actuals!Q145</f>
        <v>0</v>
      </c>
      <c r="U49" s="127" t="n">
        <f aca="false">+Actuals!R145</f>
        <v>0</v>
      </c>
      <c r="V49" s="128" t="n">
        <f aca="false">+Actuals!S145</f>
        <v>0</v>
      </c>
      <c r="W49" s="127" t="n">
        <f aca="false">+Actuals!T145</f>
        <v>0</v>
      </c>
      <c r="X49" s="128" t="n">
        <f aca="false">+Actuals!U145</f>
        <v>0</v>
      </c>
      <c r="Y49" s="127" t="n">
        <f aca="false">+Actuals!V145</f>
        <v>0</v>
      </c>
      <c r="Z49" s="128" t="n">
        <f aca="false">+Actuals!W145</f>
        <v>0</v>
      </c>
      <c r="AA49" s="127" t="n">
        <f aca="false">+Actuals!X145</f>
        <v>0</v>
      </c>
      <c r="AB49" s="128" t="n">
        <f aca="false">+Actuals!Y145</f>
        <v>0</v>
      </c>
      <c r="AC49" s="127" t="n">
        <f aca="false">+Actuals!Z145</f>
        <v>0</v>
      </c>
      <c r="AD49" s="128" t="n">
        <f aca="false">+Actuals!AA145</f>
        <v>0</v>
      </c>
      <c r="AE49" s="127" t="n">
        <f aca="false">+Actuals!AB145</f>
        <v>0</v>
      </c>
      <c r="AF49" s="128" t="n">
        <f aca="false">+Actuals!AC145</f>
        <v>0</v>
      </c>
      <c r="AG49" s="127" t="n">
        <f aca="false">+Actuals!AD145</f>
        <v>0</v>
      </c>
      <c r="AH49" s="128" t="n">
        <f aca="false">+Actuals!AE145</f>
        <v>0</v>
      </c>
      <c r="AI49" s="127" t="n">
        <f aca="false">+Actuals!AF145</f>
        <v>0</v>
      </c>
      <c r="AJ49" s="128" t="n">
        <f aca="false">+Actuals!AG145</f>
        <v>0</v>
      </c>
      <c r="AK49" s="127" t="n">
        <f aca="false">+Actuals!AH145</f>
        <v>0</v>
      </c>
      <c r="AL49" s="128" t="n">
        <f aca="false">+Actuals!AI145</f>
        <v>0</v>
      </c>
      <c r="AM49" s="127" t="n">
        <f aca="false">+Actuals!AJ145</f>
        <v>0</v>
      </c>
      <c r="AN49" s="128" t="n">
        <f aca="false">+Actuals!AK145</f>
        <v>0</v>
      </c>
      <c r="AO49" s="127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'TIE-OUT'!AH51+RECLASS!AH51</f>
        <v>0</v>
      </c>
      <c r="G51" s="29" t="n">
        <f aca="false">'TIE-OUT'!AI51+RECLASS!AI51</f>
        <v>0</v>
      </c>
      <c r="H51" s="128" t="n">
        <f aca="false">+Actuals!E146</f>
        <v>-0</v>
      </c>
      <c r="I51" s="127" t="n">
        <f aca="false">+Actuals!F146</f>
        <v>-0</v>
      </c>
      <c r="J51" s="128" t="n">
        <f aca="false">+Actuals!G146</f>
        <v>-0</v>
      </c>
      <c r="K51" s="127" t="n">
        <f aca="false">+Actuals!H146</f>
        <v>-0</v>
      </c>
      <c r="L51" s="128" t="n">
        <f aca="false">+Actuals!I146</f>
        <v>0</v>
      </c>
      <c r="M51" s="127" t="n">
        <f aca="false">+Actuals!J146</f>
        <v>0</v>
      </c>
      <c r="N51" s="128" t="n">
        <f aca="false">+Actuals!K146</f>
        <v>0</v>
      </c>
      <c r="O51" s="127" t="n">
        <f aca="false">+Actuals!L146</f>
        <v>0</v>
      </c>
      <c r="P51" s="128" t="n">
        <f aca="false">+Actuals!M146</f>
        <v>0</v>
      </c>
      <c r="Q51" s="127" t="n">
        <f aca="false">+Actuals!N146</f>
        <v>0</v>
      </c>
      <c r="R51" s="128" t="n">
        <f aca="false">+Actuals!O146</f>
        <v>0</v>
      </c>
      <c r="S51" s="127" t="n">
        <f aca="false">+Actuals!P146</f>
        <v>0</v>
      </c>
      <c r="T51" s="128" t="n">
        <f aca="false">+Actuals!Q146</f>
        <v>0</v>
      </c>
      <c r="U51" s="127" t="n">
        <f aca="false">+Actuals!R146</f>
        <v>0</v>
      </c>
      <c r="V51" s="128" t="n">
        <f aca="false">+Actuals!S146</f>
        <v>0</v>
      </c>
      <c r="W51" s="127" t="n">
        <f aca="false">+Actuals!T146</f>
        <v>0</v>
      </c>
      <c r="X51" s="128" t="n">
        <f aca="false">+Actuals!U146</f>
        <v>0</v>
      </c>
      <c r="Y51" s="127" t="n">
        <f aca="false">+Actuals!V146</f>
        <v>0</v>
      </c>
      <c r="Z51" s="128" t="n">
        <f aca="false">+Actuals!W146</f>
        <v>0</v>
      </c>
      <c r="AA51" s="127" t="n">
        <f aca="false">+Actuals!X146</f>
        <v>0</v>
      </c>
      <c r="AB51" s="128" t="n">
        <f aca="false">+Actuals!Y146</f>
        <v>0</v>
      </c>
      <c r="AC51" s="127" t="n">
        <f aca="false">+Actuals!Z146</f>
        <v>0</v>
      </c>
      <c r="AD51" s="128" t="n">
        <f aca="false">+Actuals!AA146</f>
        <v>0</v>
      </c>
      <c r="AE51" s="127" t="n">
        <f aca="false">+Actuals!AB146</f>
        <v>0</v>
      </c>
      <c r="AF51" s="128" t="n">
        <f aca="false">+Actuals!AC146</f>
        <v>0</v>
      </c>
      <c r="AG51" s="127" t="n">
        <f aca="false">+Actuals!AD146</f>
        <v>0</v>
      </c>
      <c r="AH51" s="128" t="n">
        <f aca="false">+Actuals!AE146</f>
        <v>0</v>
      </c>
      <c r="AI51" s="127" t="n">
        <f aca="false">+Actuals!AF146</f>
        <v>0</v>
      </c>
      <c r="AJ51" s="128" t="n">
        <f aca="false">+Actuals!AG146</f>
        <v>0</v>
      </c>
      <c r="AK51" s="127" t="n">
        <f aca="false">+Actuals!AH146</f>
        <v>0</v>
      </c>
      <c r="AL51" s="128" t="n">
        <f aca="false">+Actuals!AI146</f>
        <v>0</v>
      </c>
      <c r="AM51" s="127" t="n">
        <f aca="false">+Actuals!AJ146</f>
        <v>0</v>
      </c>
      <c r="AN51" s="128" t="n">
        <f aca="false">+Actuals!AK146</f>
        <v>0</v>
      </c>
      <c r="AO51" s="127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'TIE-OUT'!AH54+RECLASS!AH54</f>
        <v>0</v>
      </c>
      <c r="G54" s="26" t="n">
        <f aca="false">'TIE-OUT'!AI54+RECLASS!AI54</f>
        <v>0</v>
      </c>
      <c r="H54" s="128" t="n">
        <f aca="false">+Actuals!E147</f>
        <v>-0</v>
      </c>
      <c r="I54" s="127" t="n">
        <f aca="false">+Actuals!F147</f>
        <v>-0</v>
      </c>
      <c r="J54" s="128" t="n">
        <f aca="false">+Actuals!G147</f>
        <v>-0</v>
      </c>
      <c r="K54" s="127" t="n">
        <f aca="false">+Actuals!H147</f>
        <v>-0</v>
      </c>
      <c r="L54" s="128" t="n">
        <f aca="false">+Actuals!I147</f>
        <v>0</v>
      </c>
      <c r="M54" s="127" t="n">
        <f aca="false">+Actuals!J147</f>
        <v>0</v>
      </c>
      <c r="N54" s="128" t="n">
        <f aca="false">+Actuals!K147</f>
        <v>0</v>
      </c>
      <c r="O54" s="127" t="n">
        <f aca="false">+Actuals!L147</f>
        <v>0</v>
      </c>
      <c r="P54" s="128" t="n">
        <f aca="false">+Actuals!M147</f>
        <v>0</v>
      </c>
      <c r="Q54" s="127" t="n">
        <f aca="false">+Actuals!N147</f>
        <v>0</v>
      </c>
      <c r="R54" s="128" t="n">
        <f aca="false">+Actuals!O147</f>
        <v>0</v>
      </c>
      <c r="S54" s="127" t="n">
        <f aca="false">+Actuals!P147</f>
        <v>0</v>
      </c>
      <c r="T54" s="128" t="n">
        <f aca="false">+Actuals!Q147</f>
        <v>0</v>
      </c>
      <c r="U54" s="127" t="n">
        <f aca="false">+Actuals!R147</f>
        <v>0</v>
      </c>
      <c r="V54" s="128" t="n">
        <f aca="false">+Actuals!S147</f>
        <v>0</v>
      </c>
      <c r="W54" s="127" t="n">
        <f aca="false">+Actuals!T147</f>
        <v>0</v>
      </c>
      <c r="X54" s="128" t="n">
        <f aca="false">+Actuals!U147</f>
        <v>0</v>
      </c>
      <c r="Y54" s="127" t="n">
        <f aca="false">+Actuals!V147</f>
        <v>0</v>
      </c>
      <c r="Z54" s="128" t="n">
        <f aca="false">+Actuals!W147</f>
        <v>0</v>
      </c>
      <c r="AA54" s="127" t="n">
        <f aca="false">+Actuals!X147</f>
        <v>0</v>
      </c>
      <c r="AB54" s="128" t="n">
        <f aca="false">+Actuals!Y147</f>
        <v>0</v>
      </c>
      <c r="AC54" s="127" t="n">
        <f aca="false">+Actuals!Z147</f>
        <v>0</v>
      </c>
      <c r="AD54" s="128" t="n">
        <f aca="false">+Actuals!AA147</f>
        <v>0</v>
      </c>
      <c r="AE54" s="127" t="n">
        <f aca="false">+Actuals!AB147</f>
        <v>0</v>
      </c>
      <c r="AF54" s="128" t="n">
        <f aca="false">+Actuals!AC147</f>
        <v>0</v>
      </c>
      <c r="AG54" s="127" t="n">
        <f aca="false">+Actuals!AD147</f>
        <v>0</v>
      </c>
      <c r="AH54" s="128" t="n">
        <f aca="false">+Actuals!AE147</f>
        <v>0</v>
      </c>
      <c r="AI54" s="127" t="n">
        <f aca="false">+Actuals!AF147</f>
        <v>0</v>
      </c>
      <c r="AJ54" s="128" t="n">
        <f aca="false">+Actuals!AG147</f>
        <v>0</v>
      </c>
      <c r="AK54" s="127" t="n">
        <f aca="false">+Actuals!AH147</f>
        <v>0</v>
      </c>
      <c r="AL54" s="128" t="n">
        <f aca="false">+Actuals!AI147</f>
        <v>0</v>
      </c>
      <c r="AM54" s="127" t="n">
        <f aca="false">+Actuals!AJ147</f>
        <v>0</v>
      </c>
      <c r="AN54" s="128" t="n">
        <f aca="false">+Actuals!AK147</f>
        <v>0</v>
      </c>
      <c r="AO54" s="127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'TIE-OUT'!AH55+RECLASS!AH55</f>
        <v>0</v>
      </c>
      <c r="G55" s="108" t="n">
        <f aca="false">'TIE-OUT'!AI55+RECLASS!AI55</f>
        <v>0</v>
      </c>
      <c r="H55" s="128" t="n">
        <f aca="false">+Actuals!E148</f>
        <v>-0</v>
      </c>
      <c r="I55" s="127" t="n">
        <f aca="false">+Actuals!F148</f>
        <v>-0</v>
      </c>
      <c r="J55" s="128" t="n">
        <f aca="false">+Actuals!G148</f>
        <v>-0</v>
      </c>
      <c r="K55" s="127" t="n">
        <f aca="false">+Actuals!H148</f>
        <v>-0</v>
      </c>
      <c r="L55" s="128" t="n">
        <f aca="false">+Actuals!I148</f>
        <v>0</v>
      </c>
      <c r="M55" s="127" t="n">
        <f aca="false">+Actuals!J148</f>
        <v>0</v>
      </c>
      <c r="N55" s="128" t="n">
        <f aca="false">+Actuals!K148</f>
        <v>0</v>
      </c>
      <c r="O55" s="127" t="n">
        <f aca="false">+Actuals!L148</f>
        <v>0</v>
      </c>
      <c r="P55" s="128" t="n">
        <f aca="false">+Actuals!M148</f>
        <v>0</v>
      </c>
      <c r="Q55" s="127" t="n">
        <f aca="false">+Actuals!N148</f>
        <v>0</v>
      </c>
      <c r="R55" s="128" t="n">
        <f aca="false">+Actuals!O148</f>
        <v>0</v>
      </c>
      <c r="S55" s="127" t="n">
        <f aca="false">+Actuals!P148</f>
        <v>0</v>
      </c>
      <c r="T55" s="128" t="n">
        <f aca="false">+Actuals!Q148</f>
        <v>0</v>
      </c>
      <c r="U55" s="127" t="n">
        <f aca="false">+Actuals!R148</f>
        <v>0</v>
      </c>
      <c r="V55" s="128" t="n">
        <f aca="false">+Actuals!S148</f>
        <v>0</v>
      </c>
      <c r="W55" s="127" t="n">
        <f aca="false">+Actuals!T148</f>
        <v>0</v>
      </c>
      <c r="X55" s="128" t="n">
        <f aca="false">+Actuals!U148</f>
        <v>0</v>
      </c>
      <c r="Y55" s="127" t="n">
        <f aca="false">+Actuals!V148</f>
        <v>0</v>
      </c>
      <c r="Z55" s="128" t="n">
        <f aca="false">+Actuals!W148</f>
        <v>0</v>
      </c>
      <c r="AA55" s="127" t="n">
        <f aca="false">+Actuals!X148</f>
        <v>0</v>
      </c>
      <c r="AB55" s="128" t="n">
        <f aca="false">+Actuals!Y148</f>
        <v>0</v>
      </c>
      <c r="AC55" s="127" t="n">
        <f aca="false">+Actuals!Z148</f>
        <v>0</v>
      </c>
      <c r="AD55" s="128" t="n">
        <f aca="false">+Actuals!AA148</f>
        <v>0</v>
      </c>
      <c r="AE55" s="127" t="n">
        <f aca="false">+Actuals!AB148</f>
        <v>0</v>
      </c>
      <c r="AF55" s="128" t="n">
        <f aca="false">+Actuals!AC148</f>
        <v>0</v>
      </c>
      <c r="AG55" s="127" t="n">
        <f aca="false">+Actuals!AD148</f>
        <v>0</v>
      </c>
      <c r="AH55" s="128" t="n">
        <f aca="false">+Actuals!AE148</f>
        <v>0</v>
      </c>
      <c r="AI55" s="127" t="n">
        <f aca="false">+Actuals!AF148</f>
        <v>0</v>
      </c>
      <c r="AJ55" s="128" t="n">
        <f aca="false">+Actuals!AG148</f>
        <v>0</v>
      </c>
      <c r="AK55" s="127" t="n">
        <f aca="false">+Actuals!AH148</f>
        <v>0</v>
      </c>
      <c r="AL55" s="128" t="n">
        <f aca="false">+Actuals!AI148</f>
        <v>0</v>
      </c>
      <c r="AM55" s="127" t="n">
        <f aca="false">+Actuals!AJ148</f>
        <v>0</v>
      </c>
      <c r="AN55" s="128" t="n">
        <f aca="false">+Actuals!AK148</f>
        <v>0</v>
      </c>
      <c r="AO55" s="127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'TIE-OUT'!AH59+RECLASS!AH59</f>
        <v>0</v>
      </c>
      <c r="G59" s="26" t="n">
        <f aca="false">'TIE-OUT'!AI59+RECLASS!AI59</f>
        <v>0</v>
      </c>
      <c r="H59" s="128" t="n">
        <f aca="false">+Actuals!E149</f>
        <v>0</v>
      </c>
      <c r="I59" s="127" t="n">
        <f aca="false">+Actuals!F149</f>
        <v>0</v>
      </c>
      <c r="J59" s="128" t="n">
        <f aca="false">+Actuals!G149</f>
        <v>0</v>
      </c>
      <c r="K59" s="127" t="n">
        <f aca="false">+Actuals!H149</f>
        <v>0</v>
      </c>
      <c r="L59" s="128" t="n">
        <f aca="false">+Actuals!I149</f>
        <v>0</v>
      </c>
      <c r="M59" s="127" t="n">
        <f aca="false">+Actuals!J149</f>
        <v>0</v>
      </c>
      <c r="N59" s="128" t="n">
        <f aca="false">+Actuals!K149</f>
        <v>0</v>
      </c>
      <c r="O59" s="127" t="n">
        <f aca="false">+Actuals!L149</f>
        <v>0</v>
      </c>
      <c r="P59" s="128" t="n">
        <f aca="false">+Actuals!M149</f>
        <v>0</v>
      </c>
      <c r="Q59" s="127" t="n">
        <f aca="false">+Actuals!N149</f>
        <v>0</v>
      </c>
      <c r="R59" s="128" t="n">
        <f aca="false">+Actuals!O149</f>
        <v>0</v>
      </c>
      <c r="S59" s="127" t="n">
        <f aca="false">+Actuals!P149</f>
        <v>0</v>
      </c>
      <c r="T59" s="128" t="n">
        <f aca="false">+Actuals!Q149</f>
        <v>0</v>
      </c>
      <c r="U59" s="127" t="n">
        <f aca="false">+Actuals!R149</f>
        <v>0</v>
      </c>
      <c r="V59" s="128" t="n">
        <f aca="false">+Actuals!S149</f>
        <v>0</v>
      </c>
      <c r="W59" s="127" t="n">
        <f aca="false">+Actuals!T149</f>
        <v>0</v>
      </c>
      <c r="X59" s="128" t="n">
        <f aca="false">+Actuals!U149</f>
        <v>0</v>
      </c>
      <c r="Y59" s="127" t="n">
        <f aca="false">+Actuals!V149</f>
        <v>0</v>
      </c>
      <c r="Z59" s="128" t="n">
        <f aca="false">+Actuals!W149</f>
        <v>0</v>
      </c>
      <c r="AA59" s="127" t="n">
        <f aca="false">+Actuals!X149</f>
        <v>0</v>
      </c>
      <c r="AB59" s="128" t="n">
        <f aca="false">+Actuals!Y149</f>
        <v>0</v>
      </c>
      <c r="AC59" s="127" t="n">
        <f aca="false">+Actuals!Z149</f>
        <v>0</v>
      </c>
      <c r="AD59" s="128" t="n">
        <f aca="false">+Actuals!AA149</f>
        <v>0</v>
      </c>
      <c r="AE59" s="127" t="n">
        <f aca="false">+Actuals!AB149</f>
        <v>0</v>
      </c>
      <c r="AF59" s="128" t="n">
        <f aca="false">+Actuals!AC149</f>
        <v>0</v>
      </c>
      <c r="AG59" s="127" t="n">
        <f aca="false">+Actuals!AD149</f>
        <v>0</v>
      </c>
      <c r="AH59" s="128" t="n">
        <f aca="false">+Actuals!AE149</f>
        <v>0</v>
      </c>
      <c r="AI59" s="127" t="n">
        <f aca="false">+Actuals!AF149</f>
        <v>0</v>
      </c>
      <c r="AJ59" s="128" t="n">
        <f aca="false">+Actuals!AG149</f>
        <v>0</v>
      </c>
      <c r="AK59" s="127" t="n">
        <f aca="false">+Actuals!AH149</f>
        <v>0</v>
      </c>
      <c r="AL59" s="128" t="n">
        <f aca="false">+Actuals!AI149</f>
        <v>0</v>
      </c>
      <c r="AM59" s="127" t="n">
        <f aca="false">+Actuals!AJ149</f>
        <v>0</v>
      </c>
      <c r="AN59" s="128" t="n">
        <f aca="false">+Actuals!AK149</f>
        <v>0</v>
      </c>
      <c r="AO59" s="127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'TIE-OUT'!AH60+RECLASS!AH60</f>
        <v>0</v>
      </c>
      <c r="G60" s="108" t="n">
        <f aca="false">'TIE-OUT'!AI60+RECLASS!AI60</f>
        <v>0</v>
      </c>
      <c r="H60" s="128" t="n">
        <f aca="false">+Actuals!E150</f>
        <v>0</v>
      </c>
      <c r="I60" s="127" t="n">
        <f aca="false">+Actuals!F150</f>
        <v>0</v>
      </c>
      <c r="J60" s="128" t="n">
        <f aca="false">+Actuals!G150</f>
        <v>0</v>
      </c>
      <c r="K60" s="127" t="n">
        <f aca="false">+Actuals!H150</f>
        <v>0</v>
      </c>
      <c r="L60" s="128" t="n">
        <f aca="false">+Actuals!I150</f>
        <v>0</v>
      </c>
      <c r="M60" s="127" t="n">
        <f aca="false">+Actuals!J150</f>
        <v>0</v>
      </c>
      <c r="N60" s="128" t="n">
        <f aca="false">+Actuals!K150</f>
        <v>0</v>
      </c>
      <c r="O60" s="127" t="n">
        <f aca="false">+Actuals!L150</f>
        <v>0</v>
      </c>
      <c r="P60" s="128" t="n">
        <f aca="false">+Actuals!M150</f>
        <v>0</v>
      </c>
      <c r="Q60" s="127" t="n">
        <f aca="false">+Actuals!N150</f>
        <v>0</v>
      </c>
      <c r="R60" s="128" t="n">
        <f aca="false">+Actuals!O150</f>
        <v>0</v>
      </c>
      <c r="S60" s="127" t="n">
        <f aca="false">+Actuals!P150</f>
        <v>0</v>
      </c>
      <c r="T60" s="128" t="n">
        <f aca="false">+Actuals!Q150</f>
        <v>0</v>
      </c>
      <c r="U60" s="127" t="n">
        <f aca="false">+Actuals!R150</f>
        <v>0</v>
      </c>
      <c r="V60" s="128" t="n">
        <f aca="false">+Actuals!S150</f>
        <v>0</v>
      </c>
      <c r="W60" s="127" t="n">
        <f aca="false">+Actuals!T150</f>
        <v>0</v>
      </c>
      <c r="X60" s="128" t="n">
        <f aca="false">+Actuals!U150</f>
        <v>0</v>
      </c>
      <c r="Y60" s="127" t="n">
        <f aca="false">+Actuals!V150</f>
        <v>0</v>
      </c>
      <c r="Z60" s="128" t="n">
        <f aca="false">+Actuals!W150</f>
        <v>0</v>
      </c>
      <c r="AA60" s="127" t="n">
        <f aca="false">+Actuals!X150</f>
        <v>0</v>
      </c>
      <c r="AB60" s="128" t="n">
        <f aca="false">+Actuals!Y150</f>
        <v>0</v>
      </c>
      <c r="AC60" s="127" t="n">
        <f aca="false">+Actuals!Z150</f>
        <v>0</v>
      </c>
      <c r="AD60" s="128" t="n">
        <f aca="false">+Actuals!AA150</f>
        <v>0</v>
      </c>
      <c r="AE60" s="127" t="n">
        <f aca="false">+Actuals!AB150</f>
        <v>0</v>
      </c>
      <c r="AF60" s="128" t="n">
        <f aca="false">+Actuals!AC150</f>
        <v>0</v>
      </c>
      <c r="AG60" s="127" t="n">
        <f aca="false">+Actuals!AD150</f>
        <v>0</v>
      </c>
      <c r="AH60" s="128" t="n">
        <f aca="false">+Actuals!AE150</f>
        <v>0</v>
      </c>
      <c r="AI60" s="127" t="n">
        <f aca="false">+Actuals!AF150</f>
        <v>0</v>
      </c>
      <c r="AJ60" s="128" t="n">
        <f aca="false">+Actuals!AG150</f>
        <v>0</v>
      </c>
      <c r="AK60" s="127" t="n">
        <f aca="false">+Actuals!AH150</f>
        <v>0</v>
      </c>
      <c r="AL60" s="128" t="n">
        <f aca="false">+Actuals!AI150</f>
        <v>0</v>
      </c>
      <c r="AM60" s="127" t="n">
        <f aca="false">+Actuals!AJ150</f>
        <v>0</v>
      </c>
      <c r="AN60" s="128" t="n">
        <f aca="false">+Actuals!AK150</f>
        <v>0</v>
      </c>
      <c r="AO60" s="127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'TIE-OUT'!AH64+RECLASS!AH64</f>
        <v>0</v>
      </c>
      <c r="G64" s="26" t="n">
        <f aca="false">'TIE-OUT'!AI64+RECLASS!AI64</f>
        <v>0</v>
      </c>
      <c r="H64" s="128" t="n">
        <f aca="false">+Actuals!E151</f>
        <v>0</v>
      </c>
      <c r="I64" s="127" t="n">
        <f aca="false">+Actuals!F151</f>
        <v>0</v>
      </c>
      <c r="J64" s="128" t="n">
        <f aca="false">+Actuals!G151</f>
        <v>0</v>
      </c>
      <c r="K64" s="127" t="n">
        <f aca="false">+Actuals!H151</f>
        <v>0</v>
      </c>
      <c r="L64" s="128" t="n">
        <f aca="false">+Actuals!I151</f>
        <v>0</v>
      </c>
      <c r="M64" s="127" t="n">
        <f aca="false">+Actuals!J151</f>
        <v>0</v>
      </c>
      <c r="N64" s="128" t="n">
        <f aca="false">+Actuals!K151</f>
        <v>0</v>
      </c>
      <c r="O64" s="127" t="n">
        <f aca="false">+Actuals!L151</f>
        <v>0</v>
      </c>
      <c r="P64" s="128" t="n">
        <f aca="false">+Actuals!M151</f>
        <v>0</v>
      </c>
      <c r="Q64" s="127" t="n">
        <f aca="false">+Actuals!N151</f>
        <v>0</v>
      </c>
      <c r="R64" s="128" t="n">
        <f aca="false">+Actuals!O151</f>
        <v>0</v>
      </c>
      <c r="S64" s="127" t="n">
        <f aca="false">+Actuals!P151</f>
        <v>0</v>
      </c>
      <c r="T64" s="128" t="n">
        <f aca="false">+Actuals!Q151</f>
        <v>0</v>
      </c>
      <c r="U64" s="127" t="n">
        <f aca="false">+Actuals!R151</f>
        <v>0</v>
      </c>
      <c r="V64" s="128" t="n">
        <f aca="false">+Actuals!S151</f>
        <v>0</v>
      </c>
      <c r="W64" s="127" t="n">
        <f aca="false">+Actuals!T151</f>
        <v>0</v>
      </c>
      <c r="X64" s="128" t="n">
        <f aca="false">+Actuals!U151</f>
        <v>0</v>
      </c>
      <c r="Y64" s="127" t="n">
        <f aca="false">+Actuals!V151</f>
        <v>0</v>
      </c>
      <c r="Z64" s="128" t="n">
        <f aca="false">+Actuals!W151</f>
        <v>0</v>
      </c>
      <c r="AA64" s="127" t="n">
        <f aca="false">+Actuals!X151</f>
        <v>0</v>
      </c>
      <c r="AB64" s="128" t="n">
        <f aca="false">+Actuals!Y151</f>
        <v>0</v>
      </c>
      <c r="AC64" s="127" t="n">
        <f aca="false">+Actuals!Z151</f>
        <v>0</v>
      </c>
      <c r="AD64" s="128" t="n">
        <f aca="false">+Actuals!AA151</f>
        <v>0</v>
      </c>
      <c r="AE64" s="127" t="n">
        <f aca="false">+Actuals!AB151</f>
        <v>0</v>
      </c>
      <c r="AF64" s="128" t="n">
        <f aca="false">+Actuals!AC151</f>
        <v>0</v>
      </c>
      <c r="AG64" s="127" t="n">
        <f aca="false">+Actuals!AD151</f>
        <v>0</v>
      </c>
      <c r="AH64" s="128" t="n">
        <f aca="false">+Actuals!AE151</f>
        <v>0</v>
      </c>
      <c r="AI64" s="127" t="n">
        <f aca="false">+Actuals!AF151</f>
        <v>0</v>
      </c>
      <c r="AJ64" s="128" t="n">
        <f aca="false">+Actuals!AG151</f>
        <v>0</v>
      </c>
      <c r="AK64" s="127" t="n">
        <f aca="false">+Actuals!AH151</f>
        <v>0</v>
      </c>
      <c r="AL64" s="128" t="n">
        <f aca="false">+Actuals!AI151</f>
        <v>0</v>
      </c>
      <c r="AM64" s="127" t="n">
        <f aca="false">+Actuals!AJ151</f>
        <v>0</v>
      </c>
      <c r="AN64" s="128" t="n">
        <f aca="false">+Actuals!AK151</f>
        <v>0</v>
      </c>
      <c r="AO64" s="127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'TIE-OUT'!AH65+RECLASS!AH65</f>
        <v>0</v>
      </c>
      <c r="G65" s="108" t="n">
        <f aca="false">'TIE-OUT'!AI65+RECLASS!AI65</f>
        <v>0</v>
      </c>
      <c r="H65" s="128" t="n">
        <f aca="false">+Actuals!E152</f>
        <v>0</v>
      </c>
      <c r="I65" s="127" t="n">
        <f aca="false">+Actuals!F152</f>
        <v>0</v>
      </c>
      <c r="J65" s="128" t="n">
        <f aca="false">+Actuals!G152</f>
        <v>0</v>
      </c>
      <c r="K65" s="127" t="n">
        <f aca="false">+Actuals!H152</f>
        <v>0</v>
      </c>
      <c r="L65" s="128" t="n">
        <f aca="false">+Actuals!I152</f>
        <v>0</v>
      </c>
      <c r="M65" s="127" t="n">
        <f aca="false">+Actuals!J152</f>
        <v>0</v>
      </c>
      <c r="N65" s="128" t="n">
        <f aca="false">+Actuals!K152</f>
        <v>0</v>
      </c>
      <c r="O65" s="127" t="n">
        <f aca="false">+Actuals!L152</f>
        <v>0</v>
      </c>
      <c r="P65" s="128" t="n">
        <f aca="false">+Actuals!M152</f>
        <v>0</v>
      </c>
      <c r="Q65" s="127" t="n">
        <f aca="false">+Actuals!N152</f>
        <v>0</v>
      </c>
      <c r="R65" s="128" t="n">
        <f aca="false">+Actuals!O152</f>
        <v>0</v>
      </c>
      <c r="S65" s="127" t="n">
        <f aca="false">+Actuals!P152</f>
        <v>0</v>
      </c>
      <c r="T65" s="128" t="n">
        <f aca="false">+Actuals!Q152</f>
        <v>0</v>
      </c>
      <c r="U65" s="127" t="n">
        <f aca="false">+Actuals!R152</f>
        <v>0</v>
      </c>
      <c r="V65" s="128" t="n">
        <f aca="false">+Actuals!S152</f>
        <v>0</v>
      </c>
      <c r="W65" s="127" t="n">
        <f aca="false">+Actuals!T152</f>
        <v>0</v>
      </c>
      <c r="X65" s="128" t="n">
        <f aca="false">+Actuals!U152</f>
        <v>0</v>
      </c>
      <c r="Y65" s="127" t="n">
        <f aca="false">+Actuals!V152</f>
        <v>0</v>
      </c>
      <c r="Z65" s="128" t="n">
        <f aca="false">+Actuals!W152</f>
        <v>0</v>
      </c>
      <c r="AA65" s="127" t="n">
        <f aca="false">+Actuals!X152</f>
        <v>0</v>
      </c>
      <c r="AB65" s="128" t="n">
        <f aca="false">+Actuals!Y152</f>
        <v>0</v>
      </c>
      <c r="AC65" s="127" t="n">
        <f aca="false">+Actuals!Z152</f>
        <v>0</v>
      </c>
      <c r="AD65" s="128" t="n">
        <f aca="false">+Actuals!AA152</f>
        <v>0</v>
      </c>
      <c r="AE65" s="127" t="n">
        <f aca="false">+Actuals!AB152</f>
        <v>0</v>
      </c>
      <c r="AF65" s="128" t="n">
        <f aca="false">+Actuals!AC152</f>
        <v>0</v>
      </c>
      <c r="AG65" s="127" t="n">
        <f aca="false">+Actuals!AD152</f>
        <v>0</v>
      </c>
      <c r="AH65" s="128" t="n">
        <f aca="false">+Actuals!AE152</f>
        <v>0</v>
      </c>
      <c r="AI65" s="127" t="n">
        <f aca="false">+Actuals!AF152</f>
        <v>0</v>
      </c>
      <c r="AJ65" s="128" t="n">
        <f aca="false">+Actuals!AG152</f>
        <v>0</v>
      </c>
      <c r="AK65" s="127" t="n">
        <f aca="false">+Actuals!AH152</f>
        <v>0</v>
      </c>
      <c r="AL65" s="128" t="n">
        <f aca="false">+Actuals!AI152</f>
        <v>0</v>
      </c>
      <c r="AM65" s="127" t="n">
        <f aca="false">+Actuals!AJ152</f>
        <v>0</v>
      </c>
      <c r="AN65" s="128" t="n">
        <f aca="false">+Actuals!AK152</f>
        <v>0</v>
      </c>
      <c r="AO65" s="127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'TIE-OUT'!AH70+RECLASS!AH70</f>
        <v>0</v>
      </c>
      <c r="G70" s="26" t="n">
        <f aca="false">'TIE-OUT'!AI70+RECLASS!AI70</f>
        <v>0</v>
      </c>
      <c r="H70" s="128" t="n">
        <f aca="false">+Actuals!E153</f>
        <v>0</v>
      </c>
      <c r="I70" s="127" t="n">
        <f aca="false">+Actuals!F153</f>
        <v>0</v>
      </c>
      <c r="J70" s="128" t="n">
        <f aca="false">+Actuals!G153</f>
        <v>0</v>
      </c>
      <c r="K70" s="127" t="n">
        <f aca="false">+Actuals!H153</f>
        <v>0</v>
      </c>
      <c r="L70" s="128" t="n">
        <f aca="false">+Actuals!I153</f>
        <v>0</v>
      </c>
      <c r="M70" s="127" t="n">
        <f aca="false">+Actuals!J153</f>
        <v>0</v>
      </c>
      <c r="N70" s="128" t="n">
        <f aca="false">+Actuals!K153</f>
        <v>0</v>
      </c>
      <c r="O70" s="127" t="n">
        <f aca="false">+Actuals!L153</f>
        <v>0</v>
      </c>
      <c r="P70" s="128" t="n">
        <f aca="false">+Actuals!M153</f>
        <v>0</v>
      </c>
      <c r="Q70" s="127" t="n">
        <f aca="false">+Actuals!N153</f>
        <v>0</v>
      </c>
      <c r="R70" s="128" t="n">
        <f aca="false">+Actuals!O153</f>
        <v>0</v>
      </c>
      <c r="S70" s="127" t="n">
        <f aca="false">+Actuals!P153</f>
        <v>0</v>
      </c>
      <c r="T70" s="128" t="n">
        <f aca="false">+Actuals!Q153</f>
        <v>0</v>
      </c>
      <c r="U70" s="127" t="n">
        <f aca="false">+Actuals!R153</f>
        <v>0</v>
      </c>
      <c r="V70" s="128" t="n">
        <f aca="false">+Actuals!S153</f>
        <v>0</v>
      </c>
      <c r="W70" s="127" t="n">
        <f aca="false">+Actuals!T153</f>
        <v>0</v>
      </c>
      <c r="X70" s="128" t="n">
        <f aca="false">+Actuals!U153</f>
        <v>0</v>
      </c>
      <c r="Y70" s="127" t="n">
        <f aca="false">+Actuals!V153</f>
        <v>0</v>
      </c>
      <c r="Z70" s="128" t="n">
        <f aca="false">+Actuals!W153</f>
        <v>0</v>
      </c>
      <c r="AA70" s="127" t="n">
        <f aca="false">+Actuals!X153</f>
        <v>0</v>
      </c>
      <c r="AB70" s="128" t="n">
        <f aca="false">+Actuals!Y153</f>
        <v>0</v>
      </c>
      <c r="AC70" s="127" t="n">
        <f aca="false">+Actuals!Z153</f>
        <v>0</v>
      </c>
      <c r="AD70" s="128" t="n">
        <f aca="false">+Actuals!AA153</f>
        <v>0</v>
      </c>
      <c r="AE70" s="127" t="n">
        <f aca="false">+Actuals!AB153</f>
        <v>0</v>
      </c>
      <c r="AF70" s="128" t="n">
        <f aca="false">+Actuals!AC153</f>
        <v>0</v>
      </c>
      <c r="AG70" s="127" t="n">
        <f aca="false">+Actuals!AD153</f>
        <v>0</v>
      </c>
      <c r="AH70" s="128" t="n">
        <f aca="false">+Actuals!AE153</f>
        <v>0</v>
      </c>
      <c r="AI70" s="127" t="n">
        <f aca="false">+Actuals!AF153</f>
        <v>0</v>
      </c>
      <c r="AJ70" s="128" t="n">
        <f aca="false">+Actuals!AG153</f>
        <v>0</v>
      </c>
      <c r="AK70" s="127" t="n">
        <f aca="false">+Actuals!AH153</f>
        <v>0</v>
      </c>
      <c r="AL70" s="128" t="n">
        <f aca="false">+Actuals!AI153</f>
        <v>0</v>
      </c>
      <c r="AM70" s="127" t="n">
        <f aca="false">+Actuals!AJ153</f>
        <v>0</v>
      </c>
      <c r="AN70" s="128" t="n">
        <f aca="false">+Actuals!AK153</f>
        <v>0</v>
      </c>
      <c r="AO70" s="127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647670</v>
      </c>
      <c r="F71" s="107" t="n">
        <f aca="false">'TIE-OUT'!AH71+RECLASS!AH71</f>
        <v>0</v>
      </c>
      <c r="G71" s="108" t="n">
        <f aca="false">'TIE-OUT'!AI71+RECLASS!AI71</f>
        <v>0</v>
      </c>
      <c r="H71" s="128" t="n">
        <f aca="false">+Actuals!E154</f>
        <v>0</v>
      </c>
      <c r="I71" s="127" t="n">
        <f aca="false">+Actuals!F154</f>
        <v>0</v>
      </c>
      <c r="J71" s="128" t="n">
        <f aca="false">+Actuals!G154</f>
        <v>0</v>
      </c>
      <c r="K71" s="127" t="n">
        <f aca="false">+Actuals!H154+647670</f>
        <v>647670</v>
      </c>
      <c r="L71" s="128" t="n">
        <f aca="false">+Actuals!I154</f>
        <v>0</v>
      </c>
      <c r="M71" s="127" t="n">
        <f aca="false">+Actuals!J154</f>
        <v>0</v>
      </c>
      <c r="N71" s="128" t="n">
        <f aca="false">+Actuals!K154</f>
        <v>0</v>
      </c>
      <c r="O71" s="127" t="n">
        <f aca="false">+Actuals!L154</f>
        <v>0</v>
      </c>
      <c r="P71" s="128" t="n">
        <f aca="false">+Actuals!M154</f>
        <v>0</v>
      </c>
      <c r="Q71" s="127" t="n">
        <f aca="false">+Actuals!N154</f>
        <v>0</v>
      </c>
      <c r="R71" s="128" t="n">
        <f aca="false">+Actuals!O154</f>
        <v>0</v>
      </c>
      <c r="S71" s="127" t="n">
        <f aca="false">+Actuals!P154</f>
        <v>0</v>
      </c>
      <c r="T71" s="128" t="n">
        <f aca="false">+Actuals!Q154</f>
        <v>0</v>
      </c>
      <c r="U71" s="127" t="n">
        <f aca="false">+Actuals!R154</f>
        <v>0</v>
      </c>
      <c r="V71" s="128" t="n">
        <f aca="false">+Actuals!S154</f>
        <v>0</v>
      </c>
      <c r="W71" s="127" t="n">
        <f aca="false">+Actuals!T154</f>
        <v>0</v>
      </c>
      <c r="X71" s="128" t="n">
        <f aca="false">+Actuals!U154</f>
        <v>0</v>
      </c>
      <c r="Y71" s="127" t="n">
        <f aca="false">+Actuals!V154</f>
        <v>0</v>
      </c>
      <c r="Z71" s="128" t="n">
        <f aca="false">+Actuals!W154</f>
        <v>0</v>
      </c>
      <c r="AA71" s="127" t="n">
        <f aca="false">+Actuals!X154</f>
        <v>0</v>
      </c>
      <c r="AB71" s="128" t="n">
        <f aca="false">+Actuals!Y154</f>
        <v>0</v>
      </c>
      <c r="AC71" s="127" t="n">
        <f aca="false">+Actuals!Z154</f>
        <v>0</v>
      </c>
      <c r="AD71" s="128" t="n">
        <f aca="false">+Actuals!AA154</f>
        <v>0</v>
      </c>
      <c r="AE71" s="127" t="n">
        <f aca="false">+Actuals!AB154</f>
        <v>0</v>
      </c>
      <c r="AF71" s="128" t="n">
        <f aca="false">+Actuals!AC154</f>
        <v>0</v>
      </c>
      <c r="AG71" s="127" t="n">
        <f aca="false">+Actuals!AD154</f>
        <v>0</v>
      </c>
      <c r="AH71" s="128" t="n">
        <f aca="false">+Actuals!AE154</f>
        <v>0</v>
      </c>
      <c r="AI71" s="127" t="n">
        <f aca="false">+Actuals!AF154</f>
        <v>0</v>
      </c>
      <c r="AJ71" s="128" t="n">
        <f aca="false">+Actuals!AG154</f>
        <v>0</v>
      </c>
      <c r="AK71" s="127" t="n">
        <f aca="false">+Actuals!AH154</f>
        <v>0</v>
      </c>
      <c r="AL71" s="128" t="n">
        <f aca="false">+Actuals!AI154</f>
        <v>0</v>
      </c>
      <c r="AM71" s="127" t="n">
        <f aca="false">+Actuals!AJ154</f>
        <v>0</v>
      </c>
      <c r="AN71" s="128" t="n">
        <f aca="false">+Actuals!AK154</f>
        <v>0</v>
      </c>
      <c r="AO71" s="127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647670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647670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'TIE-OUT'!AH73+RECLASS!AH73</f>
        <v>0</v>
      </c>
      <c r="G73" s="28" t="n">
        <f aca="false">'TIE-OUT'!AI73+RECLASS!AI73</f>
        <v>0</v>
      </c>
      <c r="H73" s="128" t="n">
        <f aca="false">+Actuals!E155</f>
        <v>0</v>
      </c>
      <c r="I73" s="127" t="n">
        <f aca="false">+Actuals!F155</f>
        <v>0</v>
      </c>
      <c r="J73" s="128" t="n">
        <f aca="false">+Actuals!G155</f>
        <v>0</v>
      </c>
      <c r="K73" s="127" t="n">
        <f aca="false">+Actuals!H155</f>
        <v>0</v>
      </c>
      <c r="L73" s="128" t="n">
        <f aca="false">+Actuals!I155</f>
        <v>0</v>
      </c>
      <c r="M73" s="127" t="n">
        <f aca="false">+Actuals!J155</f>
        <v>0</v>
      </c>
      <c r="N73" s="128" t="n">
        <f aca="false">+Actuals!K155</f>
        <v>0</v>
      </c>
      <c r="O73" s="127" t="n">
        <f aca="false">+Actuals!L155</f>
        <v>0</v>
      </c>
      <c r="P73" s="128" t="n">
        <f aca="false">+Actuals!M155</f>
        <v>0</v>
      </c>
      <c r="Q73" s="127" t="n">
        <f aca="false">+Actuals!N155</f>
        <v>0</v>
      </c>
      <c r="R73" s="128" t="n">
        <f aca="false">+Actuals!O155</f>
        <v>0</v>
      </c>
      <c r="S73" s="127" t="n">
        <f aca="false">+Actuals!P155</f>
        <v>0</v>
      </c>
      <c r="T73" s="128" t="n">
        <f aca="false">+Actuals!Q155</f>
        <v>0</v>
      </c>
      <c r="U73" s="127" t="n">
        <f aca="false">+Actuals!R155</f>
        <v>0</v>
      </c>
      <c r="V73" s="128" t="n">
        <f aca="false">+Actuals!S155</f>
        <v>0</v>
      </c>
      <c r="W73" s="127" t="n">
        <f aca="false">+Actuals!T155</f>
        <v>0</v>
      </c>
      <c r="X73" s="128" t="n">
        <f aca="false">+Actuals!U155</f>
        <v>0</v>
      </c>
      <c r="Y73" s="127" t="n">
        <f aca="false">+Actuals!V155</f>
        <v>0</v>
      </c>
      <c r="Z73" s="128" t="n">
        <f aca="false">+Actuals!W155</f>
        <v>0</v>
      </c>
      <c r="AA73" s="127" t="n">
        <f aca="false">+Actuals!X155</f>
        <v>0</v>
      </c>
      <c r="AB73" s="128" t="n">
        <f aca="false">+Actuals!Y155</f>
        <v>0</v>
      </c>
      <c r="AC73" s="127" t="n">
        <f aca="false">+Actuals!Z155</f>
        <v>0</v>
      </c>
      <c r="AD73" s="128" t="n">
        <f aca="false">+Actuals!AA155</f>
        <v>0</v>
      </c>
      <c r="AE73" s="127" t="n">
        <f aca="false">+Actuals!AB155</f>
        <v>0</v>
      </c>
      <c r="AF73" s="128" t="n">
        <f aca="false">+Actuals!AC155</f>
        <v>0</v>
      </c>
      <c r="AG73" s="127" t="n">
        <f aca="false">+Actuals!AD155</f>
        <v>0</v>
      </c>
      <c r="AH73" s="128" t="n">
        <f aca="false">+Actuals!AE155</f>
        <v>0</v>
      </c>
      <c r="AI73" s="127" t="n">
        <f aca="false">+Actuals!AF155</f>
        <v>0</v>
      </c>
      <c r="AJ73" s="128" t="n">
        <f aca="false">+Actuals!AG155</f>
        <v>0</v>
      </c>
      <c r="AK73" s="127" t="n">
        <f aca="false">+Actuals!AH155</f>
        <v>0</v>
      </c>
      <c r="AL73" s="128" t="n">
        <f aca="false">+Actuals!AI155</f>
        <v>0</v>
      </c>
      <c r="AM73" s="127" t="n">
        <f aca="false">+Actuals!AJ155</f>
        <v>0</v>
      </c>
      <c r="AN73" s="128" t="n">
        <f aca="false">+Actuals!AK155</f>
        <v>0</v>
      </c>
      <c r="AO73" s="127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1832258.77</v>
      </c>
      <c r="F74" s="28" t="n">
        <f aca="false">'TIE-OUT'!AH74+RECLASS!AH74</f>
        <v>0</v>
      </c>
      <c r="G74" s="28" t="n">
        <f aca="false">'TIE-OUT'!AI74+RECLASS!AI74</f>
        <v>1832258.77</v>
      </c>
      <c r="H74" s="128" t="n">
        <f aca="false">+Actuals!E156</f>
        <v>0</v>
      </c>
      <c r="I74" s="127" t="n">
        <f aca="false">+Actuals!F156</f>
        <v>0</v>
      </c>
      <c r="J74" s="128" t="n">
        <f aca="false">+Actuals!G156</f>
        <v>0</v>
      </c>
      <c r="K74" s="127" t="n">
        <f aca="false">+Actuals!H156</f>
        <v>0</v>
      </c>
      <c r="L74" s="128" t="n">
        <f aca="false">+Actuals!I156</f>
        <v>0</v>
      </c>
      <c r="M74" s="127" t="n">
        <f aca="false">+Actuals!J156</f>
        <v>0</v>
      </c>
      <c r="N74" s="128" t="n">
        <f aca="false">+Actuals!K156</f>
        <v>0</v>
      </c>
      <c r="O74" s="127" t="n">
        <f aca="false">+Actuals!L156</f>
        <v>0</v>
      </c>
      <c r="P74" s="128" t="n">
        <f aca="false">+Actuals!M156</f>
        <v>0</v>
      </c>
      <c r="Q74" s="127" t="n">
        <f aca="false">+Actuals!N156</f>
        <v>0</v>
      </c>
      <c r="R74" s="128" t="n">
        <f aca="false">+Actuals!O156</f>
        <v>0</v>
      </c>
      <c r="S74" s="127" t="n">
        <f aca="false">+Actuals!P156</f>
        <v>0</v>
      </c>
      <c r="T74" s="128" t="n">
        <f aca="false">+Actuals!Q156</f>
        <v>0</v>
      </c>
      <c r="U74" s="127" t="n">
        <f aca="false">+Actuals!R156</f>
        <v>0</v>
      </c>
      <c r="V74" s="128" t="n">
        <f aca="false">+Actuals!S156</f>
        <v>0</v>
      </c>
      <c r="W74" s="127" t="n">
        <f aca="false">+Actuals!T156</f>
        <v>0</v>
      </c>
      <c r="X74" s="128" t="n">
        <f aca="false">+Actuals!U156</f>
        <v>0</v>
      </c>
      <c r="Y74" s="127" t="n">
        <f aca="false">+Actuals!V156</f>
        <v>0</v>
      </c>
      <c r="Z74" s="128" t="n">
        <f aca="false">+Actuals!W156</f>
        <v>0</v>
      </c>
      <c r="AA74" s="127" t="n">
        <f aca="false">+Actuals!X156</f>
        <v>0</v>
      </c>
      <c r="AB74" s="128" t="n">
        <f aca="false">+Actuals!Y156</f>
        <v>0</v>
      </c>
      <c r="AC74" s="127" t="n">
        <f aca="false">+Actuals!Z156</f>
        <v>0</v>
      </c>
      <c r="AD74" s="128" t="n">
        <f aca="false">+Actuals!AA156</f>
        <v>0</v>
      </c>
      <c r="AE74" s="127" t="n">
        <f aca="false">+Actuals!AB156</f>
        <v>0</v>
      </c>
      <c r="AF74" s="128" t="n">
        <f aca="false">+Actuals!AC156</f>
        <v>0</v>
      </c>
      <c r="AG74" s="127" t="n">
        <f aca="false">+Actuals!AD156</f>
        <v>0</v>
      </c>
      <c r="AH74" s="128" t="n">
        <f aca="false">+Actuals!AE156</f>
        <v>0</v>
      </c>
      <c r="AI74" s="127" t="n">
        <f aca="false">+Actuals!AF156</f>
        <v>0</v>
      </c>
      <c r="AJ74" s="128" t="n">
        <f aca="false">+Actuals!AG156</f>
        <v>0</v>
      </c>
      <c r="AK74" s="127" t="n">
        <f aca="false">+Actuals!AH156</f>
        <v>0</v>
      </c>
      <c r="AL74" s="128" t="n">
        <f aca="false">+Actuals!AI156</f>
        <v>0</v>
      </c>
      <c r="AM74" s="127" t="n">
        <f aca="false">+Actuals!AJ156</f>
        <v>0</v>
      </c>
      <c r="AN74" s="128" t="n">
        <f aca="false">+Actuals!AK156</f>
        <v>0</v>
      </c>
      <c r="AO74" s="127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'TIE-OUT'!AH75+RECLASS!AH75</f>
        <v>0</v>
      </c>
      <c r="G75" s="28" t="n">
        <f aca="false">'TIE-OUT'!AI75+RECLASS!AI75</f>
        <v>0</v>
      </c>
      <c r="H75" s="128" t="n">
        <f aca="false">+Actuals!E157</f>
        <v>0</v>
      </c>
      <c r="I75" s="127" t="n">
        <f aca="false">+Actuals!F157</f>
        <v>0</v>
      </c>
      <c r="J75" s="128" t="n">
        <f aca="false">+Actuals!G157</f>
        <v>0</v>
      </c>
      <c r="K75" s="127" t="n">
        <f aca="false">+Actuals!H157</f>
        <v>0</v>
      </c>
      <c r="L75" s="128" t="n">
        <f aca="false">+Actuals!I157</f>
        <v>0</v>
      </c>
      <c r="M75" s="127" t="n">
        <f aca="false">+Actuals!J157</f>
        <v>0</v>
      </c>
      <c r="N75" s="128" t="n">
        <f aca="false">+Actuals!K157</f>
        <v>0</v>
      </c>
      <c r="O75" s="127" t="n">
        <f aca="false">+Actuals!L157</f>
        <v>0</v>
      </c>
      <c r="P75" s="128" t="n">
        <f aca="false">+Actuals!M157</f>
        <v>0</v>
      </c>
      <c r="Q75" s="127" t="n">
        <f aca="false">+Actuals!N157</f>
        <v>0</v>
      </c>
      <c r="R75" s="128" t="n">
        <f aca="false">+Actuals!O157</f>
        <v>0</v>
      </c>
      <c r="S75" s="127" t="n">
        <f aca="false">+Actuals!P157</f>
        <v>0</v>
      </c>
      <c r="T75" s="128" t="n">
        <f aca="false">+Actuals!Q157</f>
        <v>0</v>
      </c>
      <c r="U75" s="127" t="n">
        <f aca="false">+Actuals!R157</f>
        <v>0</v>
      </c>
      <c r="V75" s="128" t="n">
        <f aca="false">+Actuals!S157</f>
        <v>0</v>
      </c>
      <c r="W75" s="127" t="n">
        <f aca="false">+Actuals!T157</f>
        <v>0</v>
      </c>
      <c r="X75" s="128" t="n">
        <f aca="false">+Actuals!U157</f>
        <v>0</v>
      </c>
      <c r="Y75" s="127" t="n">
        <f aca="false">+Actuals!V157</f>
        <v>0</v>
      </c>
      <c r="Z75" s="128" t="n">
        <f aca="false">+Actuals!W157</f>
        <v>0</v>
      </c>
      <c r="AA75" s="127" t="n">
        <f aca="false">+Actuals!X157</f>
        <v>0</v>
      </c>
      <c r="AB75" s="128" t="n">
        <f aca="false">+Actuals!Y157</f>
        <v>0</v>
      </c>
      <c r="AC75" s="127" t="n">
        <f aca="false">+Actuals!Z157</f>
        <v>0</v>
      </c>
      <c r="AD75" s="128" t="n">
        <f aca="false">+Actuals!AA157</f>
        <v>0</v>
      </c>
      <c r="AE75" s="127" t="n">
        <f aca="false">+Actuals!AB157</f>
        <v>0</v>
      </c>
      <c r="AF75" s="128" t="n">
        <f aca="false">+Actuals!AC157</f>
        <v>0</v>
      </c>
      <c r="AG75" s="127" t="n">
        <f aca="false">+Actuals!AD157</f>
        <v>0</v>
      </c>
      <c r="AH75" s="128" t="n">
        <f aca="false">+Actuals!AE157</f>
        <v>0</v>
      </c>
      <c r="AI75" s="127" t="n">
        <f aca="false">+Actuals!AF157</f>
        <v>0</v>
      </c>
      <c r="AJ75" s="128" t="n">
        <f aca="false">+Actuals!AG157</f>
        <v>0</v>
      </c>
      <c r="AK75" s="127" t="n">
        <f aca="false">+Actuals!AH157</f>
        <v>0</v>
      </c>
      <c r="AL75" s="128" t="n">
        <f aca="false">+Actuals!AI157</f>
        <v>0</v>
      </c>
      <c r="AM75" s="127" t="n">
        <f aca="false">+Actuals!AJ157</f>
        <v>0</v>
      </c>
      <c r="AN75" s="128" t="n">
        <f aca="false">+Actuals!AK157</f>
        <v>0</v>
      </c>
      <c r="AO75" s="127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'TIE-OUT'!AH76+RECLASS!AH76</f>
        <v>0</v>
      </c>
      <c r="G76" s="28" t="n">
        <f aca="false">'TIE-OUT'!AI76+RECLASS!AI76</f>
        <v>0</v>
      </c>
      <c r="H76" s="128" t="n">
        <f aca="false">+Actuals!E158</f>
        <v>0</v>
      </c>
      <c r="I76" s="127" t="n">
        <f aca="false">+Actuals!F158</f>
        <v>0</v>
      </c>
      <c r="J76" s="128" t="n">
        <f aca="false">+Actuals!G158</f>
        <v>0</v>
      </c>
      <c r="K76" s="127" t="n">
        <f aca="false">+Actuals!H158</f>
        <v>0</v>
      </c>
      <c r="L76" s="128" t="n">
        <f aca="false">+Actuals!I158</f>
        <v>0</v>
      </c>
      <c r="M76" s="127" t="n">
        <f aca="false">+Actuals!J158</f>
        <v>0</v>
      </c>
      <c r="N76" s="128" t="n">
        <f aca="false">+Actuals!K158</f>
        <v>0</v>
      </c>
      <c r="O76" s="127" t="n">
        <f aca="false">+Actuals!L158</f>
        <v>0</v>
      </c>
      <c r="P76" s="128" t="n">
        <f aca="false">+Actuals!M158</f>
        <v>0</v>
      </c>
      <c r="Q76" s="127" t="n">
        <f aca="false">+Actuals!N158</f>
        <v>0</v>
      </c>
      <c r="R76" s="128" t="n">
        <f aca="false">+Actuals!O158</f>
        <v>0</v>
      </c>
      <c r="S76" s="127" t="n">
        <f aca="false">+Actuals!P158</f>
        <v>0</v>
      </c>
      <c r="T76" s="128" t="n">
        <f aca="false">+Actuals!Q158</f>
        <v>0</v>
      </c>
      <c r="U76" s="127" t="n">
        <f aca="false">+Actuals!R158</f>
        <v>0</v>
      </c>
      <c r="V76" s="128" t="n">
        <f aca="false">+Actuals!S158</f>
        <v>0</v>
      </c>
      <c r="W76" s="127" t="n">
        <f aca="false">+Actuals!T158</f>
        <v>0</v>
      </c>
      <c r="X76" s="128" t="n">
        <f aca="false">+Actuals!U158</f>
        <v>0</v>
      </c>
      <c r="Y76" s="127" t="n">
        <f aca="false">+Actuals!V158</f>
        <v>0</v>
      </c>
      <c r="Z76" s="128" t="n">
        <f aca="false">+Actuals!W158</f>
        <v>0</v>
      </c>
      <c r="AA76" s="127" t="n">
        <f aca="false">+Actuals!X158</f>
        <v>0</v>
      </c>
      <c r="AB76" s="128" t="n">
        <f aca="false">+Actuals!Y158</f>
        <v>0</v>
      </c>
      <c r="AC76" s="127" t="n">
        <f aca="false">+Actuals!Z158</f>
        <v>0</v>
      </c>
      <c r="AD76" s="128" t="n">
        <f aca="false">+Actuals!AA158</f>
        <v>0</v>
      </c>
      <c r="AE76" s="127" t="n">
        <f aca="false">+Actuals!AB158</f>
        <v>0</v>
      </c>
      <c r="AF76" s="128" t="n">
        <f aca="false">+Actuals!AC158</f>
        <v>0</v>
      </c>
      <c r="AG76" s="127" t="n">
        <f aca="false">+Actuals!AD158</f>
        <v>0</v>
      </c>
      <c r="AH76" s="128" t="n">
        <f aca="false">+Actuals!AE158</f>
        <v>0</v>
      </c>
      <c r="AI76" s="127" t="n">
        <f aca="false">+Actuals!AF158</f>
        <v>0</v>
      </c>
      <c r="AJ76" s="128" t="n">
        <f aca="false">+Actuals!AG158</f>
        <v>0</v>
      </c>
      <c r="AK76" s="127" t="n">
        <f aca="false">+Actuals!AH158</f>
        <v>0</v>
      </c>
      <c r="AL76" s="128" t="n">
        <f aca="false">+Actuals!AI158</f>
        <v>0</v>
      </c>
      <c r="AM76" s="127" t="n">
        <f aca="false">+Actuals!AJ158</f>
        <v>0</v>
      </c>
      <c r="AN76" s="128" t="n">
        <f aca="false">+Actuals!AK158</f>
        <v>0</v>
      </c>
      <c r="AO76" s="127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'TIE-OUT'!AH77+RECLASS!AH77</f>
        <v>0</v>
      </c>
      <c r="G77" s="28" t="n">
        <f aca="false">'TIE-OUT'!AI77+RECLASS!AI77</f>
        <v>0</v>
      </c>
      <c r="H77" s="128" t="n">
        <f aca="false">+Actuals!E159</f>
        <v>0</v>
      </c>
      <c r="I77" s="127" t="n">
        <f aca="false">+Actuals!F159</f>
        <v>0</v>
      </c>
      <c r="J77" s="128" t="n">
        <f aca="false">+Actuals!G159</f>
        <v>0</v>
      </c>
      <c r="K77" s="127" t="n">
        <f aca="false">+Actuals!H159</f>
        <v>0</v>
      </c>
      <c r="L77" s="128" t="n">
        <f aca="false">+Actuals!I159</f>
        <v>0</v>
      </c>
      <c r="M77" s="127" t="n">
        <f aca="false">+Actuals!J159</f>
        <v>0</v>
      </c>
      <c r="N77" s="128" t="n">
        <f aca="false">+Actuals!K159</f>
        <v>0</v>
      </c>
      <c r="O77" s="127" t="n">
        <f aca="false">+Actuals!L159</f>
        <v>0</v>
      </c>
      <c r="P77" s="128" t="n">
        <f aca="false">+Actuals!M159</f>
        <v>0</v>
      </c>
      <c r="Q77" s="127" t="n">
        <f aca="false">+Actuals!N159</f>
        <v>0</v>
      </c>
      <c r="R77" s="128" t="n">
        <f aca="false">+Actuals!O159</f>
        <v>0</v>
      </c>
      <c r="S77" s="127" t="n">
        <f aca="false">+Actuals!P159</f>
        <v>0</v>
      </c>
      <c r="T77" s="128" t="n">
        <f aca="false">+Actuals!Q159</f>
        <v>0</v>
      </c>
      <c r="U77" s="127" t="n">
        <f aca="false">+Actuals!R159</f>
        <v>0</v>
      </c>
      <c r="V77" s="128" t="n">
        <f aca="false">+Actuals!S159</f>
        <v>0</v>
      </c>
      <c r="W77" s="127" t="n">
        <f aca="false">+Actuals!T159</f>
        <v>0</v>
      </c>
      <c r="X77" s="128" t="n">
        <f aca="false">+Actuals!U159</f>
        <v>0</v>
      </c>
      <c r="Y77" s="127" t="n">
        <f aca="false">+Actuals!V159</f>
        <v>0</v>
      </c>
      <c r="Z77" s="128" t="n">
        <f aca="false">+Actuals!W159</f>
        <v>0</v>
      </c>
      <c r="AA77" s="127" t="n">
        <f aca="false">+Actuals!X159</f>
        <v>0</v>
      </c>
      <c r="AB77" s="128" t="n">
        <f aca="false">+Actuals!Y159</f>
        <v>0</v>
      </c>
      <c r="AC77" s="127" t="n">
        <f aca="false">+Actuals!Z159</f>
        <v>0</v>
      </c>
      <c r="AD77" s="128" t="n">
        <f aca="false">+Actuals!AA159</f>
        <v>0</v>
      </c>
      <c r="AE77" s="127" t="n">
        <f aca="false">+Actuals!AB159</f>
        <v>0</v>
      </c>
      <c r="AF77" s="128" t="n">
        <f aca="false">+Actuals!AC159</f>
        <v>0</v>
      </c>
      <c r="AG77" s="127" t="n">
        <f aca="false">+Actuals!AD159</f>
        <v>0</v>
      </c>
      <c r="AH77" s="128" t="n">
        <f aca="false">+Actuals!AE159</f>
        <v>0</v>
      </c>
      <c r="AI77" s="127" t="n">
        <f aca="false">+Actuals!AF159</f>
        <v>0</v>
      </c>
      <c r="AJ77" s="128" t="n">
        <f aca="false">+Actuals!AG159</f>
        <v>0</v>
      </c>
      <c r="AK77" s="127" t="n">
        <f aca="false">+Actuals!AH159</f>
        <v>0</v>
      </c>
      <c r="AL77" s="128" t="n">
        <f aca="false">+Actuals!AI159</f>
        <v>0</v>
      </c>
      <c r="AM77" s="127" t="n">
        <f aca="false">+Actuals!AJ159</f>
        <v>0</v>
      </c>
      <c r="AN77" s="128" t="n">
        <f aca="false">+Actuals!AK159</f>
        <v>0</v>
      </c>
      <c r="AO77" s="127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'TIE-OUT'!AH78+RECLASS!AH78</f>
        <v>0</v>
      </c>
      <c r="G78" s="28" t="n">
        <f aca="false">'TIE-OUT'!AI78+RECLASS!AI78</f>
        <v>0</v>
      </c>
      <c r="H78" s="128" t="n">
        <f aca="false">+Actuals!E160</f>
        <v>0</v>
      </c>
      <c r="I78" s="127" t="n">
        <f aca="false">+Actuals!F160</f>
        <v>0</v>
      </c>
      <c r="J78" s="128" t="n">
        <f aca="false">+Actuals!G160</f>
        <v>0</v>
      </c>
      <c r="K78" s="127" t="n">
        <f aca="false">+Actuals!H160</f>
        <v>0</v>
      </c>
      <c r="L78" s="128" t="n">
        <f aca="false">+Actuals!I160</f>
        <v>0</v>
      </c>
      <c r="M78" s="127" t="n">
        <f aca="false">+Actuals!J160</f>
        <v>0</v>
      </c>
      <c r="N78" s="128" t="n">
        <f aca="false">+Actuals!K160</f>
        <v>0</v>
      </c>
      <c r="O78" s="127" t="n">
        <f aca="false">+Actuals!L160</f>
        <v>0</v>
      </c>
      <c r="P78" s="128" t="n">
        <f aca="false">+Actuals!M160</f>
        <v>0</v>
      </c>
      <c r="Q78" s="127" t="n">
        <f aca="false">+Actuals!N160</f>
        <v>0</v>
      </c>
      <c r="R78" s="128" t="n">
        <f aca="false">+Actuals!O160</f>
        <v>0</v>
      </c>
      <c r="S78" s="127" t="n">
        <f aca="false">+Actuals!P160</f>
        <v>0</v>
      </c>
      <c r="T78" s="128" t="n">
        <f aca="false">+Actuals!Q160</f>
        <v>0</v>
      </c>
      <c r="U78" s="127" t="n">
        <f aca="false">+Actuals!R160</f>
        <v>0</v>
      </c>
      <c r="V78" s="128" t="n">
        <f aca="false">+Actuals!S160</f>
        <v>0</v>
      </c>
      <c r="W78" s="127" t="n">
        <f aca="false">+Actuals!T160</f>
        <v>0</v>
      </c>
      <c r="X78" s="128" t="n">
        <f aca="false">+Actuals!U160</f>
        <v>0</v>
      </c>
      <c r="Y78" s="127" t="n">
        <f aca="false">+Actuals!V160</f>
        <v>0</v>
      </c>
      <c r="Z78" s="128" t="n">
        <f aca="false">+Actuals!W160</f>
        <v>0</v>
      </c>
      <c r="AA78" s="127" t="n">
        <f aca="false">+Actuals!X160</f>
        <v>0</v>
      </c>
      <c r="AB78" s="128" t="n">
        <f aca="false">+Actuals!Y160</f>
        <v>0</v>
      </c>
      <c r="AC78" s="127" t="n">
        <f aca="false">+Actuals!Z160</f>
        <v>0</v>
      </c>
      <c r="AD78" s="128" t="n">
        <f aca="false">+Actuals!AA160</f>
        <v>0</v>
      </c>
      <c r="AE78" s="127" t="n">
        <f aca="false">+Actuals!AB160</f>
        <v>0</v>
      </c>
      <c r="AF78" s="128" t="n">
        <f aca="false">+Actuals!AC160</f>
        <v>0</v>
      </c>
      <c r="AG78" s="127" t="n">
        <f aca="false">+Actuals!AD160</f>
        <v>0</v>
      </c>
      <c r="AH78" s="128" t="n">
        <f aca="false">+Actuals!AE160</f>
        <v>0</v>
      </c>
      <c r="AI78" s="127" t="n">
        <f aca="false">+Actuals!AF160</f>
        <v>0</v>
      </c>
      <c r="AJ78" s="128" t="n">
        <f aca="false">+Actuals!AG160</f>
        <v>0</v>
      </c>
      <c r="AK78" s="127" t="n">
        <f aca="false">+Actuals!AH160</f>
        <v>0</v>
      </c>
      <c r="AL78" s="128" t="n">
        <f aca="false">+Actuals!AI160</f>
        <v>0</v>
      </c>
      <c r="AM78" s="127" t="n">
        <f aca="false">+Actuals!AJ160</f>
        <v>0</v>
      </c>
      <c r="AN78" s="128" t="n">
        <f aca="false">+Actuals!AK160</f>
        <v>0</v>
      </c>
      <c r="AO78" s="127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'TIE-OUT'!AH79+RECLASS!AH79</f>
        <v>0</v>
      </c>
      <c r="G79" s="28" t="n">
        <f aca="false">'TIE-OUT'!AI79+RECLASS!AI79</f>
        <v>0</v>
      </c>
      <c r="H79" s="128" t="n">
        <f aca="false">+Actuals!E161</f>
        <v>0</v>
      </c>
      <c r="I79" s="127" t="n">
        <f aca="false">+Actuals!F161</f>
        <v>0</v>
      </c>
      <c r="J79" s="128" t="n">
        <f aca="false">+Actuals!G161</f>
        <v>0</v>
      </c>
      <c r="K79" s="127" t="n">
        <f aca="false">+Actuals!H161</f>
        <v>0</v>
      </c>
      <c r="L79" s="128" t="n">
        <f aca="false">+Actuals!I161</f>
        <v>0</v>
      </c>
      <c r="M79" s="127" t="n">
        <f aca="false">+Actuals!J161</f>
        <v>0</v>
      </c>
      <c r="N79" s="128" t="n">
        <f aca="false">+Actuals!K161</f>
        <v>0</v>
      </c>
      <c r="O79" s="127" t="n">
        <f aca="false">+Actuals!L161</f>
        <v>0</v>
      </c>
      <c r="P79" s="128" t="n">
        <f aca="false">+Actuals!M161</f>
        <v>0</v>
      </c>
      <c r="Q79" s="127" t="n">
        <f aca="false">+Actuals!N161</f>
        <v>0</v>
      </c>
      <c r="R79" s="128" t="n">
        <f aca="false">+Actuals!O161</f>
        <v>0</v>
      </c>
      <c r="S79" s="127" t="n">
        <f aca="false">+Actuals!P161</f>
        <v>0</v>
      </c>
      <c r="T79" s="128" t="n">
        <f aca="false">+Actuals!Q161</f>
        <v>0</v>
      </c>
      <c r="U79" s="127" t="n">
        <f aca="false">+Actuals!R161</f>
        <v>0</v>
      </c>
      <c r="V79" s="128" t="n">
        <f aca="false">+Actuals!S161</f>
        <v>0</v>
      </c>
      <c r="W79" s="127" t="n">
        <f aca="false">+Actuals!T161</f>
        <v>0</v>
      </c>
      <c r="X79" s="128" t="n">
        <f aca="false">+Actuals!U161</f>
        <v>0</v>
      </c>
      <c r="Y79" s="127" t="n">
        <f aca="false">+Actuals!V161</f>
        <v>0</v>
      </c>
      <c r="Z79" s="128" t="n">
        <f aca="false">+Actuals!W161</f>
        <v>0</v>
      </c>
      <c r="AA79" s="127" t="n">
        <f aca="false">+Actuals!X161</f>
        <v>0</v>
      </c>
      <c r="AB79" s="128" t="n">
        <f aca="false">+Actuals!Y161</f>
        <v>0</v>
      </c>
      <c r="AC79" s="127" t="n">
        <f aca="false">+Actuals!Z161</f>
        <v>0</v>
      </c>
      <c r="AD79" s="128" t="n">
        <f aca="false">+Actuals!AA161</f>
        <v>0</v>
      </c>
      <c r="AE79" s="127" t="n">
        <f aca="false">+Actuals!AB161</f>
        <v>0</v>
      </c>
      <c r="AF79" s="128" t="n">
        <f aca="false">+Actuals!AC161</f>
        <v>0</v>
      </c>
      <c r="AG79" s="127" t="n">
        <f aca="false">+Actuals!AD161</f>
        <v>0</v>
      </c>
      <c r="AH79" s="128" t="n">
        <f aca="false">+Actuals!AE161</f>
        <v>0</v>
      </c>
      <c r="AI79" s="127" t="n">
        <f aca="false">+Actuals!AF161</f>
        <v>0</v>
      </c>
      <c r="AJ79" s="128" t="n">
        <f aca="false">+Actuals!AG161</f>
        <v>0</v>
      </c>
      <c r="AK79" s="127" t="n">
        <f aca="false">+Actuals!AH161</f>
        <v>0</v>
      </c>
      <c r="AL79" s="128" t="n">
        <f aca="false">+Actuals!AI161</f>
        <v>0</v>
      </c>
      <c r="AM79" s="127" t="n">
        <f aca="false">+Actuals!AJ161</f>
        <v>0</v>
      </c>
      <c r="AN79" s="128" t="n">
        <f aca="false">+Actuals!AK161</f>
        <v>0</v>
      </c>
      <c r="AO79" s="127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'TIE-OUT'!AH80+RECLASS!AH80</f>
        <v>0</v>
      </c>
      <c r="G80" s="28" t="n">
        <f aca="false">'TIE-OUT'!AI80+RECLASS!AI80</f>
        <v>0</v>
      </c>
      <c r="H80" s="128" t="n">
        <f aca="false">+Actuals!E162</f>
        <v>0</v>
      </c>
      <c r="I80" s="127" t="n">
        <f aca="false">+Actuals!F162</f>
        <v>0</v>
      </c>
      <c r="J80" s="128" t="n">
        <f aca="false">+Actuals!G162</f>
        <v>0</v>
      </c>
      <c r="K80" s="127" t="n">
        <f aca="false">+Actuals!H162</f>
        <v>0</v>
      </c>
      <c r="L80" s="128" t="n">
        <f aca="false">+Actuals!I162</f>
        <v>0</v>
      </c>
      <c r="M80" s="127" t="n">
        <f aca="false">+Actuals!J162</f>
        <v>0</v>
      </c>
      <c r="N80" s="128" t="n">
        <f aca="false">+Actuals!K162</f>
        <v>0</v>
      </c>
      <c r="O80" s="127" t="n">
        <f aca="false">+Actuals!L162</f>
        <v>0</v>
      </c>
      <c r="P80" s="128" t="n">
        <f aca="false">+Actuals!M162</f>
        <v>0</v>
      </c>
      <c r="Q80" s="127" t="n">
        <f aca="false">+Actuals!N162</f>
        <v>0</v>
      </c>
      <c r="R80" s="128" t="n">
        <f aca="false">+Actuals!O162</f>
        <v>0</v>
      </c>
      <c r="S80" s="127" t="n">
        <f aca="false">+Actuals!P162</f>
        <v>0</v>
      </c>
      <c r="T80" s="128" t="n">
        <f aca="false">+Actuals!Q162</f>
        <v>0</v>
      </c>
      <c r="U80" s="127" t="n">
        <f aca="false">+Actuals!R162</f>
        <v>0</v>
      </c>
      <c r="V80" s="128" t="n">
        <f aca="false">+Actuals!S162</f>
        <v>0</v>
      </c>
      <c r="W80" s="127" t="n">
        <f aca="false">+Actuals!T162</f>
        <v>0</v>
      </c>
      <c r="X80" s="128" t="n">
        <f aca="false">+Actuals!U162</f>
        <v>0</v>
      </c>
      <c r="Y80" s="127" t="n">
        <f aca="false">+Actuals!V162</f>
        <v>0</v>
      </c>
      <c r="Z80" s="128" t="n">
        <f aca="false">+Actuals!W162</f>
        <v>0</v>
      </c>
      <c r="AA80" s="127" t="n">
        <f aca="false">+Actuals!X162</f>
        <v>0</v>
      </c>
      <c r="AB80" s="128" t="n">
        <f aca="false">+Actuals!Y162</f>
        <v>0</v>
      </c>
      <c r="AC80" s="127" t="n">
        <f aca="false">+Actuals!Z162</f>
        <v>0</v>
      </c>
      <c r="AD80" s="128" t="n">
        <f aca="false">+Actuals!AA162</f>
        <v>0</v>
      </c>
      <c r="AE80" s="127" t="n">
        <f aca="false">+Actuals!AB162</f>
        <v>0</v>
      </c>
      <c r="AF80" s="128" t="n">
        <f aca="false">+Actuals!AC162</f>
        <v>0</v>
      </c>
      <c r="AG80" s="127" t="n">
        <f aca="false">+Actuals!AD162</f>
        <v>0</v>
      </c>
      <c r="AH80" s="128" t="n">
        <f aca="false">+Actuals!AE162</f>
        <v>0</v>
      </c>
      <c r="AI80" s="127" t="n">
        <f aca="false">+Actuals!AF162</f>
        <v>0</v>
      </c>
      <c r="AJ80" s="128" t="n">
        <f aca="false">+Actuals!AG162</f>
        <v>0</v>
      </c>
      <c r="AK80" s="127" t="n">
        <f aca="false">+Actuals!AH162</f>
        <v>0</v>
      </c>
      <c r="AL80" s="128" t="n">
        <f aca="false">+Actuals!AI162</f>
        <v>0</v>
      </c>
      <c r="AM80" s="127" t="n">
        <f aca="false">+Actuals!AJ162</f>
        <v>0</v>
      </c>
      <c r="AN80" s="128" t="n">
        <f aca="false">+Actuals!AK162</f>
        <v>0</v>
      </c>
      <c r="AO80" s="127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'TIE-OUT'!AH81+RECLASS!AH81</f>
        <v>0</v>
      </c>
      <c r="G81" s="28" t="n">
        <f aca="false">'TIE-OUT'!AI81+RECLASS!AI81</f>
        <v>0</v>
      </c>
      <c r="H81" s="128" t="n">
        <f aca="false">+Actuals!E163</f>
        <v>0</v>
      </c>
      <c r="I81" s="127" t="n">
        <f aca="false">+Actuals!F163</f>
        <v>0</v>
      </c>
      <c r="J81" s="128" t="n">
        <f aca="false">+Actuals!G163</f>
        <v>-0</v>
      </c>
      <c r="K81" s="127" t="n">
        <f aca="false">+Actuals!H163</f>
        <v>-0</v>
      </c>
      <c r="L81" s="128" t="n">
        <f aca="false">+Actuals!I163</f>
        <v>0</v>
      </c>
      <c r="M81" s="127" t="n">
        <f aca="false">+Actuals!J163</f>
        <v>0</v>
      </c>
      <c r="N81" s="128" t="n">
        <f aca="false">+Actuals!K163</f>
        <v>0</v>
      </c>
      <c r="O81" s="127" t="n">
        <f aca="false">+Actuals!L163</f>
        <v>0</v>
      </c>
      <c r="P81" s="128" t="n">
        <f aca="false">+Actuals!M163</f>
        <v>0</v>
      </c>
      <c r="Q81" s="127" t="n">
        <f aca="false">+Actuals!N163</f>
        <v>0</v>
      </c>
      <c r="R81" s="128" t="n">
        <f aca="false">+Actuals!O163</f>
        <v>0</v>
      </c>
      <c r="S81" s="127" t="n">
        <f aca="false">+Actuals!P163</f>
        <v>0</v>
      </c>
      <c r="T81" s="128" t="n">
        <f aca="false">+Actuals!Q163</f>
        <v>0</v>
      </c>
      <c r="U81" s="127" t="n">
        <f aca="false">+Actuals!R163</f>
        <v>0</v>
      </c>
      <c r="V81" s="128" t="n">
        <f aca="false">+Actuals!S163</f>
        <v>0</v>
      </c>
      <c r="W81" s="127" t="n">
        <f aca="false">+Actuals!T163</f>
        <v>0</v>
      </c>
      <c r="X81" s="128" t="n">
        <f aca="false">+Actuals!U163</f>
        <v>0</v>
      </c>
      <c r="Y81" s="127" t="n">
        <f aca="false">+Actuals!V163</f>
        <v>0</v>
      </c>
      <c r="Z81" s="128" t="n">
        <f aca="false">+Actuals!W163</f>
        <v>0</v>
      </c>
      <c r="AA81" s="127" t="n">
        <f aca="false">+Actuals!X163</f>
        <v>0</v>
      </c>
      <c r="AB81" s="128" t="n">
        <f aca="false">+Actuals!Y163</f>
        <v>0</v>
      </c>
      <c r="AC81" s="127" t="n">
        <f aca="false">+Actuals!Z163</f>
        <v>0</v>
      </c>
      <c r="AD81" s="128" t="n">
        <f aca="false">+Actuals!AA163</f>
        <v>0</v>
      </c>
      <c r="AE81" s="127" t="n">
        <f aca="false">+Actuals!AB163</f>
        <v>0</v>
      </c>
      <c r="AF81" s="128" t="n">
        <f aca="false">+Actuals!AC163</f>
        <v>0</v>
      </c>
      <c r="AG81" s="127" t="n">
        <f aca="false">+Actuals!AD163</f>
        <v>0</v>
      </c>
      <c r="AH81" s="128" t="n">
        <f aca="false">+Actuals!AE163</f>
        <v>0</v>
      </c>
      <c r="AI81" s="127" t="n">
        <f aca="false">+Actuals!AF163</f>
        <v>0</v>
      </c>
      <c r="AJ81" s="128" t="n">
        <f aca="false">+Actuals!AG163</f>
        <v>0</v>
      </c>
      <c r="AK81" s="127" t="n">
        <f aca="false">+Actuals!AH163</f>
        <v>0</v>
      </c>
      <c r="AL81" s="128" t="n">
        <f aca="false">+Actuals!AI163</f>
        <v>0</v>
      </c>
      <c r="AM81" s="127" t="n">
        <f aca="false">+Actuals!AJ163</f>
        <v>0</v>
      </c>
      <c r="AN81" s="128" t="n">
        <f aca="false">+Actuals!AK163</f>
        <v>0</v>
      </c>
      <c r="AO81" s="127" t="n">
        <f aca="false">+Actuals!AL163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2479928.77</v>
      </c>
      <c r="F82" s="42" t="n">
        <f aca="false">F16+F24+F29+F36+F43+F45+F47+F49</f>
        <v>0</v>
      </c>
      <c r="G82" s="43" t="n">
        <f aca="false">SUM(G72:G81)+G16+G24+G29+G36+G43+G45+G47+G49+G51+G56+G61+G66</f>
        <v>1832258.77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17" t="n">
        <f aca="false">SUM(K72:K81)+K16+K24+K29+K36+K43+K45+K47+K49+K51+K56+K61+K66</f>
        <v>647670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10" activePane="bottomRight" state="frozen"/>
      <selection pane="topLeft" activeCell="A1" activeCellId="0" sqref="A1"/>
      <selection pane="topRight" activeCell="K1" activeCellId="0" sqref="K1"/>
      <selection pane="bottomLeft" activeCell="A10" activeCellId="0" sqref="A10"/>
      <selection pane="bottomRight" activeCell="Q13" activeCellId="0" sqref="Q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9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29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164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-8664246</v>
      </c>
      <c r="F13" s="28" t="n">
        <f aca="false">'TIE-OUT'!Z13+RECLASS!X13</f>
        <v>0</v>
      </c>
      <c r="G13" s="29" t="n">
        <f aca="false">'TIE-OUT'!AA13+RECLASS!Y13</f>
        <v>-8460290</v>
      </c>
      <c r="H13" s="28"/>
      <c r="I13" s="29" t="n">
        <v>35226</v>
      </c>
      <c r="J13" s="28"/>
      <c r="K13" s="129" t="n">
        <v>0</v>
      </c>
      <c r="L13" s="28"/>
      <c r="M13" s="29" t="n">
        <v>-36453</v>
      </c>
      <c r="N13" s="28"/>
      <c r="O13" s="29"/>
      <c r="P13" s="28"/>
      <c r="Q13" s="29" t="n">
        <v>-202729</v>
      </c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'TIE-OUT'!Z15+RECLASS!X15</f>
        <v>0</v>
      </c>
      <c r="G15" s="108" t="n">
        <f aca="false">'TIE-OUT'!AA15+RECLASS!Y15</f>
        <v>0</v>
      </c>
      <c r="H15" s="28"/>
      <c r="I15" s="29"/>
      <c r="J15" s="28"/>
      <c r="K15" s="1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-8664246</v>
      </c>
      <c r="F16" s="30" t="n">
        <f aca="false">SUM(F11:F15)</f>
        <v>0</v>
      </c>
      <c r="G16" s="31" t="n">
        <f aca="false">SUM(G11:G15)</f>
        <v>-8460290</v>
      </c>
      <c r="H16" s="30" t="n">
        <f aca="false">SUM(H11:H15)</f>
        <v>0</v>
      </c>
      <c r="I16" s="31" t="n">
        <f aca="false">SUM(I11:I15)</f>
        <v>35226</v>
      </c>
      <c r="J16" s="30" t="n">
        <f aca="false">SUM(J11:J15)</f>
        <v>0</v>
      </c>
      <c r="K16" s="130" t="n">
        <f aca="false">SUM(K11:K15)</f>
        <v>0</v>
      </c>
      <c r="L16" s="30" t="n">
        <f aca="false">SUM(L11:L15)</f>
        <v>0</v>
      </c>
      <c r="M16" s="31" t="n">
        <f aca="false">SUM(M11:M15)</f>
        <v>-36453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-202729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'TIE-OUT'!Z23+RECLASS!X23</f>
        <v>0</v>
      </c>
      <c r="G23" s="108" t="n">
        <f aca="false">'TIE-OUT'!AA23+RECLASS!Y23</f>
        <v>0</v>
      </c>
      <c r="H23" s="28"/>
      <c r="I23" s="29"/>
      <c r="J23" s="28"/>
      <c r="K23" s="1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30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'TIE-OUT'!Z28+RECLASS!X28</f>
        <v>0</v>
      </c>
      <c r="G28" s="108" t="n">
        <f aca="false">'TIE-OUT'!AA28+RECLASS!Y28</f>
        <v>0</v>
      </c>
      <c r="H28" s="28"/>
      <c r="I28" s="29"/>
      <c r="J28" s="28"/>
      <c r="K28" s="1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30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'TIE-OUT'!Z35+RECLASS!X35</f>
        <v>0</v>
      </c>
      <c r="G35" s="108" t="n">
        <f aca="false">'TIE-OUT'!AA35+RECLASS!Y35</f>
        <v>0</v>
      </c>
      <c r="H35" s="28"/>
      <c r="I35" s="29"/>
      <c r="J35" s="28"/>
      <c r="K35" s="1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30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'TIE-OUT'!Z41+RECLASS!X41</f>
        <v>0</v>
      </c>
      <c r="G41" s="108" t="n">
        <f aca="false">'TIE-OUT'!AA41+RECLASS!Y41</f>
        <v>0</v>
      </c>
      <c r="H41" s="28"/>
      <c r="I41" s="29" t="n">
        <v>0</v>
      </c>
      <c r="J41" s="28"/>
      <c r="K41" s="129" t="n">
        <v>0</v>
      </c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30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30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9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-124840.56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9" t="n">
        <v>0</v>
      </c>
      <c r="L51" s="28"/>
      <c r="M51" s="29"/>
      <c r="N51" s="28"/>
      <c r="O51" s="29" t="n">
        <v>-124840.56</v>
      </c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1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'TIE-OUT'!Z55+RECLASS!X55</f>
        <v>0</v>
      </c>
      <c r="G55" s="108" t="n">
        <f aca="false">'TIE-OUT'!AA55+RECLASS!Y55</f>
        <v>0</v>
      </c>
      <c r="H55" s="28"/>
      <c r="I55" s="29"/>
      <c r="J55" s="28"/>
      <c r="K55" s="129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30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165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'TIE-OUT'!Z60+RECLASS!X60</f>
        <v>0</v>
      </c>
      <c r="G60" s="108" t="n">
        <f aca="false">'TIE-OUT'!AA60+RECLASS!Y60</f>
        <v>0</v>
      </c>
      <c r="H60" s="28"/>
      <c r="I60" s="29" t="n">
        <v>0</v>
      </c>
      <c r="J60" s="28"/>
      <c r="K60" s="115" t="n">
        <v>0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30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'TIE-OUT'!Z65+RECLASS!X65</f>
        <v>0</v>
      </c>
      <c r="G65" s="108" t="n">
        <f aca="false">'TIE-OUT'!AA65+RECLASS!Y65</f>
        <v>0</v>
      </c>
      <c r="H65" s="28"/>
      <c r="I65" s="29"/>
      <c r="J65" s="28"/>
      <c r="K65" s="1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30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166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147154354</v>
      </c>
      <c r="F70" s="25" t="n">
        <f aca="false">'TIE-OUT'!Z70+RECLASS!X70</f>
        <v>0</v>
      </c>
      <c r="G70" s="26" t="n">
        <f aca="false">'TIE-OUT'!AA70+RECLASS!Y70</f>
        <v>146729990</v>
      </c>
      <c r="H70" s="28"/>
      <c r="I70" s="29" t="n">
        <f aca="false">424364+907539</f>
        <v>1331903</v>
      </c>
      <c r="J70" s="28"/>
      <c r="K70" s="115" t="n">
        <v>-907539</v>
      </c>
      <c r="L70" s="28"/>
      <c r="M70" s="29" t="n">
        <v>0</v>
      </c>
      <c r="N70" s="28"/>
      <c r="O70" s="29" t="n">
        <v>0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-115872719</v>
      </c>
      <c r="F71" s="107" t="n">
        <f aca="false">'TIE-OUT'!Z71+RECLASS!X71</f>
        <v>0</v>
      </c>
      <c r="G71" s="108" t="n">
        <f aca="false">'TIE-OUT'!AA71+RECLASS!Y71</f>
        <v>-115872719</v>
      </c>
      <c r="H71" s="28"/>
      <c r="I71" s="29"/>
      <c r="J71" s="28"/>
      <c r="K71" s="1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31281635</v>
      </c>
      <c r="F72" s="30" t="n">
        <f aca="false">SUM(F70:F71)</f>
        <v>0</v>
      </c>
      <c r="G72" s="31" t="n">
        <f aca="false">SUM(G70:G71)</f>
        <v>30857271</v>
      </c>
      <c r="H72" s="30" t="n">
        <f aca="false">SUM(H70:H71)</f>
        <v>0</v>
      </c>
      <c r="I72" s="31" t="n">
        <f aca="false">SUM(I70:I71)</f>
        <v>1331903</v>
      </c>
      <c r="J72" s="30" t="n">
        <f aca="false">SUM(J70:J71)</f>
        <v>0</v>
      </c>
      <c r="K72" s="130" t="n">
        <f aca="false">SUM(K70:K71)</f>
        <v>-907539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134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'TIE-OUT'!Z73+RECLASS!X73</f>
        <v>0</v>
      </c>
      <c r="G73" s="28" t="n">
        <f aca="false">'TIE-OUT'!AA73+RECLASS!Y73</f>
        <v>0</v>
      </c>
      <c r="H73" s="28"/>
      <c r="I73" s="29"/>
      <c r="J73" s="28"/>
      <c r="K73" s="129" t="n">
        <v>0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-52726.87</v>
      </c>
      <c r="F74" s="28" t="n">
        <f aca="false">'TIE-OUT'!Z74+RECLASS!X74</f>
        <v>0</v>
      </c>
      <c r="G74" s="28" t="n">
        <f aca="false">'TIE-OUT'!AA74+RECLASS!Y74</f>
        <v>-52726.87</v>
      </c>
      <c r="H74" s="28"/>
      <c r="I74" s="29"/>
      <c r="J74" s="28"/>
      <c r="K74" s="116" t="n">
        <v>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167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-107137</v>
      </c>
      <c r="F75" s="28" t="n">
        <f aca="false">'TIE-OUT'!Z75+RECLASS!X75</f>
        <v>0</v>
      </c>
      <c r="G75" s="28" t="n">
        <f aca="false">'TIE-OUT'!AA75+RECLASS!Y75</f>
        <v>-107137</v>
      </c>
      <c r="H75" s="28"/>
      <c r="I75" s="29"/>
      <c r="J75" s="28"/>
      <c r="K75" s="1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-75</v>
      </c>
      <c r="F76" s="28" t="n">
        <f aca="false">'TIE-OUT'!Z76+RECLASS!X76</f>
        <v>0</v>
      </c>
      <c r="G76" s="28" t="n">
        <f aca="false">'TIE-OUT'!AA76+RECLASS!Y76</f>
        <v>-75</v>
      </c>
      <c r="H76" s="28"/>
      <c r="I76" s="29"/>
      <c r="J76" s="28"/>
      <c r="K76" s="1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9" t="n">
        <v>-376583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135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136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9" t="n">
        <v>-89995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168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9" t="n">
        <v>0</v>
      </c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16" t="n">
        <v>0</v>
      </c>
      <c r="J81" s="28"/>
      <c r="K81" s="116" t="n">
        <v>0</v>
      </c>
      <c r="L81" s="28"/>
      <c r="M81" s="116" t="n">
        <v>0</v>
      </c>
      <c r="N81" s="28"/>
      <c r="O81" s="116" t="n">
        <v>0</v>
      </c>
      <c r="P81" s="28"/>
      <c r="Q81" s="116" t="n">
        <v>0</v>
      </c>
      <c r="R81" s="28"/>
      <c r="S81" s="116" t="n">
        <v>0</v>
      </c>
      <c r="T81" s="28"/>
      <c r="U81" s="116" t="n">
        <v>0</v>
      </c>
      <c r="V81" s="28"/>
      <c r="W81" s="116" t="n">
        <v>0</v>
      </c>
      <c r="X81" s="28"/>
      <c r="Y81" s="116" t="n">
        <v>0</v>
      </c>
      <c r="Z81" s="28"/>
      <c r="AA81" s="116" t="n">
        <v>0</v>
      </c>
      <c r="AB81" s="28"/>
      <c r="AC81" s="116" t="n">
        <v>0</v>
      </c>
      <c r="AD81" s="28"/>
      <c r="AE81" s="116" t="n">
        <v>0</v>
      </c>
      <c r="AF81" s="28"/>
      <c r="AG81" s="116" t="n">
        <v>0</v>
      </c>
      <c r="AH81" s="28"/>
      <c r="AI81" s="116" t="n">
        <v>0</v>
      </c>
      <c r="AJ81" s="28"/>
      <c r="AK81" s="116" t="n">
        <v>0</v>
      </c>
      <c r="AL81" s="28"/>
      <c r="AM81" s="116" t="n">
        <v>0</v>
      </c>
      <c r="AN81" s="28"/>
      <c r="AO81" s="116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21866031.57</v>
      </c>
      <c r="F82" s="42" t="n">
        <f aca="false">F16+F24+F29+F36+F43+F45+F47+F49</f>
        <v>0</v>
      </c>
      <c r="G82" s="43" t="n">
        <f aca="false">SUM(G72:G81)+G16+G24+G29+G36+G43+G45+G47+G49+G51+G56+G61+G66</f>
        <v>22237042.13</v>
      </c>
      <c r="H82" s="42" t="n">
        <f aca="false">H16+H24+H29+H36+H43+H45+H47+H49</f>
        <v>0</v>
      </c>
      <c r="I82" s="124" t="n">
        <f aca="false">SUM(I72:I81)+I16+I24+I29+I36+I43+I45+I47+I49+I51+I56+I61+I66</f>
        <v>1367129</v>
      </c>
      <c r="J82" s="42" t="n">
        <f aca="false">J16+J24+J29+J36+J43+J45+J47+J49</f>
        <v>0</v>
      </c>
      <c r="K82" s="124" t="n">
        <f aca="false">SUM(K72:K81)+K16+K24+K29+K36+K43+K45+K47+K49+K51+K56+K61+K66</f>
        <v>-1374117</v>
      </c>
      <c r="L82" s="42" t="n">
        <f aca="false">L16+L24+L29+L36+L43+L45+L47+L49</f>
        <v>0</v>
      </c>
      <c r="M82" s="43" t="n">
        <f aca="false">SUM(M72:M81)+M16+M24+M29+M36+M43+M45+M47+M49+M51+M56+M61+M66</f>
        <v>-36453</v>
      </c>
      <c r="N82" s="42" t="n">
        <f aca="false">N16+N24+N29+N36+N43+N45+N47+N49</f>
        <v>0</v>
      </c>
      <c r="O82" s="43" t="n">
        <f aca="false">SUM(O72:O81)+O16+O24+O29+O36+O43+O45+O47+O49+O51+O56+O61+O66</f>
        <v>-124840.56</v>
      </c>
      <c r="P82" s="42" t="n">
        <f aca="false">P16+P24+P29+P36+P43+P45+P47+P49</f>
        <v>0</v>
      </c>
      <c r="Q82" s="43" t="n">
        <f aca="false">SUM(Q72:Q81)+Q16+Q24+Q29+Q36+Q43+Q45+Q47+Q49+Q51+Q56+Q61+Q66</f>
        <v>-202729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31281635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5" activePane="bottomRight" state="frozen"/>
      <selection pane="topLeft" activeCell="A1" activeCellId="0" sqref="A1"/>
      <selection pane="topRight" activeCell="I1" activeCellId="0" sqref="I1"/>
      <selection pane="bottomLeft" activeCell="A55" activeCellId="0" sqref="A55"/>
      <selection pane="bottomRight" activeCell="Q84" activeCellId="0" sqref="Q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8" min="6" style="0" width="15.41"/>
    <col collapsed="false" customWidth="true" hidden="false" outlineLevel="0" max="9" min="9" style="0" width="17.28"/>
    <col collapsed="false" customWidth="true" hidden="false" outlineLevel="0" max="10" min="10" style="0" width="15.41"/>
    <col collapsed="false" customWidth="true" hidden="false" outlineLevel="0" max="11" min="11" style="55" width="15.41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false" hidden="true" outlineLevel="0" max="42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1" t="s">
        <v>105</v>
      </c>
      <c r="E8" s="111"/>
      <c r="F8" s="16" t="s">
        <v>142</v>
      </c>
      <c r="G8" s="16"/>
      <c r="H8" s="16" t="s">
        <v>143</v>
      </c>
      <c r="I8" s="16"/>
      <c r="J8" s="16" t="s">
        <v>144</v>
      </c>
      <c r="K8" s="16"/>
      <c r="L8" s="16" t="s">
        <v>145</v>
      </c>
      <c r="M8" s="16"/>
      <c r="N8" s="16" t="s">
        <v>146</v>
      </c>
      <c r="O8" s="16"/>
      <c r="P8" s="16" t="s">
        <v>147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20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1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35278912</v>
      </c>
      <c r="E11" s="29" t="n">
        <f aca="false">SUM(G11,I11,K11,M11,O11,Q11,S11,U11,W11,Y11,AA11,AC11,AE11)</f>
        <v>108145566.7</v>
      </c>
      <c r="F11" s="28" t="n">
        <f aca="false">'TIE-OUT'!AB11+RECLASS!Z11</f>
        <v>0</v>
      </c>
      <c r="G11" s="29" t="n">
        <f aca="false">'TIE-OUT'!AC11+RECLASS!AA11</f>
        <v>0</v>
      </c>
      <c r="H11" s="113" t="n">
        <f aca="false">+Actuals!E284</f>
        <v>34297675</v>
      </c>
      <c r="I11" s="114" t="n">
        <f aca="false">+Actuals!F284</f>
        <v>101484937.86</v>
      </c>
      <c r="J11" s="113" t="n">
        <f aca="false">+Actuals!G284</f>
        <v>981237</v>
      </c>
      <c r="K11" s="114" t="n">
        <f aca="false">+Actuals!H284</f>
        <v>6660629.22</v>
      </c>
      <c r="L11" s="113" t="n">
        <f aca="false">+Actuals!I284</f>
        <v>0</v>
      </c>
      <c r="M11" s="114" t="n">
        <v>0.74</v>
      </c>
      <c r="N11" s="113" t="n">
        <f aca="false">+Actuals!K284</f>
        <v>0</v>
      </c>
      <c r="O11" s="114" t="n">
        <v>-1.12</v>
      </c>
      <c r="P11" s="113" t="n">
        <f aca="false">+Actuals!M284</f>
        <v>0</v>
      </c>
      <c r="Q11" s="114" t="n">
        <f aca="false">+Actuals!N284</f>
        <v>0</v>
      </c>
      <c r="R11" s="113" t="n">
        <f aca="false">+Actuals!O284</f>
        <v>0</v>
      </c>
      <c r="S11" s="114" t="n">
        <f aca="false">+Actuals!P284</f>
        <v>0</v>
      </c>
      <c r="T11" s="113" t="n">
        <f aca="false">+Actuals!Q284</f>
        <v>0</v>
      </c>
      <c r="U11" s="114" t="n">
        <f aca="false">+Actuals!R284</f>
        <v>0</v>
      </c>
      <c r="V11" s="113" t="n">
        <f aca="false">+Actuals!S284</f>
        <v>0</v>
      </c>
      <c r="W11" s="114" t="n">
        <f aca="false">+Actuals!T284</f>
        <v>0</v>
      </c>
      <c r="X11" s="113" t="n">
        <f aca="false">+Actuals!U284</f>
        <v>0</v>
      </c>
      <c r="Y11" s="114" t="n">
        <f aca="false">+Actuals!V284</f>
        <v>0</v>
      </c>
      <c r="Z11" s="113" t="n">
        <f aca="false">+Actuals!W284</f>
        <v>0</v>
      </c>
      <c r="AA11" s="114" t="n">
        <f aca="false">+Actuals!X284</f>
        <v>0</v>
      </c>
      <c r="AB11" s="113" t="n">
        <f aca="false">+Actuals!Y284</f>
        <v>0</v>
      </c>
      <c r="AC11" s="114" t="n">
        <f aca="false">+Actuals!Z284</f>
        <v>0</v>
      </c>
      <c r="AD11" s="113" t="n">
        <f aca="false">+Actuals!AA284</f>
        <v>0</v>
      </c>
      <c r="AE11" s="114" t="n">
        <f aca="false">+Actuals!AB284</f>
        <v>0</v>
      </c>
      <c r="AF11" s="113" t="n">
        <f aca="false">+Actuals!AC284</f>
        <v>0</v>
      </c>
      <c r="AG11" s="114" t="n">
        <f aca="false">+Actuals!AD284</f>
        <v>0</v>
      </c>
      <c r="AH11" s="113" t="n">
        <f aca="false">+Actuals!AE284</f>
        <v>0</v>
      </c>
      <c r="AI11" s="114" t="n">
        <f aca="false">+Actuals!AF284</f>
        <v>0</v>
      </c>
      <c r="AJ11" s="113" t="n">
        <f aca="false">+Actuals!AG284</f>
        <v>0</v>
      </c>
      <c r="AK11" s="114" t="n">
        <f aca="false">+Actuals!AH284</f>
        <v>0</v>
      </c>
      <c r="AL11" s="113" t="n">
        <f aca="false">+Actuals!AI284</f>
        <v>0</v>
      </c>
      <c r="AM11" s="114" t="n">
        <f aca="false">+Actuals!AJ284</f>
        <v>0</v>
      </c>
      <c r="AN11" s="113" t="n">
        <f aca="false">+Actuals!AK284</f>
        <v>0</v>
      </c>
      <c r="AO11" s="114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18336267.17</v>
      </c>
      <c r="F12" s="28" t="n">
        <f aca="false">'TIE-OUT'!AB12+RECLASS!Z12</f>
        <v>0</v>
      </c>
      <c r="G12" s="29" t="n">
        <f aca="false">'TIE-OUT'!AC12+RECLASS!AA12</f>
        <v>18336267.17</v>
      </c>
      <c r="H12" s="113" t="n">
        <f aca="false">+Actuals!E285</f>
        <v>0</v>
      </c>
      <c r="I12" s="114" t="n">
        <f aca="false">+Actuals!F285</f>
        <v>0</v>
      </c>
      <c r="J12" s="113" t="n">
        <f aca="false">+Actuals!G285</f>
        <v>0</v>
      </c>
      <c r="K12" s="114" t="n">
        <f aca="false">+Actuals!H285</f>
        <v>0</v>
      </c>
      <c r="L12" s="113" t="n">
        <f aca="false">+Actuals!I285</f>
        <v>0</v>
      </c>
      <c r="M12" s="114" t="n">
        <f aca="false">+Actuals!J285</f>
        <v>0</v>
      </c>
      <c r="N12" s="113" t="n">
        <f aca="false">+Actuals!K285</f>
        <v>0</v>
      </c>
      <c r="O12" s="114" t="n">
        <f aca="false">+Actuals!L285</f>
        <v>0</v>
      </c>
      <c r="P12" s="113" t="n">
        <f aca="false">+Actuals!M285</f>
        <v>0</v>
      </c>
      <c r="Q12" s="114" t="n">
        <f aca="false">+Actuals!N285</f>
        <v>0</v>
      </c>
      <c r="R12" s="113" t="n">
        <f aca="false">+Actuals!O285</f>
        <v>0</v>
      </c>
      <c r="S12" s="114" t="n">
        <f aca="false">+Actuals!P285</f>
        <v>0</v>
      </c>
      <c r="T12" s="113" t="n">
        <f aca="false">+Actuals!Q285</f>
        <v>0</v>
      </c>
      <c r="U12" s="114" t="n">
        <f aca="false">+Actuals!R285</f>
        <v>0</v>
      </c>
      <c r="V12" s="113" t="n">
        <f aca="false">+Actuals!S285</f>
        <v>0</v>
      </c>
      <c r="W12" s="114" t="n">
        <f aca="false">+Actuals!T285</f>
        <v>0</v>
      </c>
      <c r="X12" s="113" t="n">
        <f aca="false">+Actuals!U285</f>
        <v>0</v>
      </c>
      <c r="Y12" s="114" t="n">
        <f aca="false">+Actuals!V285</f>
        <v>0</v>
      </c>
      <c r="Z12" s="113" t="n">
        <f aca="false">+Actuals!W285</f>
        <v>0</v>
      </c>
      <c r="AA12" s="114" t="n">
        <f aca="false">+Actuals!X285</f>
        <v>0</v>
      </c>
      <c r="AB12" s="113" t="n">
        <f aca="false">+Actuals!Y285</f>
        <v>0</v>
      </c>
      <c r="AC12" s="114" t="n">
        <f aca="false">+Actuals!Z285</f>
        <v>0</v>
      </c>
      <c r="AD12" s="113" t="n">
        <f aca="false">+Actuals!AA285</f>
        <v>0</v>
      </c>
      <c r="AE12" s="114" t="n">
        <f aca="false">+Actuals!AB285</f>
        <v>0</v>
      </c>
      <c r="AF12" s="113" t="n">
        <f aca="false">+Actuals!AC285</f>
        <v>0</v>
      </c>
      <c r="AG12" s="114" t="n">
        <f aca="false">+Actuals!AD285</f>
        <v>0</v>
      </c>
      <c r="AH12" s="113" t="n">
        <f aca="false">+Actuals!AE285</f>
        <v>0</v>
      </c>
      <c r="AI12" s="114" t="n">
        <f aca="false">+Actuals!AF285</f>
        <v>0</v>
      </c>
      <c r="AJ12" s="113" t="n">
        <f aca="false">+Actuals!AG285</f>
        <v>0</v>
      </c>
      <c r="AK12" s="114" t="n">
        <f aca="false">+Actuals!AH285</f>
        <v>0</v>
      </c>
      <c r="AL12" s="113" t="n">
        <f aca="false">+Actuals!AI285</f>
        <v>0</v>
      </c>
      <c r="AM12" s="114" t="n">
        <f aca="false">+Actuals!AJ285</f>
        <v>0</v>
      </c>
      <c r="AN12" s="113" t="n">
        <f aca="false">+Actuals!AK285</f>
        <v>0</v>
      </c>
      <c r="AO12" s="114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2697571</v>
      </c>
      <c r="E13" s="29" t="n">
        <f aca="false">SUM(G13,I13,K13,M13,O13,Q13,S13,U13,W13,Y13,AA13,AC13,AE13)</f>
        <v>9524335</v>
      </c>
      <c r="F13" s="28" t="n">
        <f aca="false">'TIE-OUT'!AB13+RECLASS!Z13</f>
        <v>0</v>
      </c>
      <c r="G13" s="29" t="n">
        <f aca="false">'TIE-OUT'!AC13+RECLASS!AA13</f>
        <v>0</v>
      </c>
      <c r="H13" s="113" t="n">
        <f aca="false">+Actuals!E286</f>
        <v>2728416</v>
      </c>
      <c r="I13" s="114" t="n">
        <f aca="false">+Actuals!F286</f>
        <v>9625628</v>
      </c>
      <c r="J13" s="113" t="n">
        <f aca="false">+Actuals!G286</f>
        <v>-0</v>
      </c>
      <c r="K13" s="114" t="n">
        <f aca="false">+Actuals!H286</f>
        <v>-0</v>
      </c>
      <c r="L13" s="113" t="n">
        <v>-30845</v>
      </c>
      <c r="M13" s="114" t="n">
        <v>-101293</v>
      </c>
      <c r="N13" s="113" t="n">
        <f aca="false">+Actuals!K286</f>
        <v>0</v>
      </c>
      <c r="O13" s="114" t="n">
        <f aca="false">+Actuals!L286</f>
        <v>0</v>
      </c>
      <c r="P13" s="113" t="n">
        <f aca="false">+Actuals!M286</f>
        <v>0</v>
      </c>
      <c r="Q13" s="114" t="n">
        <f aca="false">+Actuals!N286</f>
        <v>0</v>
      </c>
      <c r="R13" s="113" t="n">
        <f aca="false">+Actuals!O286</f>
        <v>0</v>
      </c>
      <c r="S13" s="114" t="n">
        <f aca="false">+Actuals!P286</f>
        <v>0</v>
      </c>
      <c r="T13" s="113" t="n">
        <f aca="false">+Actuals!Q286</f>
        <v>0</v>
      </c>
      <c r="U13" s="114" t="n">
        <f aca="false">+Actuals!R286</f>
        <v>0</v>
      </c>
      <c r="V13" s="113" t="n">
        <f aca="false">+Actuals!S286</f>
        <v>0</v>
      </c>
      <c r="W13" s="114" t="n">
        <f aca="false">+Actuals!T286</f>
        <v>0</v>
      </c>
      <c r="X13" s="113" t="n">
        <f aca="false">+Actuals!U286</f>
        <v>0</v>
      </c>
      <c r="Y13" s="114" t="n">
        <f aca="false">+Actuals!V286</f>
        <v>0</v>
      </c>
      <c r="Z13" s="113" t="n">
        <f aca="false">+Actuals!W286</f>
        <v>0</v>
      </c>
      <c r="AA13" s="114" t="n">
        <f aca="false">+Actuals!X286</f>
        <v>0</v>
      </c>
      <c r="AB13" s="113" t="n">
        <f aca="false">+Actuals!Y286</f>
        <v>0</v>
      </c>
      <c r="AC13" s="114" t="n">
        <f aca="false">+Actuals!Z286</f>
        <v>0</v>
      </c>
      <c r="AD13" s="113" t="n">
        <f aca="false">+Actuals!AA286</f>
        <v>0</v>
      </c>
      <c r="AE13" s="114" t="n">
        <f aca="false">+Actuals!AB286</f>
        <v>0</v>
      </c>
      <c r="AF13" s="113" t="n">
        <f aca="false">+Actuals!AC286</f>
        <v>0</v>
      </c>
      <c r="AG13" s="114" t="n">
        <f aca="false">+Actuals!AD286</f>
        <v>0</v>
      </c>
      <c r="AH13" s="113" t="n">
        <f aca="false">+Actuals!AE286</f>
        <v>0</v>
      </c>
      <c r="AI13" s="114" t="n">
        <f aca="false">+Actuals!AF286</f>
        <v>0</v>
      </c>
      <c r="AJ13" s="113" t="n">
        <f aca="false">+Actuals!AG286</f>
        <v>0</v>
      </c>
      <c r="AK13" s="114" t="n">
        <f aca="false">+Actuals!AH286</f>
        <v>0</v>
      </c>
      <c r="AL13" s="113" t="n">
        <f aca="false">+Actuals!AI286</f>
        <v>0</v>
      </c>
      <c r="AM13" s="114" t="n">
        <f aca="false">+Actuals!AJ286</f>
        <v>0</v>
      </c>
      <c r="AN13" s="113" t="n">
        <f aca="false">+Actuals!AK286</f>
        <v>0</v>
      </c>
      <c r="AO13" s="114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3" t="n">
        <f aca="false">+Actuals!E287</f>
        <v>0</v>
      </c>
      <c r="I14" s="114" t="n">
        <f aca="false">+Actuals!F287</f>
        <v>0</v>
      </c>
      <c r="J14" s="113" t="n">
        <f aca="false">+Actuals!G287</f>
        <v>0</v>
      </c>
      <c r="K14" s="114" t="n">
        <f aca="false">+Actuals!H287</f>
        <v>0</v>
      </c>
      <c r="L14" s="113" t="n">
        <f aca="false">+Actuals!I287</f>
        <v>0</v>
      </c>
      <c r="M14" s="114" t="n">
        <f aca="false">+Actuals!J287</f>
        <v>0</v>
      </c>
      <c r="N14" s="113" t="n">
        <f aca="false">+Actuals!K287</f>
        <v>0</v>
      </c>
      <c r="O14" s="114" t="n">
        <f aca="false">+Actuals!L287</f>
        <v>0</v>
      </c>
      <c r="P14" s="113" t="n">
        <f aca="false">+Actuals!M287</f>
        <v>0</v>
      </c>
      <c r="Q14" s="114" t="n">
        <f aca="false">+Actuals!N287</f>
        <v>0</v>
      </c>
      <c r="R14" s="113" t="n">
        <f aca="false">+Actuals!O287</f>
        <v>0</v>
      </c>
      <c r="S14" s="114" t="n">
        <f aca="false">+Actuals!P287</f>
        <v>0</v>
      </c>
      <c r="T14" s="113" t="n">
        <f aca="false">+Actuals!Q287</f>
        <v>0</v>
      </c>
      <c r="U14" s="114" t="n">
        <f aca="false">+Actuals!R287</f>
        <v>0</v>
      </c>
      <c r="V14" s="113" t="n">
        <f aca="false">+Actuals!S287</f>
        <v>0</v>
      </c>
      <c r="W14" s="114" t="n">
        <f aca="false">+Actuals!T287</f>
        <v>0</v>
      </c>
      <c r="X14" s="113" t="n">
        <f aca="false">+Actuals!U287</f>
        <v>0</v>
      </c>
      <c r="Y14" s="114" t="n">
        <f aca="false">+Actuals!V287</f>
        <v>0</v>
      </c>
      <c r="Z14" s="113" t="n">
        <f aca="false">+Actuals!W287</f>
        <v>0</v>
      </c>
      <c r="AA14" s="114" t="n">
        <f aca="false">+Actuals!X287</f>
        <v>0</v>
      </c>
      <c r="AB14" s="113" t="n">
        <f aca="false">+Actuals!Y287</f>
        <v>0</v>
      </c>
      <c r="AC14" s="114" t="n">
        <f aca="false">+Actuals!Z287</f>
        <v>0</v>
      </c>
      <c r="AD14" s="113" t="n">
        <f aca="false">+Actuals!AA287</f>
        <v>0</v>
      </c>
      <c r="AE14" s="114" t="n">
        <f aca="false">+Actuals!AB287</f>
        <v>0</v>
      </c>
      <c r="AF14" s="113" t="n">
        <f aca="false">+Actuals!AC287</f>
        <v>0</v>
      </c>
      <c r="AG14" s="114" t="n">
        <f aca="false">+Actuals!AD287</f>
        <v>0</v>
      </c>
      <c r="AH14" s="113" t="n">
        <f aca="false">+Actuals!AE287</f>
        <v>0</v>
      </c>
      <c r="AI14" s="114" t="n">
        <f aca="false">+Actuals!AF287</f>
        <v>0</v>
      </c>
      <c r="AJ14" s="113" t="n">
        <f aca="false">+Actuals!AG287</f>
        <v>0</v>
      </c>
      <c r="AK14" s="114" t="n">
        <f aca="false">+Actuals!AH287</f>
        <v>0</v>
      </c>
      <c r="AL14" s="113" t="n">
        <f aca="false">+Actuals!AI287</f>
        <v>0</v>
      </c>
      <c r="AM14" s="114" t="n">
        <f aca="false">+Actuals!AJ287</f>
        <v>0</v>
      </c>
      <c r="AN14" s="113" t="n">
        <f aca="false">+Actuals!AK287</f>
        <v>0</v>
      </c>
      <c r="AO14" s="114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55800</v>
      </c>
      <c r="F15" s="107" t="n">
        <f aca="false">'TIE-OUT'!AB15+RECLASS!Z15</f>
        <v>0</v>
      </c>
      <c r="G15" s="108" t="n">
        <f aca="false">'TIE-OUT'!AC15+RECLASS!AA15</f>
        <v>0</v>
      </c>
      <c r="H15" s="113" t="n">
        <f aca="false">+Actuals!E288</f>
        <v>-0</v>
      </c>
      <c r="I15" s="114" t="n">
        <f aca="false">+Actuals!F288</f>
        <v>55800</v>
      </c>
      <c r="J15" s="113" t="n">
        <f aca="false">+Actuals!G288</f>
        <v>0</v>
      </c>
      <c r="K15" s="114" t="n">
        <f aca="false">+Actuals!H288</f>
        <v>0</v>
      </c>
      <c r="L15" s="113" t="n">
        <f aca="false">+Actuals!I288</f>
        <v>0</v>
      </c>
      <c r="M15" s="114" t="n">
        <f aca="false">+Actuals!J288</f>
        <v>0</v>
      </c>
      <c r="N15" s="113" t="n">
        <f aca="false">+Actuals!K288</f>
        <v>0</v>
      </c>
      <c r="O15" s="114" t="n">
        <f aca="false">+Actuals!L288</f>
        <v>0</v>
      </c>
      <c r="P15" s="113" t="n">
        <f aca="false">+Actuals!M288</f>
        <v>0</v>
      </c>
      <c r="Q15" s="114" t="n">
        <f aca="false">+Actuals!N288</f>
        <v>0</v>
      </c>
      <c r="R15" s="113" t="n">
        <f aca="false">+Actuals!O288</f>
        <v>0</v>
      </c>
      <c r="S15" s="114" t="n">
        <f aca="false">+Actuals!P288</f>
        <v>0</v>
      </c>
      <c r="T15" s="113" t="n">
        <f aca="false">+Actuals!Q288</f>
        <v>0</v>
      </c>
      <c r="U15" s="114" t="n">
        <f aca="false">+Actuals!R288</f>
        <v>0</v>
      </c>
      <c r="V15" s="113" t="n">
        <f aca="false">+Actuals!S288</f>
        <v>0</v>
      </c>
      <c r="W15" s="114" t="n">
        <f aca="false">+Actuals!T288</f>
        <v>0</v>
      </c>
      <c r="X15" s="113" t="n">
        <f aca="false">+Actuals!U288</f>
        <v>0</v>
      </c>
      <c r="Y15" s="114" t="n">
        <f aca="false">+Actuals!V288</f>
        <v>0</v>
      </c>
      <c r="Z15" s="113" t="n">
        <f aca="false">+Actuals!W288</f>
        <v>0</v>
      </c>
      <c r="AA15" s="114" t="n">
        <f aca="false">+Actuals!X288</f>
        <v>0</v>
      </c>
      <c r="AB15" s="113" t="n">
        <f aca="false">+Actuals!Y288</f>
        <v>0</v>
      </c>
      <c r="AC15" s="114" t="n">
        <f aca="false">+Actuals!Z288</f>
        <v>0</v>
      </c>
      <c r="AD15" s="113" t="n">
        <f aca="false">+Actuals!AA288</f>
        <v>0</v>
      </c>
      <c r="AE15" s="114" t="n">
        <f aca="false">+Actuals!AB288</f>
        <v>0</v>
      </c>
      <c r="AF15" s="113" t="n">
        <f aca="false">+Actuals!AC288</f>
        <v>0</v>
      </c>
      <c r="AG15" s="114" t="n">
        <f aca="false">+Actuals!AD288</f>
        <v>0</v>
      </c>
      <c r="AH15" s="113" t="n">
        <f aca="false">+Actuals!AE288</f>
        <v>0</v>
      </c>
      <c r="AI15" s="114" t="n">
        <f aca="false">+Actuals!AF288</f>
        <v>0</v>
      </c>
      <c r="AJ15" s="113" t="n">
        <f aca="false">+Actuals!AG288</f>
        <v>0</v>
      </c>
      <c r="AK15" s="114" t="n">
        <f aca="false">+Actuals!AH288</f>
        <v>0</v>
      </c>
      <c r="AL15" s="113" t="n">
        <f aca="false">+Actuals!AI288</f>
        <v>0</v>
      </c>
      <c r="AM15" s="114" t="n">
        <f aca="false">+Actuals!AJ288</f>
        <v>0</v>
      </c>
      <c r="AN15" s="113" t="n">
        <f aca="false">+Actuals!AK288</f>
        <v>0</v>
      </c>
      <c r="AO15" s="114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37976483</v>
      </c>
      <c r="E16" s="31" t="n">
        <f aca="false">SUM(E11:E15)</f>
        <v>136061968.87</v>
      </c>
      <c r="F16" s="30" t="n">
        <f aca="false">SUM(F11:F15)</f>
        <v>0</v>
      </c>
      <c r="G16" s="31" t="n">
        <f aca="false">SUM(G11:G15)</f>
        <v>18336267.17</v>
      </c>
      <c r="H16" s="30" t="n">
        <f aca="false">SUM(H11:H15)</f>
        <v>37026091</v>
      </c>
      <c r="I16" s="31" t="n">
        <f aca="false">SUM(I11:I15)</f>
        <v>111166365.86</v>
      </c>
      <c r="J16" s="30" t="n">
        <f aca="false">SUM(J11:J15)</f>
        <v>981237</v>
      </c>
      <c r="K16" s="31" t="n">
        <f aca="false">SUM(K11:K15)</f>
        <v>6660629.22</v>
      </c>
      <c r="L16" s="30" t="n">
        <f aca="false">SUM(L11:L15)</f>
        <v>-30845</v>
      </c>
      <c r="M16" s="31" t="n">
        <f aca="false">SUM(M11:M15)</f>
        <v>-101292.26</v>
      </c>
      <c r="N16" s="30" t="n">
        <f aca="false">SUM(N11:N15)</f>
        <v>0</v>
      </c>
      <c r="O16" s="31" t="n">
        <f aca="false">SUM(O11:O15)</f>
        <v>-1.12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-37790838</v>
      </c>
      <c r="E19" s="29" t="n">
        <f aca="false">SUM(G19,I19,K19,M19,O19,Q19,S19,U19,W19,Y19,AA19,AC19,AE19)</f>
        <v>-115866221.63</v>
      </c>
      <c r="F19" s="25" t="n">
        <f aca="false">'TIE-OUT'!AB19+RECLASS!Z19</f>
        <v>0</v>
      </c>
      <c r="G19" s="26" t="n">
        <f aca="false">'TIE-OUT'!AC19+RECLASS!AA19</f>
        <v>0</v>
      </c>
      <c r="H19" s="113" t="n">
        <f aca="false">+Actuals!E289</f>
        <v>-36600183</v>
      </c>
      <c r="I19" s="114" t="n">
        <f aca="false">+Actuals!F289</f>
        <v>-107441971.5</v>
      </c>
      <c r="J19" s="113" t="n">
        <f aca="false">+Actuals!G289</f>
        <v>-1190655</v>
      </c>
      <c r="K19" s="114" t="n">
        <f aca="false">+Actuals!H289</f>
        <v>-8424262.98</v>
      </c>
      <c r="L19" s="113" t="n">
        <f aca="false">+Actuals!I289</f>
        <v>0</v>
      </c>
      <c r="M19" s="114" t="n">
        <v>3.7</v>
      </c>
      <c r="N19" s="113" t="n">
        <v>-798575.62</v>
      </c>
      <c r="O19" s="114" t="n">
        <v>-8.35</v>
      </c>
      <c r="P19" s="113" t="n">
        <v>798575.62</v>
      </c>
      <c r="Q19" s="114" t="n">
        <v>17.5</v>
      </c>
      <c r="R19" s="113" t="n">
        <f aca="false">+Actuals!O289</f>
        <v>0</v>
      </c>
      <c r="S19" s="114" t="n">
        <f aca="false">+Actuals!P289</f>
        <v>0</v>
      </c>
      <c r="T19" s="113" t="n">
        <f aca="false">+Actuals!Q289</f>
        <v>0</v>
      </c>
      <c r="U19" s="114" t="n">
        <f aca="false">+Actuals!R289</f>
        <v>0</v>
      </c>
      <c r="V19" s="113" t="n">
        <f aca="false">+Actuals!S289</f>
        <v>0</v>
      </c>
      <c r="W19" s="114" t="n">
        <f aca="false">+Actuals!T289</f>
        <v>0</v>
      </c>
      <c r="X19" s="113" t="n">
        <f aca="false">+Actuals!U289</f>
        <v>0</v>
      </c>
      <c r="Y19" s="114" t="n">
        <f aca="false">+Actuals!V289</f>
        <v>0</v>
      </c>
      <c r="Z19" s="113" t="n">
        <f aca="false">+Actuals!W289</f>
        <v>0</v>
      </c>
      <c r="AA19" s="114" t="n">
        <f aca="false">+Actuals!X289</f>
        <v>0</v>
      </c>
      <c r="AB19" s="113" t="n">
        <f aca="false">+Actuals!Y289</f>
        <v>0</v>
      </c>
      <c r="AC19" s="114" t="n">
        <f aca="false">+Actuals!Z289</f>
        <v>0</v>
      </c>
      <c r="AD19" s="113" t="n">
        <f aca="false">+Actuals!AA289</f>
        <v>0</v>
      </c>
      <c r="AE19" s="114" t="n">
        <f aca="false">+Actuals!AB289</f>
        <v>0</v>
      </c>
      <c r="AF19" s="113" t="n">
        <f aca="false">+Actuals!AC289</f>
        <v>0</v>
      </c>
      <c r="AG19" s="114" t="n">
        <f aca="false">+Actuals!AD289</f>
        <v>0</v>
      </c>
      <c r="AH19" s="113" t="n">
        <f aca="false">+Actuals!AE289</f>
        <v>0</v>
      </c>
      <c r="AI19" s="114" t="n">
        <f aca="false">+Actuals!AF289</f>
        <v>0</v>
      </c>
      <c r="AJ19" s="113" t="n">
        <f aca="false">+Actuals!AG289</f>
        <v>0</v>
      </c>
      <c r="AK19" s="114" t="n">
        <f aca="false">+Actuals!AH289</f>
        <v>0</v>
      </c>
      <c r="AL19" s="113" t="n">
        <f aca="false">+Actuals!AI289</f>
        <v>0</v>
      </c>
      <c r="AM19" s="114" t="n">
        <f aca="false">+Actuals!AJ289</f>
        <v>0</v>
      </c>
      <c r="AN19" s="113" t="n">
        <f aca="false">+Actuals!AK289</f>
        <v>0</v>
      </c>
      <c r="AO19" s="114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-16630959.94</v>
      </c>
      <c r="F20" s="28" t="n">
        <f aca="false">'TIE-OUT'!AB20+RECLASS!Z20</f>
        <v>0</v>
      </c>
      <c r="G20" s="29" t="n">
        <f aca="false">'TIE-OUT'!AC20+RECLASS!AA20</f>
        <v>-16630959.94</v>
      </c>
      <c r="H20" s="113" t="n">
        <f aca="false">+Actuals!E290</f>
        <v>0</v>
      </c>
      <c r="I20" s="114" t="n">
        <f aca="false">+Actuals!F290</f>
        <v>0</v>
      </c>
      <c r="J20" s="113" t="n">
        <f aca="false">+Actuals!G290</f>
        <v>0</v>
      </c>
      <c r="K20" s="115" t="n">
        <v>0</v>
      </c>
      <c r="L20" s="113" t="n">
        <f aca="false">+Actuals!I290</f>
        <v>0</v>
      </c>
      <c r="M20" s="114" t="n">
        <f aca="false">+Actuals!J290</f>
        <v>0</v>
      </c>
      <c r="N20" s="113" t="n">
        <f aca="false">+Actuals!K290</f>
        <v>0</v>
      </c>
      <c r="O20" s="114" t="n">
        <f aca="false">+Actuals!L290</f>
        <v>0</v>
      </c>
      <c r="P20" s="113" t="n">
        <f aca="false">+Actuals!M290</f>
        <v>0</v>
      </c>
      <c r="Q20" s="114" t="n">
        <f aca="false">+Actuals!N290</f>
        <v>0</v>
      </c>
      <c r="R20" s="113" t="n">
        <f aca="false">+Actuals!O290</f>
        <v>0</v>
      </c>
      <c r="S20" s="114" t="n">
        <f aca="false">+Actuals!P290</f>
        <v>0</v>
      </c>
      <c r="T20" s="113" t="n">
        <f aca="false">+Actuals!Q290</f>
        <v>0</v>
      </c>
      <c r="U20" s="114" t="n">
        <f aca="false">+Actuals!R290</f>
        <v>0</v>
      </c>
      <c r="V20" s="113" t="n">
        <f aca="false">+Actuals!S290</f>
        <v>0</v>
      </c>
      <c r="W20" s="114" t="n">
        <f aca="false">+Actuals!T290</f>
        <v>0</v>
      </c>
      <c r="X20" s="113" t="n">
        <f aca="false">+Actuals!U290</f>
        <v>0</v>
      </c>
      <c r="Y20" s="114" t="n">
        <f aca="false">+Actuals!V290</f>
        <v>0</v>
      </c>
      <c r="Z20" s="113" t="n">
        <f aca="false">+Actuals!W290</f>
        <v>0</v>
      </c>
      <c r="AA20" s="114" t="n">
        <f aca="false">+Actuals!X290</f>
        <v>0</v>
      </c>
      <c r="AB20" s="113" t="n">
        <f aca="false">+Actuals!Y290</f>
        <v>0</v>
      </c>
      <c r="AC20" s="114" t="n">
        <f aca="false">+Actuals!Z290</f>
        <v>0</v>
      </c>
      <c r="AD20" s="113" t="n">
        <f aca="false">+Actuals!AA290</f>
        <v>0</v>
      </c>
      <c r="AE20" s="114" t="n">
        <f aca="false">+Actuals!AB290</f>
        <v>0</v>
      </c>
      <c r="AF20" s="113" t="n">
        <f aca="false">+Actuals!AC290</f>
        <v>0</v>
      </c>
      <c r="AG20" s="114" t="n">
        <f aca="false">+Actuals!AD290</f>
        <v>0</v>
      </c>
      <c r="AH20" s="113" t="n">
        <f aca="false">+Actuals!AE290</f>
        <v>0</v>
      </c>
      <c r="AI20" s="114" t="n">
        <f aca="false">+Actuals!AF290</f>
        <v>0</v>
      </c>
      <c r="AJ20" s="113" t="n">
        <f aca="false">+Actuals!AG290</f>
        <v>0</v>
      </c>
      <c r="AK20" s="114" t="n">
        <f aca="false">+Actuals!AH290</f>
        <v>0</v>
      </c>
      <c r="AL20" s="113" t="n">
        <f aca="false">+Actuals!AI290</f>
        <v>0</v>
      </c>
      <c r="AM20" s="114" t="n">
        <f aca="false">+Actuals!AJ290</f>
        <v>0</v>
      </c>
      <c r="AN20" s="113" t="n">
        <f aca="false">+Actuals!AK290</f>
        <v>0</v>
      </c>
      <c r="AO20" s="114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-461968</v>
      </c>
      <c r="E21" s="29" t="n">
        <f aca="false">SUM(G21,I21,K21,M21,O21,Q21,S21,U21,W21,Y21,AA21,AC21,AE21)</f>
        <v>-1763538</v>
      </c>
      <c r="F21" s="28" t="n">
        <f aca="false">'TIE-OUT'!AB21+RECLASS!Z21</f>
        <v>0</v>
      </c>
      <c r="G21" s="29" t="n">
        <f aca="false">'TIE-OUT'!AC21+RECLASS!AA21</f>
        <v>0</v>
      </c>
      <c r="H21" s="113" t="n">
        <f aca="false">+Actuals!E291</f>
        <v>-461968</v>
      </c>
      <c r="I21" s="114" t="n">
        <f aca="false">+Actuals!F291</f>
        <v>-1763538</v>
      </c>
      <c r="J21" s="113" t="n">
        <f aca="false">+Actuals!G291</f>
        <v>-0</v>
      </c>
      <c r="K21" s="114" t="n">
        <f aca="false">+Actuals!H291</f>
        <v>-0</v>
      </c>
      <c r="L21" s="113" t="n">
        <f aca="false">+Actuals!I291</f>
        <v>0</v>
      </c>
      <c r="M21" s="114" t="n">
        <f aca="false">+Actuals!J291</f>
        <v>0</v>
      </c>
      <c r="N21" s="113" t="n">
        <f aca="false">+Actuals!K291</f>
        <v>0</v>
      </c>
      <c r="O21" s="114" t="n">
        <f aca="false">+Actuals!L291</f>
        <v>0</v>
      </c>
      <c r="P21" s="113" t="n">
        <f aca="false">+Actuals!M291</f>
        <v>0</v>
      </c>
      <c r="Q21" s="114" t="n">
        <f aca="false">+Actuals!N291</f>
        <v>0</v>
      </c>
      <c r="R21" s="113" t="n">
        <f aca="false">+Actuals!O291</f>
        <v>0</v>
      </c>
      <c r="S21" s="114" t="n">
        <f aca="false">+Actuals!P291</f>
        <v>0</v>
      </c>
      <c r="T21" s="113" t="n">
        <f aca="false">+Actuals!Q291</f>
        <v>0</v>
      </c>
      <c r="U21" s="114" t="n">
        <f aca="false">+Actuals!R291</f>
        <v>0</v>
      </c>
      <c r="V21" s="113" t="n">
        <f aca="false">+Actuals!S291</f>
        <v>0</v>
      </c>
      <c r="W21" s="114" t="n">
        <f aca="false">+Actuals!T291</f>
        <v>0</v>
      </c>
      <c r="X21" s="113" t="n">
        <f aca="false">+Actuals!U291</f>
        <v>0</v>
      </c>
      <c r="Y21" s="114" t="n">
        <f aca="false">+Actuals!V291</f>
        <v>0</v>
      </c>
      <c r="Z21" s="113" t="n">
        <f aca="false">+Actuals!W291</f>
        <v>0</v>
      </c>
      <c r="AA21" s="114" t="n">
        <f aca="false">+Actuals!X291</f>
        <v>0</v>
      </c>
      <c r="AB21" s="113" t="n">
        <f aca="false">+Actuals!Y291</f>
        <v>0</v>
      </c>
      <c r="AC21" s="114" t="n">
        <f aca="false">+Actuals!Z291</f>
        <v>0</v>
      </c>
      <c r="AD21" s="113" t="n">
        <f aca="false">+Actuals!AA291</f>
        <v>0</v>
      </c>
      <c r="AE21" s="114" t="n">
        <f aca="false">+Actuals!AB291</f>
        <v>0</v>
      </c>
      <c r="AF21" s="113" t="n">
        <f aca="false">+Actuals!AC291</f>
        <v>0</v>
      </c>
      <c r="AG21" s="114" t="n">
        <f aca="false">+Actuals!AD291</f>
        <v>0</v>
      </c>
      <c r="AH21" s="113" t="n">
        <f aca="false">+Actuals!AE291</f>
        <v>0</v>
      </c>
      <c r="AI21" s="114" t="n">
        <f aca="false">+Actuals!AF291</f>
        <v>0</v>
      </c>
      <c r="AJ21" s="113" t="n">
        <f aca="false">+Actuals!AG291</f>
        <v>0</v>
      </c>
      <c r="AK21" s="114" t="n">
        <f aca="false">+Actuals!AH291</f>
        <v>0</v>
      </c>
      <c r="AL21" s="113" t="n">
        <f aca="false">+Actuals!AI291</f>
        <v>0</v>
      </c>
      <c r="AM21" s="114" t="n">
        <f aca="false">+Actuals!AJ291</f>
        <v>0</v>
      </c>
      <c r="AN21" s="113" t="n">
        <f aca="false">+Actuals!AK291</f>
        <v>0</v>
      </c>
      <c r="AO21" s="114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3" t="n">
        <f aca="false">+Actuals!E292</f>
        <v>0</v>
      </c>
      <c r="I22" s="114" t="n">
        <f aca="false">+Actuals!F292</f>
        <v>0</v>
      </c>
      <c r="J22" s="113" t="n">
        <f aca="false">+Actuals!G292</f>
        <v>0</v>
      </c>
      <c r="K22" s="114" t="n">
        <f aca="false">+Actuals!H292</f>
        <v>0</v>
      </c>
      <c r="L22" s="113" t="n">
        <f aca="false">+Actuals!I292</f>
        <v>0</v>
      </c>
      <c r="M22" s="114" t="n">
        <f aca="false">+Actuals!J292</f>
        <v>0</v>
      </c>
      <c r="N22" s="113" t="n">
        <f aca="false">+Actuals!K292</f>
        <v>0</v>
      </c>
      <c r="O22" s="114" t="n">
        <f aca="false">+Actuals!L292</f>
        <v>0</v>
      </c>
      <c r="P22" s="113" t="n">
        <f aca="false">+Actuals!M292</f>
        <v>0</v>
      </c>
      <c r="Q22" s="114" t="n">
        <f aca="false">+Actuals!N292</f>
        <v>0</v>
      </c>
      <c r="R22" s="113" t="n">
        <f aca="false">+Actuals!O292</f>
        <v>0</v>
      </c>
      <c r="S22" s="114" t="n">
        <f aca="false">+Actuals!P292</f>
        <v>0</v>
      </c>
      <c r="T22" s="113" t="n">
        <f aca="false">+Actuals!Q292</f>
        <v>0</v>
      </c>
      <c r="U22" s="114" t="n">
        <f aca="false">+Actuals!R292</f>
        <v>0</v>
      </c>
      <c r="V22" s="113" t="n">
        <f aca="false">+Actuals!S292</f>
        <v>0</v>
      </c>
      <c r="W22" s="114" t="n">
        <f aca="false">+Actuals!T292</f>
        <v>0</v>
      </c>
      <c r="X22" s="113" t="n">
        <f aca="false">+Actuals!U292</f>
        <v>0</v>
      </c>
      <c r="Y22" s="114" t="n">
        <f aca="false">+Actuals!V292</f>
        <v>0</v>
      </c>
      <c r="Z22" s="113" t="n">
        <f aca="false">+Actuals!W292</f>
        <v>0</v>
      </c>
      <c r="AA22" s="114" t="n">
        <f aca="false">+Actuals!X292</f>
        <v>0</v>
      </c>
      <c r="AB22" s="113" t="n">
        <f aca="false">+Actuals!Y292</f>
        <v>0</v>
      </c>
      <c r="AC22" s="114" t="n">
        <f aca="false">+Actuals!Z292</f>
        <v>0</v>
      </c>
      <c r="AD22" s="113" t="n">
        <f aca="false">+Actuals!AA292</f>
        <v>0</v>
      </c>
      <c r="AE22" s="114" t="n">
        <f aca="false">+Actuals!AB292</f>
        <v>0</v>
      </c>
      <c r="AF22" s="113" t="n">
        <f aca="false">+Actuals!AC292</f>
        <v>0</v>
      </c>
      <c r="AG22" s="114" t="n">
        <f aca="false">+Actuals!AD292</f>
        <v>0</v>
      </c>
      <c r="AH22" s="113" t="n">
        <f aca="false">+Actuals!AE292</f>
        <v>0</v>
      </c>
      <c r="AI22" s="114" t="n">
        <f aca="false">+Actuals!AF292</f>
        <v>0</v>
      </c>
      <c r="AJ22" s="113" t="n">
        <f aca="false">+Actuals!AG292</f>
        <v>0</v>
      </c>
      <c r="AK22" s="114" t="n">
        <f aca="false">+Actuals!AH292</f>
        <v>0</v>
      </c>
      <c r="AL22" s="113" t="n">
        <f aca="false">+Actuals!AI292</f>
        <v>0</v>
      </c>
      <c r="AM22" s="114" t="n">
        <f aca="false">+Actuals!AJ292</f>
        <v>0</v>
      </c>
      <c r="AN22" s="113" t="n">
        <f aca="false">+Actuals!AK292</f>
        <v>0</v>
      </c>
      <c r="AO22" s="114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'TIE-OUT'!AB23+RECLASS!Z23</f>
        <v>0</v>
      </c>
      <c r="G23" s="108" t="n">
        <f aca="false">'TIE-OUT'!AC23+RECLASS!AA23</f>
        <v>0</v>
      </c>
      <c r="H23" s="113" t="n">
        <f aca="false">+Actuals!E293</f>
        <v>241050</v>
      </c>
      <c r="I23" s="114" t="n">
        <f aca="false">+Actuals!F293</f>
        <v>1067851.5</v>
      </c>
      <c r="J23" s="113" t="n">
        <f aca="false">+Actuals!G293</f>
        <v>2563</v>
      </c>
      <c r="K23" s="114" t="n">
        <f aca="false">+Actuals!H293</f>
        <v>11354.09</v>
      </c>
      <c r="L23" s="113" t="n">
        <f aca="false">+Actuals!I293</f>
        <v>0</v>
      </c>
      <c r="M23" s="114" t="n">
        <f aca="false">+Actuals!J293</f>
        <v>0</v>
      </c>
      <c r="N23" s="113" t="n">
        <v>-243613</v>
      </c>
      <c r="O23" s="114" t="n">
        <v>-1079205.59</v>
      </c>
      <c r="P23" s="113" t="n">
        <f aca="false">+Actuals!M293</f>
        <v>0</v>
      </c>
      <c r="Q23" s="114" t="n">
        <f aca="false">+Actuals!N293</f>
        <v>0</v>
      </c>
      <c r="R23" s="113" t="n">
        <f aca="false">+Actuals!O293</f>
        <v>0</v>
      </c>
      <c r="S23" s="114" t="n">
        <f aca="false">+Actuals!P293</f>
        <v>0</v>
      </c>
      <c r="T23" s="113" t="n">
        <f aca="false">+Actuals!Q293</f>
        <v>0</v>
      </c>
      <c r="U23" s="114" t="n">
        <f aca="false">+Actuals!R293</f>
        <v>0</v>
      </c>
      <c r="V23" s="113" t="n">
        <f aca="false">+Actuals!S293</f>
        <v>0</v>
      </c>
      <c r="W23" s="114" t="n">
        <f aca="false">+Actuals!T293</f>
        <v>0</v>
      </c>
      <c r="X23" s="113" t="n">
        <f aca="false">+Actuals!U293</f>
        <v>0</v>
      </c>
      <c r="Y23" s="114" t="n">
        <f aca="false">+Actuals!V293</f>
        <v>0</v>
      </c>
      <c r="Z23" s="113" t="n">
        <f aca="false">+Actuals!W293</f>
        <v>0</v>
      </c>
      <c r="AA23" s="114" t="n">
        <f aca="false">+Actuals!X293</f>
        <v>0</v>
      </c>
      <c r="AB23" s="113" t="n">
        <f aca="false">+Actuals!Y293</f>
        <v>0</v>
      </c>
      <c r="AC23" s="114" t="n">
        <f aca="false">+Actuals!Z293</f>
        <v>0</v>
      </c>
      <c r="AD23" s="113" t="n">
        <f aca="false">+Actuals!AA293</f>
        <v>0</v>
      </c>
      <c r="AE23" s="114" t="n">
        <f aca="false">+Actuals!AB293</f>
        <v>0</v>
      </c>
      <c r="AF23" s="113" t="n">
        <f aca="false">+Actuals!AC293</f>
        <v>0</v>
      </c>
      <c r="AG23" s="114" t="n">
        <f aca="false">+Actuals!AD293</f>
        <v>0</v>
      </c>
      <c r="AH23" s="113" t="n">
        <f aca="false">+Actuals!AE293</f>
        <v>0</v>
      </c>
      <c r="AI23" s="114" t="n">
        <f aca="false">+Actuals!AF293</f>
        <v>0</v>
      </c>
      <c r="AJ23" s="113" t="n">
        <f aca="false">+Actuals!AG293</f>
        <v>0</v>
      </c>
      <c r="AK23" s="114" t="n">
        <f aca="false">+Actuals!AH293</f>
        <v>0</v>
      </c>
      <c r="AL23" s="113" t="n">
        <f aca="false">+Actuals!AI293</f>
        <v>0</v>
      </c>
      <c r="AM23" s="114" t="n">
        <f aca="false">+Actuals!AJ293</f>
        <v>0</v>
      </c>
      <c r="AN23" s="113" t="n">
        <f aca="false">+Actuals!AK293</f>
        <v>0</v>
      </c>
      <c r="AO23" s="114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-38252806</v>
      </c>
      <c r="E24" s="31" t="n">
        <f aca="false">SUM(E19:E23)</f>
        <v>-134260719.57</v>
      </c>
      <c r="F24" s="30" t="n">
        <f aca="false">SUM(F19:F23)</f>
        <v>0</v>
      </c>
      <c r="G24" s="31" t="n">
        <f aca="false">SUM(G19:G23)</f>
        <v>-16630959.94</v>
      </c>
      <c r="H24" s="30" t="n">
        <f aca="false">SUM(H19:H23)</f>
        <v>-36821101</v>
      </c>
      <c r="I24" s="31" t="n">
        <f aca="false">SUM(I19:I23)</f>
        <v>-108137658</v>
      </c>
      <c r="J24" s="30" t="n">
        <f aca="false">SUM(J19:J23)</f>
        <v>-1188092</v>
      </c>
      <c r="K24" s="31" t="n">
        <f aca="false">SUM(K19:K23)</f>
        <v>-8412908.89</v>
      </c>
      <c r="L24" s="30" t="n">
        <f aca="false">SUM(L19:L23)</f>
        <v>0</v>
      </c>
      <c r="M24" s="31" t="n">
        <f aca="false">SUM(M19:M23)</f>
        <v>3.7</v>
      </c>
      <c r="N24" s="30" t="n">
        <f aca="false">SUM(N19:N23)</f>
        <v>-1042188.62</v>
      </c>
      <c r="O24" s="31" t="n">
        <f aca="false">SUM(O19:O23)</f>
        <v>-1079213.94</v>
      </c>
      <c r="P24" s="30" t="n">
        <f aca="false">SUM(P19:P23)</f>
        <v>798575.62</v>
      </c>
      <c r="Q24" s="31" t="n">
        <f aca="false">SUM(Q19:Q23)</f>
        <v>17.5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3" t="n">
        <f aca="false">+Actuals!E294</f>
        <v>0</v>
      </c>
      <c r="I27" s="114" t="n">
        <f aca="false">+Actuals!F294</f>
        <v>0</v>
      </c>
      <c r="J27" s="113" t="n">
        <f aca="false">+Actuals!G294</f>
        <v>0</v>
      </c>
      <c r="K27" s="114" t="n">
        <f aca="false">+Actuals!H294</f>
        <v>0</v>
      </c>
      <c r="L27" s="113" t="n">
        <f aca="false">+Actuals!I294</f>
        <v>0</v>
      </c>
      <c r="M27" s="114" t="n">
        <f aca="false">+Actuals!J294</f>
        <v>0</v>
      </c>
      <c r="N27" s="113" t="n">
        <f aca="false">+Actuals!K294</f>
        <v>0</v>
      </c>
      <c r="O27" s="114" t="n">
        <f aca="false">+Actuals!L294</f>
        <v>0</v>
      </c>
      <c r="P27" s="113" t="n">
        <f aca="false">+Actuals!M294</f>
        <v>0</v>
      </c>
      <c r="Q27" s="114" t="n">
        <f aca="false">+Actuals!N294</f>
        <v>0</v>
      </c>
      <c r="R27" s="113" t="n">
        <f aca="false">+Actuals!O294</f>
        <v>0</v>
      </c>
      <c r="S27" s="114" t="n">
        <f aca="false">+Actuals!P294</f>
        <v>0</v>
      </c>
      <c r="T27" s="113" t="n">
        <f aca="false">+Actuals!Q294</f>
        <v>0</v>
      </c>
      <c r="U27" s="114" t="n">
        <f aca="false">+Actuals!R294</f>
        <v>0</v>
      </c>
      <c r="V27" s="113" t="n">
        <f aca="false">+Actuals!S294</f>
        <v>0</v>
      </c>
      <c r="W27" s="114" t="n">
        <f aca="false">+Actuals!T294</f>
        <v>0</v>
      </c>
      <c r="X27" s="113" t="n">
        <f aca="false">+Actuals!U294</f>
        <v>0</v>
      </c>
      <c r="Y27" s="114" t="n">
        <f aca="false">+Actuals!V294</f>
        <v>0</v>
      </c>
      <c r="Z27" s="113" t="n">
        <f aca="false">+Actuals!W294</f>
        <v>0</v>
      </c>
      <c r="AA27" s="114" t="n">
        <f aca="false">+Actuals!X294</f>
        <v>0</v>
      </c>
      <c r="AB27" s="113" t="n">
        <f aca="false">+Actuals!Y294</f>
        <v>0</v>
      </c>
      <c r="AC27" s="114" t="n">
        <f aca="false">+Actuals!Z294</f>
        <v>0</v>
      </c>
      <c r="AD27" s="113" t="n">
        <f aca="false">+Actuals!AA294</f>
        <v>0</v>
      </c>
      <c r="AE27" s="114" t="n">
        <f aca="false">+Actuals!AB294</f>
        <v>0</v>
      </c>
      <c r="AF27" s="113" t="n">
        <f aca="false">+Actuals!AC294</f>
        <v>0</v>
      </c>
      <c r="AG27" s="114" t="n">
        <f aca="false">+Actuals!AD294</f>
        <v>0</v>
      </c>
      <c r="AH27" s="113" t="n">
        <f aca="false">+Actuals!AE294</f>
        <v>0</v>
      </c>
      <c r="AI27" s="114" t="n">
        <f aca="false">+Actuals!AF294</f>
        <v>0</v>
      </c>
      <c r="AJ27" s="113" t="n">
        <f aca="false">+Actuals!AG294</f>
        <v>0</v>
      </c>
      <c r="AK27" s="114" t="n">
        <f aca="false">+Actuals!AH294</f>
        <v>0</v>
      </c>
      <c r="AL27" s="113" t="n">
        <f aca="false">+Actuals!AI294</f>
        <v>0</v>
      </c>
      <c r="AM27" s="114" t="n">
        <f aca="false">+Actuals!AJ294</f>
        <v>0</v>
      </c>
      <c r="AN27" s="113" t="n">
        <f aca="false">+Actuals!AK294</f>
        <v>0</v>
      </c>
      <c r="AO27" s="114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'TIE-OUT'!AB28+RECLASS!Z28</f>
        <v>0</v>
      </c>
      <c r="G28" s="108" t="n">
        <f aca="false">'TIE-OUT'!AC28+RECLASS!AA28</f>
        <v>0</v>
      </c>
      <c r="H28" s="113" t="n">
        <f aca="false">+Actuals!E295</f>
        <v>0</v>
      </c>
      <c r="I28" s="114" t="n">
        <f aca="false">+Actuals!F295</f>
        <v>0</v>
      </c>
      <c r="J28" s="113" t="n">
        <f aca="false">+Actuals!G295</f>
        <v>0</v>
      </c>
      <c r="K28" s="114" t="n">
        <f aca="false">+Actuals!H295</f>
        <v>0</v>
      </c>
      <c r="L28" s="113" t="n">
        <f aca="false">+Actuals!I295</f>
        <v>0</v>
      </c>
      <c r="M28" s="114" t="n">
        <f aca="false">+Actuals!J295</f>
        <v>0</v>
      </c>
      <c r="N28" s="113" t="n">
        <f aca="false">+Actuals!K295</f>
        <v>0</v>
      </c>
      <c r="O28" s="114" t="n">
        <f aca="false">+Actuals!L295</f>
        <v>0</v>
      </c>
      <c r="P28" s="113" t="n">
        <f aca="false">+Actuals!M295</f>
        <v>0</v>
      </c>
      <c r="Q28" s="114" t="n">
        <f aca="false">+Actuals!N295</f>
        <v>0</v>
      </c>
      <c r="R28" s="113" t="n">
        <f aca="false">+Actuals!O295</f>
        <v>0</v>
      </c>
      <c r="S28" s="114" t="n">
        <f aca="false">+Actuals!P295</f>
        <v>0</v>
      </c>
      <c r="T28" s="113" t="n">
        <f aca="false">+Actuals!Q295</f>
        <v>0</v>
      </c>
      <c r="U28" s="114" t="n">
        <f aca="false">+Actuals!R295</f>
        <v>0</v>
      </c>
      <c r="V28" s="113" t="n">
        <f aca="false">+Actuals!S295</f>
        <v>0</v>
      </c>
      <c r="W28" s="114" t="n">
        <f aca="false">+Actuals!T295</f>
        <v>0</v>
      </c>
      <c r="X28" s="113" t="n">
        <f aca="false">+Actuals!U295</f>
        <v>0</v>
      </c>
      <c r="Y28" s="114" t="n">
        <f aca="false">+Actuals!V295</f>
        <v>0</v>
      </c>
      <c r="Z28" s="113" t="n">
        <f aca="false">+Actuals!W295</f>
        <v>0</v>
      </c>
      <c r="AA28" s="114" t="n">
        <f aca="false">+Actuals!X295</f>
        <v>0</v>
      </c>
      <c r="AB28" s="113" t="n">
        <f aca="false">+Actuals!Y295</f>
        <v>0</v>
      </c>
      <c r="AC28" s="114" t="n">
        <f aca="false">+Actuals!Z295</f>
        <v>0</v>
      </c>
      <c r="AD28" s="113" t="n">
        <f aca="false">+Actuals!AA295</f>
        <v>0</v>
      </c>
      <c r="AE28" s="114" t="n">
        <f aca="false">+Actuals!AB295</f>
        <v>0</v>
      </c>
      <c r="AF28" s="113" t="n">
        <f aca="false">+Actuals!AC295</f>
        <v>0</v>
      </c>
      <c r="AG28" s="114" t="n">
        <f aca="false">+Actuals!AD295</f>
        <v>0</v>
      </c>
      <c r="AH28" s="113" t="n">
        <f aca="false">+Actuals!AE295</f>
        <v>0</v>
      </c>
      <c r="AI28" s="114" t="n">
        <f aca="false">+Actuals!AF295</f>
        <v>0</v>
      </c>
      <c r="AJ28" s="113" t="n">
        <f aca="false">+Actuals!AG295</f>
        <v>0</v>
      </c>
      <c r="AK28" s="114" t="n">
        <f aca="false">+Actuals!AH295</f>
        <v>0</v>
      </c>
      <c r="AL28" s="113" t="n">
        <f aca="false">+Actuals!AI295</f>
        <v>0</v>
      </c>
      <c r="AM28" s="114" t="n">
        <f aca="false">+Actuals!AJ295</f>
        <v>0</v>
      </c>
      <c r="AN28" s="113" t="n">
        <f aca="false">+Actuals!AK295</f>
        <v>0</v>
      </c>
      <c r="AO28" s="114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347221</v>
      </c>
      <c r="E32" s="29" t="n">
        <f aca="false">SUM(G32,I32,K32,M32,O32,Q32,S32,U32,W32,Y32,AA32,AC32,AE32)</f>
        <v>1538189.03</v>
      </c>
      <c r="F32" s="25" t="n">
        <f aca="false">'TIE-OUT'!AB32+RECLASS!Z32</f>
        <v>0</v>
      </c>
      <c r="G32" s="26" t="n">
        <f aca="false">'TIE-OUT'!AC32+RECLASS!AA32</f>
        <v>0</v>
      </c>
      <c r="H32" s="113" t="n">
        <f aca="false">+Actuals!E296</f>
        <v>731220</v>
      </c>
      <c r="I32" s="114" t="n">
        <f aca="false">+Actuals!F296</f>
        <v>3239304.6</v>
      </c>
      <c r="J32" s="113" t="n">
        <f aca="false">+Actuals!G296</f>
        <v>-383999</v>
      </c>
      <c r="K32" s="114" t="n">
        <f aca="false">+Actuals!H296</f>
        <v>-1701115.57</v>
      </c>
      <c r="L32" s="113" t="n">
        <f aca="false">+Actuals!I296</f>
        <v>0</v>
      </c>
      <c r="M32" s="114" t="n">
        <f aca="false">+Actuals!J296</f>
        <v>0</v>
      </c>
      <c r="N32" s="113" t="n">
        <f aca="false">+Actuals!K296</f>
        <v>0</v>
      </c>
      <c r="O32" s="114" t="n">
        <f aca="false">+Actuals!L296</f>
        <v>0</v>
      </c>
      <c r="P32" s="113" t="n">
        <f aca="false">+Actuals!M296</f>
        <v>0</v>
      </c>
      <c r="Q32" s="114" t="n">
        <f aca="false">+Actuals!N296</f>
        <v>0</v>
      </c>
      <c r="R32" s="113" t="n">
        <f aca="false">+Actuals!O296</f>
        <v>0</v>
      </c>
      <c r="S32" s="114" t="n">
        <f aca="false">+Actuals!P296</f>
        <v>0</v>
      </c>
      <c r="T32" s="113" t="n">
        <f aca="false">+Actuals!Q296</f>
        <v>0</v>
      </c>
      <c r="U32" s="114" t="n">
        <f aca="false">+Actuals!R296</f>
        <v>0</v>
      </c>
      <c r="V32" s="113" t="n">
        <f aca="false">+Actuals!S296</f>
        <v>0</v>
      </c>
      <c r="W32" s="114" t="n">
        <f aca="false">+Actuals!T296</f>
        <v>0</v>
      </c>
      <c r="X32" s="113" t="n">
        <f aca="false">+Actuals!U296</f>
        <v>0</v>
      </c>
      <c r="Y32" s="114" t="n">
        <f aca="false">+Actuals!V296</f>
        <v>0</v>
      </c>
      <c r="Z32" s="113" t="n">
        <f aca="false">+Actuals!W296</f>
        <v>0</v>
      </c>
      <c r="AA32" s="114" t="n">
        <f aca="false">+Actuals!X296</f>
        <v>0</v>
      </c>
      <c r="AB32" s="113" t="n">
        <f aca="false">+Actuals!Y296</f>
        <v>0</v>
      </c>
      <c r="AC32" s="114" t="n">
        <f aca="false">+Actuals!Z296</f>
        <v>0</v>
      </c>
      <c r="AD32" s="113" t="n">
        <f aca="false">+Actuals!AA296</f>
        <v>0</v>
      </c>
      <c r="AE32" s="114" t="n">
        <f aca="false">+Actuals!AB296</f>
        <v>0</v>
      </c>
      <c r="AF32" s="113" t="n">
        <f aca="false">+Actuals!AC296</f>
        <v>0</v>
      </c>
      <c r="AG32" s="114" t="n">
        <f aca="false">+Actuals!AD296</f>
        <v>0</v>
      </c>
      <c r="AH32" s="113" t="n">
        <f aca="false">+Actuals!AE296</f>
        <v>0</v>
      </c>
      <c r="AI32" s="114" t="n">
        <f aca="false">+Actuals!AF296</f>
        <v>0</v>
      </c>
      <c r="AJ32" s="113" t="n">
        <f aca="false">+Actuals!AG296</f>
        <v>0</v>
      </c>
      <c r="AK32" s="114" t="n">
        <f aca="false">+Actuals!AH296</f>
        <v>0</v>
      </c>
      <c r="AL32" s="113" t="n">
        <f aca="false">+Actuals!AI296</f>
        <v>0</v>
      </c>
      <c r="AM32" s="114" t="n">
        <f aca="false">+Actuals!AJ296</f>
        <v>0</v>
      </c>
      <c r="AN32" s="113" t="n">
        <f aca="false">+Actuals!AK296</f>
        <v>0</v>
      </c>
      <c r="AO32" s="114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3" t="n">
        <f aca="false">+Actuals!E297</f>
        <v>0</v>
      </c>
      <c r="I33" s="114" t="n">
        <f aca="false">+Actuals!F297</f>
        <v>0</v>
      </c>
      <c r="J33" s="113" t="n">
        <f aca="false">+Actuals!G297</f>
        <v>0</v>
      </c>
      <c r="K33" s="114" t="n">
        <f aca="false">+Actuals!H297</f>
        <v>0</v>
      </c>
      <c r="L33" s="113" t="n">
        <f aca="false">+Actuals!I297</f>
        <v>0</v>
      </c>
      <c r="M33" s="114" t="n">
        <f aca="false">+Actuals!J297</f>
        <v>0</v>
      </c>
      <c r="N33" s="113" t="n">
        <f aca="false">+Actuals!K297</f>
        <v>0</v>
      </c>
      <c r="O33" s="114" t="n">
        <f aca="false">+Actuals!L297</f>
        <v>0</v>
      </c>
      <c r="P33" s="113" t="n">
        <f aca="false">+Actuals!M297</f>
        <v>0</v>
      </c>
      <c r="Q33" s="114" t="n">
        <f aca="false">+Actuals!N297</f>
        <v>0</v>
      </c>
      <c r="R33" s="113" t="n">
        <f aca="false">+Actuals!O297</f>
        <v>0</v>
      </c>
      <c r="S33" s="114" t="n">
        <f aca="false">+Actuals!P297</f>
        <v>0</v>
      </c>
      <c r="T33" s="113" t="n">
        <f aca="false">+Actuals!Q297</f>
        <v>0</v>
      </c>
      <c r="U33" s="114" t="n">
        <f aca="false">+Actuals!R297</f>
        <v>0</v>
      </c>
      <c r="V33" s="113" t="n">
        <f aca="false">+Actuals!S297</f>
        <v>0</v>
      </c>
      <c r="W33" s="114" t="n">
        <f aca="false">+Actuals!T297</f>
        <v>0</v>
      </c>
      <c r="X33" s="113" t="n">
        <f aca="false">+Actuals!U297</f>
        <v>0</v>
      </c>
      <c r="Y33" s="114" t="n">
        <f aca="false">+Actuals!V297</f>
        <v>0</v>
      </c>
      <c r="Z33" s="113" t="n">
        <f aca="false">+Actuals!W297</f>
        <v>0</v>
      </c>
      <c r="AA33" s="114" t="n">
        <f aca="false">+Actuals!X297</f>
        <v>0</v>
      </c>
      <c r="AB33" s="113" t="n">
        <f aca="false">+Actuals!Y297</f>
        <v>0</v>
      </c>
      <c r="AC33" s="114" t="n">
        <f aca="false">+Actuals!Z297</f>
        <v>0</v>
      </c>
      <c r="AD33" s="113" t="n">
        <f aca="false">+Actuals!AA297</f>
        <v>0</v>
      </c>
      <c r="AE33" s="114" t="n">
        <f aca="false">+Actuals!AB297</f>
        <v>0</v>
      </c>
      <c r="AF33" s="113" t="n">
        <f aca="false">+Actuals!AC297</f>
        <v>0</v>
      </c>
      <c r="AG33" s="114" t="n">
        <f aca="false">+Actuals!AD297</f>
        <v>0</v>
      </c>
      <c r="AH33" s="113" t="n">
        <f aca="false">+Actuals!AE297</f>
        <v>0</v>
      </c>
      <c r="AI33" s="114" t="n">
        <f aca="false">+Actuals!AF297</f>
        <v>0</v>
      </c>
      <c r="AJ33" s="113" t="n">
        <f aca="false">+Actuals!AG297</f>
        <v>0</v>
      </c>
      <c r="AK33" s="114" t="n">
        <f aca="false">+Actuals!AH297</f>
        <v>0</v>
      </c>
      <c r="AL33" s="113" t="n">
        <f aca="false">+Actuals!AI297</f>
        <v>0</v>
      </c>
      <c r="AM33" s="114" t="n">
        <f aca="false">+Actuals!AJ297</f>
        <v>0</v>
      </c>
      <c r="AN33" s="113" t="n">
        <f aca="false">+Actuals!AK297</f>
        <v>0</v>
      </c>
      <c r="AO33" s="114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3" t="n">
        <f aca="false">+Actuals!E298</f>
        <v>0</v>
      </c>
      <c r="I34" s="114" t="n">
        <f aca="false">+Actuals!F298</f>
        <v>0</v>
      </c>
      <c r="J34" s="113" t="n">
        <f aca="false">+Actuals!G298</f>
        <v>0</v>
      </c>
      <c r="K34" s="114" t="n">
        <f aca="false">+Actuals!H298</f>
        <v>0</v>
      </c>
      <c r="L34" s="113" t="n">
        <f aca="false">+Actuals!I298</f>
        <v>0</v>
      </c>
      <c r="M34" s="114" t="n">
        <f aca="false">+Actuals!J298</f>
        <v>0</v>
      </c>
      <c r="N34" s="113" t="n">
        <f aca="false">+Actuals!K298</f>
        <v>0</v>
      </c>
      <c r="O34" s="114" t="n">
        <f aca="false">+Actuals!L298</f>
        <v>0</v>
      </c>
      <c r="P34" s="113" t="n">
        <f aca="false">+Actuals!M298</f>
        <v>0</v>
      </c>
      <c r="Q34" s="114" t="n">
        <f aca="false">+Actuals!N298</f>
        <v>0</v>
      </c>
      <c r="R34" s="113" t="n">
        <f aca="false">+Actuals!O298</f>
        <v>0</v>
      </c>
      <c r="S34" s="114" t="n">
        <f aca="false">+Actuals!P298</f>
        <v>0</v>
      </c>
      <c r="T34" s="113" t="n">
        <f aca="false">+Actuals!Q298</f>
        <v>0</v>
      </c>
      <c r="U34" s="114" t="n">
        <f aca="false">+Actuals!R298</f>
        <v>0</v>
      </c>
      <c r="V34" s="113" t="n">
        <f aca="false">+Actuals!S298</f>
        <v>0</v>
      </c>
      <c r="W34" s="114" t="n">
        <f aca="false">+Actuals!T298</f>
        <v>0</v>
      </c>
      <c r="X34" s="113" t="n">
        <f aca="false">+Actuals!U298</f>
        <v>0</v>
      </c>
      <c r="Y34" s="114" t="n">
        <f aca="false">+Actuals!V298</f>
        <v>0</v>
      </c>
      <c r="Z34" s="113" t="n">
        <f aca="false">+Actuals!W298</f>
        <v>0</v>
      </c>
      <c r="AA34" s="114" t="n">
        <f aca="false">+Actuals!X298</f>
        <v>0</v>
      </c>
      <c r="AB34" s="113" t="n">
        <f aca="false">+Actuals!Y298</f>
        <v>0</v>
      </c>
      <c r="AC34" s="114" t="n">
        <f aca="false">+Actuals!Z298</f>
        <v>0</v>
      </c>
      <c r="AD34" s="113" t="n">
        <f aca="false">+Actuals!AA298</f>
        <v>0</v>
      </c>
      <c r="AE34" s="114" t="n">
        <f aca="false">+Actuals!AB298</f>
        <v>0</v>
      </c>
      <c r="AF34" s="113" t="n">
        <f aca="false">+Actuals!AC298</f>
        <v>0</v>
      </c>
      <c r="AG34" s="114" t="n">
        <f aca="false">+Actuals!AD298</f>
        <v>0</v>
      </c>
      <c r="AH34" s="113" t="n">
        <f aca="false">+Actuals!AE298</f>
        <v>0</v>
      </c>
      <c r="AI34" s="114" t="n">
        <f aca="false">+Actuals!AF298</f>
        <v>0</v>
      </c>
      <c r="AJ34" s="113" t="n">
        <f aca="false">+Actuals!AG298</f>
        <v>0</v>
      </c>
      <c r="AK34" s="114" t="n">
        <f aca="false">+Actuals!AH298</f>
        <v>0</v>
      </c>
      <c r="AL34" s="113" t="n">
        <f aca="false">+Actuals!AI298</f>
        <v>0</v>
      </c>
      <c r="AM34" s="114" t="n">
        <f aca="false">+Actuals!AJ298</f>
        <v>0</v>
      </c>
      <c r="AN34" s="113" t="n">
        <f aca="false">+Actuals!AK298</f>
        <v>0</v>
      </c>
      <c r="AO34" s="114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'TIE-OUT'!AB35+RECLASS!Z35</f>
        <v>0</v>
      </c>
      <c r="G35" s="108" t="n">
        <f aca="false">'TIE-OUT'!AC35+RECLASS!AA35</f>
        <v>0</v>
      </c>
      <c r="H35" s="113" t="n">
        <f aca="false">+Actuals!E299</f>
        <v>0</v>
      </c>
      <c r="I35" s="114" t="n">
        <f aca="false">+Actuals!F299</f>
        <v>0</v>
      </c>
      <c r="J35" s="113" t="n">
        <f aca="false">+Actuals!G299</f>
        <v>0</v>
      </c>
      <c r="K35" s="114" t="n">
        <f aca="false">+Actuals!H299</f>
        <v>0</v>
      </c>
      <c r="L35" s="113" t="n">
        <f aca="false">+Actuals!I299</f>
        <v>0</v>
      </c>
      <c r="M35" s="114" t="n">
        <f aca="false">+Actuals!J299</f>
        <v>0</v>
      </c>
      <c r="N35" s="113" t="n">
        <f aca="false">+Actuals!K299</f>
        <v>0</v>
      </c>
      <c r="O35" s="114" t="n">
        <f aca="false">+Actuals!L299</f>
        <v>0</v>
      </c>
      <c r="P35" s="113" t="n">
        <f aca="false">+Actuals!M299</f>
        <v>0</v>
      </c>
      <c r="Q35" s="114" t="n">
        <f aca="false">+Actuals!N299</f>
        <v>0</v>
      </c>
      <c r="R35" s="113" t="n">
        <f aca="false">+Actuals!O299</f>
        <v>0</v>
      </c>
      <c r="S35" s="114" t="n">
        <f aca="false">+Actuals!P299</f>
        <v>0</v>
      </c>
      <c r="T35" s="113" t="n">
        <f aca="false">+Actuals!Q299</f>
        <v>0</v>
      </c>
      <c r="U35" s="114" t="n">
        <f aca="false">+Actuals!R299</f>
        <v>0</v>
      </c>
      <c r="V35" s="113" t="n">
        <f aca="false">+Actuals!S299</f>
        <v>0</v>
      </c>
      <c r="W35" s="114" t="n">
        <f aca="false">+Actuals!T299</f>
        <v>0</v>
      </c>
      <c r="X35" s="113" t="n">
        <f aca="false">+Actuals!U299</f>
        <v>0</v>
      </c>
      <c r="Y35" s="114" t="n">
        <f aca="false">+Actuals!V299</f>
        <v>0</v>
      </c>
      <c r="Z35" s="113" t="n">
        <f aca="false">+Actuals!W299</f>
        <v>0</v>
      </c>
      <c r="AA35" s="114" t="n">
        <f aca="false">+Actuals!X299</f>
        <v>0</v>
      </c>
      <c r="AB35" s="113" t="n">
        <f aca="false">+Actuals!Y299</f>
        <v>0</v>
      </c>
      <c r="AC35" s="114" t="n">
        <f aca="false">+Actuals!Z299</f>
        <v>0</v>
      </c>
      <c r="AD35" s="113" t="n">
        <f aca="false">+Actuals!AA299</f>
        <v>0</v>
      </c>
      <c r="AE35" s="114" t="n">
        <f aca="false">+Actuals!AB299</f>
        <v>0</v>
      </c>
      <c r="AF35" s="113" t="n">
        <f aca="false">+Actuals!AC299</f>
        <v>0</v>
      </c>
      <c r="AG35" s="114" t="n">
        <f aca="false">+Actuals!AD299</f>
        <v>0</v>
      </c>
      <c r="AH35" s="113" t="n">
        <f aca="false">+Actuals!AE299</f>
        <v>0</v>
      </c>
      <c r="AI35" s="114" t="n">
        <f aca="false">+Actuals!AF299</f>
        <v>0</v>
      </c>
      <c r="AJ35" s="113" t="n">
        <f aca="false">+Actuals!AG299</f>
        <v>0</v>
      </c>
      <c r="AK35" s="114" t="n">
        <f aca="false">+Actuals!AH299</f>
        <v>0</v>
      </c>
      <c r="AL35" s="113" t="n">
        <f aca="false">+Actuals!AI299</f>
        <v>0</v>
      </c>
      <c r="AM35" s="114" t="n">
        <f aca="false">+Actuals!AJ299</f>
        <v>0</v>
      </c>
      <c r="AN35" s="113" t="n">
        <f aca="false">+Actuals!AK299</f>
        <v>0</v>
      </c>
      <c r="AO35" s="114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347221</v>
      </c>
      <c r="E36" s="31" t="n">
        <f aca="false">SUM(E32:E35)</f>
        <v>1538189.03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731220</v>
      </c>
      <c r="I36" s="31" t="n">
        <f aca="false">SUM(I32:I35)</f>
        <v>3239304.6</v>
      </c>
      <c r="J36" s="30" t="n">
        <f aca="false">SUM(J32:J35)</f>
        <v>-383999</v>
      </c>
      <c r="K36" s="31" t="n">
        <f aca="false">SUM(K32:K35)</f>
        <v>-1701115.57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3" t="n">
        <f aca="false">+Actuals!E300</f>
        <v>0</v>
      </c>
      <c r="I39" s="114" t="n">
        <f aca="false">+Actuals!F300</f>
        <v>0</v>
      </c>
      <c r="J39" s="113" t="n">
        <f aca="false">+Actuals!G300</f>
        <v>0</v>
      </c>
      <c r="K39" s="114" t="n">
        <f aca="false">+Actuals!H300</f>
        <v>0</v>
      </c>
      <c r="L39" s="113" t="n">
        <f aca="false">+Actuals!I300</f>
        <v>0</v>
      </c>
      <c r="M39" s="114" t="n">
        <f aca="false">+Actuals!J300</f>
        <v>0</v>
      </c>
      <c r="N39" s="113" t="n">
        <f aca="false">+Actuals!K300</f>
        <v>0</v>
      </c>
      <c r="O39" s="114" t="n">
        <f aca="false">+Actuals!L300</f>
        <v>0</v>
      </c>
      <c r="P39" s="113" t="n">
        <f aca="false">+Actuals!M300</f>
        <v>0</v>
      </c>
      <c r="Q39" s="114" t="n">
        <f aca="false">+Actuals!N300</f>
        <v>0</v>
      </c>
      <c r="R39" s="113" t="n">
        <f aca="false">+Actuals!O300</f>
        <v>0</v>
      </c>
      <c r="S39" s="114" t="n">
        <f aca="false">+Actuals!P300</f>
        <v>0</v>
      </c>
      <c r="T39" s="113" t="n">
        <f aca="false">+Actuals!Q300</f>
        <v>0</v>
      </c>
      <c r="U39" s="114" t="n">
        <f aca="false">+Actuals!R300</f>
        <v>0</v>
      </c>
      <c r="V39" s="113" t="n">
        <f aca="false">+Actuals!S300</f>
        <v>0</v>
      </c>
      <c r="W39" s="114" t="n">
        <f aca="false">+Actuals!T300</f>
        <v>0</v>
      </c>
      <c r="X39" s="113" t="n">
        <f aca="false">+Actuals!U300</f>
        <v>0</v>
      </c>
      <c r="Y39" s="114" t="n">
        <f aca="false">+Actuals!V300</f>
        <v>0</v>
      </c>
      <c r="Z39" s="113" t="n">
        <f aca="false">+Actuals!W300</f>
        <v>0</v>
      </c>
      <c r="AA39" s="114" t="n">
        <f aca="false">+Actuals!X300</f>
        <v>0</v>
      </c>
      <c r="AB39" s="113" t="n">
        <f aca="false">+Actuals!Y300</f>
        <v>0</v>
      </c>
      <c r="AC39" s="114" t="n">
        <f aca="false">+Actuals!Z300</f>
        <v>0</v>
      </c>
      <c r="AD39" s="113" t="n">
        <f aca="false">+Actuals!AA300</f>
        <v>0</v>
      </c>
      <c r="AE39" s="114" t="n">
        <f aca="false">+Actuals!AB300</f>
        <v>0</v>
      </c>
      <c r="AF39" s="113" t="n">
        <f aca="false">+Actuals!AC300</f>
        <v>0</v>
      </c>
      <c r="AG39" s="114" t="n">
        <f aca="false">+Actuals!AD300</f>
        <v>0</v>
      </c>
      <c r="AH39" s="113" t="n">
        <f aca="false">+Actuals!AE300</f>
        <v>0</v>
      </c>
      <c r="AI39" s="114" t="n">
        <f aca="false">+Actuals!AF300</f>
        <v>0</v>
      </c>
      <c r="AJ39" s="113" t="n">
        <f aca="false">+Actuals!AG300</f>
        <v>0</v>
      </c>
      <c r="AK39" s="114" t="n">
        <f aca="false">+Actuals!AH300</f>
        <v>0</v>
      </c>
      <c r="AL39" s="113" t="n">
        <f aca="false">+Actuals!AI300</f>
        <v>0</v>
      </c>
      <c r="AM39" s="114" t="n">
        <f aca="false">+Actuals!AJ300</f>
        <v>0</v>
      </c>
      <c r="AN39" s="113" t="n">
        <f aca="false">+Actuals!AK300</f>
        <v>0</v>
      </c>
      <c r="AO39" s="114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3" t="n">
        <f aca="false">+Actuals!E301</f>
        <v>0</v>
      </c>
      <c r="I40" s="114" t="n">
        <f aca="false">+Actuals!F301</f>
        <v>0</v>
      </c>
      <c r="J40" s="113" t="n">
        <f aca="false">+Actuals!G301</f>
        <v>0</v>
      </c>
      <c r="K40" s="114" t="n">
        <f aca="false">+Actuals!H301</f>
        <v>0</v>
      </c>
      <c r="L40" s="113" t="n">
        <f aca="false">+Actuals!I301</f>
        <v>0</v>
      </c>
      <c r="M40" s="114" t="n">
        <f aca="false">+Actuals!J301</f>
        <v>0</v>
      </c>
      <c r="N40" s="113" t="n">
        <f aca="false">+Actuals!K301</f>
        <v>0</v>
      </c>
      <c r="O40" s="114" t="n">
        <f aca="false">+Actuals!L301</f>
        <v>0</v>
      </c>
      <c r="P40" s="113" t="n">
        <f aca="false">+Actuals!M301</f>
        <v>0</v>
      </c>
      <c r="Q40" s="114" t="n">
        <f aca="false">+Actuals!N301</f>
        <v>0</v>
      </c>
      <c r="R40" s="113" t="n">
        <f aca="false">+Actuals!O301</f>
        <v>0</v>
      </c>
      <c r="S40" s="114" t="n">
        <f aca="false">+Actuals!P301</f>
        <v>0</v>
      </c>
      <c r="T40" s="113" t="n">
        <f aca="false">+Actuals!Q301</f>
        <v>0</v>
      </c>
      <c r="U40" s="114" t="n">
        <f aca="false">+Actuals!R301</f>
        <v>0</v>
      </c>
      <c r="V40" s="113" t="n">
        <f aca="false">+Actuals!S301</f>
        <v>0</v>
      </c>
      <c r="W40" s="114" t="n">
        <f aca="false">+Actuals!T301</f>
        <v>0</v>
      </c>
      <c r="X40" s="113" t="n">
        <f aca="false">+Actuals!U301</f>
        <v>0</v>
      </c>
      <c r="Y40" s="114" t="n">
        <f aca="false">+Actuals!V301</f>
        <v>0</v>
      </c>
      <c r="Z40" s="113" t="n">
        <f aca="false">+Actuals!W301</f>
        <v>0</v>
      </c>
      <c r="AA40" s="114" t="n">
        <f aca="false">+Actuals!X301</f>
        <v>0</v>
      </c>
      <c r="AB40" s="113" t="n">
        <f aca="false">+Actuals!Y301</f>
        <v>0</v>
      </c>
      <c r="AC40" s="114" t="n">
        <f aca="false">+Actuals!Z301</f>
        <v>0</v>
      </c>
      <c r="AD40" s="113" t="n">
        <f aca="false">+Actuals!AA301</f>
        <v>0</v>
      </c>
      <c r="AE40" s="114" t="n">
        <f aca="false">+Actuals!AB301</f>
        <v>0</v>
      </c>
      <c r="AF40" s="113" t="n">
        <f aca="false">+Actuals!AC301</f>
        <v>0</v>
      </c>
      <c r="AG40" s="114" t="n">
        <f aca="false">+Actuals!AD301</f>
        <v>0</v>
      </c>
      <c r="AH40" s="113" t="n">
        <f aca="false">+Actuals!AE301</f>
        <v>0</v>
      </c>
      <c r="AI40" s="114" t="n">
        <f aca="false">+Actuals!AF301</f>
        <v>0</v>
      </c>
      <c r="AJ40" s="113" t="n">
        <f aca="false">+Actuals!AG301</f>
        <v>0</v>
      </c>
      <c r="AK40" s="114" t="n">
        <f aca="false">+Actuals!AH301</f>
        <v>0</v>
      </c>
      <c r="AL40" s="113" t="n">
        <f aca="false">+Actuals!AI301</f>
        <v>0</v>
      </c>
      <c r="AM40" s="114" t="n">
        <f aca="false">+Actuals!AJ301</f>
        <v>0</v>
      </c>
      <c r="AN40" s="113" t="n">
        <f aca="false">+Actuals!AK301</f>
        <v>0</v>
      </c>
      <c r="AO40" s="114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'TIE-OUT'!AB41+RECLASS!Z41</f>
        <v>0</v>
      </c>
      <c r="G41" s="108" t="n">
        <f aca="false">'TIE-OUT'!AC41+RECLASS!AA41</f>
        <v>0</v>
      </c>
      <c r="H41" s="113" t="n">
        <f aca="false">+Actuals!E302</f>
        <v>0</v>
      </c>
      <c r="I41" s="114" t="n">
        <f aca="false">+Actuals!F302</f>
        <v>0</v>
      </c>
      <c r="J41" s="113" t="n">
        <f aca="false">+Actuals!G302</f>
        <v>0</v>
      </c>
      <c r="K41" s="114" t="n">
        <f aca="false">+Actuals!H302</f>
        <v>0</v>
      </c>
      <c r="L41" s="113" t="n">
        <f aca="false">+Actuals!I302</f>
        <v>0</v>
      </c>
      <c r="M41" s="114" t="n">
        <f aca="false">+Actuals!J302</f>
        <v>0</v>
      </c>
      <c r="N41" s="113" t="n">
        <f aca="false">+Actuals!K302</f>
        <v>0</v>
      </c>
      <c r="O41" s="114" t="n">
        <f aca="false">+Actuals!L302</f>
        <v>0</v>
      </c>
      <c r="P41" s="113" t="n">
        <f aca="false">+Actuals!M302</f>
        <v>0</v>
      </c>
      <c r="Q41" s="114" t="n">
        <f aca="false">+Actuals!N302</f>
        <v>0</v>
      </c>
      <c r="R41" s="113" t="n">
        <f aca="false">+Actuals!O302</f>
        <v>0</v>
      </c>
      <c r="S41" s="114" t="n">
        <f aca="false">+Actuals!P302</f>
        <v>0</v>
      </c>
      <c r="T41" s="113" t="n">
        <f aca="false">+Actuals!Q302</f>
        <v>0</v>
      </c>
      <c r="U41" s="114" t="n">
        <f aca="false">+Actuals!R302</f>
        <v>0</v>
      </c>
      <c r="V41" s="113" t="n">
        <f aca="false">+Actuals!S302</f>
        <v>0</v>
      </c>
      <c r="W41" s="114" t="n">
        <f aca="false">+Actuals!T302</f>
        <v>0</v>
      </c>
      <c r="X41" s="113" t="n">
        <f aca="false">+Actuals!U302</f>
        <v>0</v>
      </c>
      <c r="Y41" s="114" t="n">
        <f aca="false">+Actuals!V302</f>
        <v>0</v>
      </c>
      <c r="Z41" s="113" t="n">
        <f aca="false">+Actuals!W302</f>
        <v>0</v>
      </c>
      <c r="AA41" s="114" t="n">
        <f aca="false">+Actuals!X302</f>
        <v>0</v>
      </c>
      <c r="AB41" s="113" t="n">
        <f aca="false">+Actuals!Y302</f>
        <v>0</v>
      </c>
      <c r="AC41" s="114" t="n">
        <f aca="false">+Actuals!Z302</f>
        <v>0</v>
      </c>
      <c r="AD41" s="113" t="n">
        <f aca="false">+Actuals!AA302</f>
        <v>0</v>
      </c>
      <c r="AE41" s="114" t="n">
        <f aca="false">+Actuals!AB302</f>
        <v>0</v>
      </c>
      <c r="AF41" s="113" t="n">
        <f aca="false">+Actuals!AC302</f>
        <v>0</v>
      </c>
      <c r="AG41" s="114" t="n">
        <f aca="false">+Actuals!AD302</f>
        <v>0</v>
      </c>
      <c r="AH41" s="113" t="n">
        <f aca="false">+Actuals!AE302</f>
        <v>0</v>
      </c>
      <c r="AI41" s="114" t="n">
        <f aca="false">+Actuals!AF302</f>
        <v>0</v>
      </c>
      <c r="AJ41" s="113" t="n">
        <f aca="false">+Actuals!AG302</f>
        <v>0</v>
      </c>
      <c r="AK41" s="114" t="n">
        <f aca="false">+Actuals!AH302</f>
        <v>0</v>
      </c>
      <c r="AL41" s="113" t="n">
        <f aca="false">+Actuals!AI302</f>
        <v>0</v>
      </c>
      <c r="AM41" s="114" t="n">
        <f aca="false">+Actuals!AJ302</f>
        <v>0</v>
      </c>
      <c r="AN41" s="113" t="n">
        <f aca="false">+Actuals!AK302</f>
        <v>0</v>
      </c>
      <c r="AO41" s="114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3" t="n">
        <f aca="false">+Actuals!E303</f>
        <v>0</v>
      </c>
      <c r="I45" s="114" t="n">
        <f aca="false">+Actuals!F303</f>
        <v>0</v>
      </c>
      <c r="J45" s="113" t="n">
        <f aca="false">+Actuals!G303</f>
        <v>0</v>
      </c>
      <c r="K45" s="114" t="n">
        <f aca="false">+Actuals!H303</f>
        <v>0</v>
      </c>
      <c r="L45" s="113" t="n">
        <f aca="false">+Actuals!I303</f>
        <v>0</v>
      </c>
      <c r="M45" s="114" t="n">
        <f aca="false">+Actuals!J303</f>
        <v>0</v>
      </c>
      <c r="N45" s="113" t="n">
        <f aca="false">+Actuals!K303</f>
        <v>0</v>
      </c>
      <c r="O45" s="114" t="n">
        <f aca="false">+Actuals!L303</f>
        <v>0</v>
      </c>
      <c r="P45" s="113" t="n">
        <f aca="false">+Actuals!M303</f>
        <v>0</v>
      </c>
      <c r="Q45" s="114" t="n">
        <f aca="false">+Actuals!N303</f>
        <v>0</v>
      </c>
      <c r="R45" s="113" t="n">
        <f aca="false">+Actuals!O303</f>
        <v>0</v>
      </c>
      <c r="S45" s="114" t="n">
        <f aca="false">+Actuals!P303</f>
        <v>0</v>
      </c>
      <c r="T45" s="113" t="n">
        <f aca="false">+Actuals!Q303</f>
        <v>0</v>
      </c>
      <c r="U45" s="114" t="n">
        <f aca="false">+Actuals!R303</f>
        <v>0</v>
      </c>
      <c r="V45" s="113" t="n">
        <f aca="false">+Actuals!S303</f>
        <v>0</v>
      </c>
      <c r="W45" s="114" t="n">
        <f aca="false">+Actuals!T303</f>
        <v>0</v>
      </c>
      <c r="X45" s="113" t="n">
        <f aca="false">+Actuals!U303</f>
        <v>0</v>
      </c>
      <c r="Y45" s="114" t="n">
        <f aca="false">+Actuals!V303</f>
        <v>0</v>
      </c>
      <c r="Z45" s="113" t="n">
        <f aca="false">+Actuals!W303</f>
        <v>0</v>
      </c>
      <c r="AA45" s="114" t="n">
        <f aca="false">+Actuals!X303</f>
        <v>0</v>
      </c>
      <c r="AB45" s="113" t="n">
        <f aca="false">+Actuals!Y303</f>
        <v>0</v>
      </c>
      <c r="AC45" s="114" t="n">
        <f aca="false">+Actuals!Z303</f>
        <v>0</v>
      </c>
      <c r="AD45" s="113" t="n">
        <f aca="false">+Actuals!AA303</f>
        <v>0</v>
      </c>
      <c r="AE45" s="114" t="n">
        <f aca="false">+Actuals!AB303</f>
        <v>0</v>
      </c>
      <c r="AF45" s="113" t="n">
        <f aca="false">+Actuals!AC303</f>
        <v>0</v>
      </c>
      <c r="AG45" s="114" t="n">
        <f aca="false">+Actuals!AD303</f>
        <v>0</v>
      </c>
      <c r="AH45" s="113" t="n">
        <f aca="false">+Actuals!AE303</f>
        <v>0</v>
      </c>
      <c r="AI45" s="114" t="n">
        <f aca="false">+Actuals!AF303</f>
        <v>0</v>
      </c>
      <c r="AJ45" s="113" t="n">
        <f aca="false">+Actuals!AG303</f>
        <v>0</v>
      </c>
      <c r="AK45" s="114" t="n">
        <f aca="false">+Actuals!AH303</f>
        <v>0</v>
      </c>
      <c r="AL45" s="113" t="n">
        <f aca="false">+Actuals!AI303</f>
        <v>0</v>
      </c>
      <c r="AM45" s="114" t="n">
        <f aca="false">+Actuals!AJ303</f>
        <v>0</v>
      </c>
      <c r="AN45" s="113" t="n">
        <f aca="false">+Actuals!AK303</f>
        <v>0</v>
      </c>
      <c r="AO45" s="114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3" t="n">
        <f aca="false">+Actuals!E304</f>
        <v>0</v>
      </c>
      <c r="I47" s="114" t="n">
        <f aca="false">+Actuals!F304</f>
        <v>0</v>
      </c>
      <c r="J47" s="113" t="n">
        <f aca="false">+Actuals!G304</f>
        <v>0</v>
      </c>
      <c r="K47" s="114" t="n">
        <f aca="false">+Actuals!H304</f>
        <v>0</v>
      </c>
      <c r="L47" s="113" t="n">
        <f aca="false">+Actuals!I304</f>
        <v>0</v>
      </c>
      <c r="M47" s="114" t="n">
        <f aca="false">+Actuals!J304</f>
        <v>0</v>
      </c>
      <c r="N47" s="113" t="n">
        <f aca="false">+Actuals!K304</f>
        <v>0</v>
      </c>
      <c r="O47" s="114" t="n">
        <f aca="false">+Actuals!L304</f>
        <v>0</v>
      </c>
      <c r="P47" s="113" t="n">
        <f aca="false">+Actuals!M304</f>
        <v>0</v>
      </c>
      <c r="Q47" s="114" t="n">
        <f aca="false">+Actuals!N304</f>
        <v>0</v>
      </c>
      <c r="R47" s="113" t="n">
        <f aca="false">+Actuals!O304</f>
        <v>0</v>
      </c>
      <c r="S47" s="114" t="n">
        <f aca="false">+Actuals!P304</f>
        <v>0</v>
      </c>
      <c r="T47" s="113" t="n">
        <f aca="false">+Actuals!Q304</f>
        <v>0</v>
      </c>
      <c r="U47" s="114" t="n">
        <f aca="false">+Actuals!R304</f>
        <v>0</v>
      </c>
      <c r="V47" s="113" t="n">
        <f aca="false">+Actuals!S304</f>
        <v>0</v>
      </c>
      <c r="W47" s="114" t="n">
        <f aca="false">+Actuals!T304</f>
        <v>0</v>
      </c>
      <c r="X47" s="113" t="n">
        <f aca="false">+Actuals!U304</f>
        <v>0</v>
      </c>
      <c r="Y47" s="114" t="n">
        <f aca="false">+Actuals!V304</f>
        <v>0</v>
      </c>
      <c r="Z47" s="113" t="n">
        <f aca="false">+Actuals!W304</f>
        <v>0</v>
      </c>
      <c r="AA47" s="114" t="n">
        <f aca="false">+Actuals!X304</f>
        <v>0</v>
      </c>
      <c r="AB47" s="113" t="n">
        <f aca="false">+Actuals!Y304</f>
        <v>0</v>
      </c>
      <c r="AC47" s="114" t="n">
        <f aca="false">+Actuals!Z304</f>
        <v>0</v>
      </c>
      <c r="AD47" s="113" t="n">
        <f aca="false">+Actuals!AA304</f>
        <v>0</v>
      </c>
      <c r="AE47" s="114" t="n">
        <f aca="false">+Actuals!AB304</f>
        <v>0</v>
      </c>
      <c r="AF47" s="113" t="n">
        <f aca="false">+Actuals!AC304</f>
        <v>0</v>
      </c>
      <c r="AG47" s="114" t="n">
        <f aca="false">+Actuals!AD304</f>
        <v>0</v>
      </c>
      <c r="AH47" s="113" t="n">
        <f aca="false">+Actuals!AE304</f>
        <v>0</v>
      </c>
      <c r="AI47" s="114" t="n">
        <f aca="false">+Actuals!AF304</f>
        <v>0</v>
      </c>
      <c r="AJ47" s="113" t="n">
        <f aca="false">+Actuals!AG304</f>
        <v>0</v>
      </c>
      <c r="AK47" s="114" t="n">
        <f aca="false">+Actuals!AH304</f>
        <v>0</v>
      </c>
      <c r="AL47" s="113" t="n">
        <f aca="false">+Actuals!AI304</f>
        <v>0</v>
      </c>
      <c r="AM47" s="114" t="n">
        <f aca="false">+Actuals!AJ304</f>
        <v>0</v>
      </c>
      <c r="AN47" s="113" t="n">
        <f aca="false">+Actuals!AK304</f>
        <v>0</v>
      </c>
      <c r="AO47" s="114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-70898</v>
      </c>
      <c r="E49" s="29" t="n">
        <f aca="false">SUM(G49,I49,K49,M49,O49,Q49,S49,U49,W49,Y49,AA49,AC49,AE49)</f>
        <v>-314078.14</v>
      </c>
      <c r="F49" s="28" t="n">
        <f aca="false">'TIE-OUT'!AB49+RECLASS!Z49</f>
        <v>0</v>
      </c>
      <c r="G49" s="29" t="n">
        <f aca="false">'TIE-OUT'!AC49+RECLASS!AA49</f>
        <v>0</v>
      </c>
      <c r="H49" s="113" t="n">
        <f aca="false">+Actuals!E305</f>
        <v>-936210</v>
      </c>
      <c r="I49" s="114" t="n">
        <f aca="false">+Actuals!F305</f>
        <v>-4147410.3</v>
      </c>
      <c r="J49" s="113" t="n">
        <f aca="false">+Actuals!G305</f>
        <v>590854</v>
      </c>
      <c r="K49" s="114" t="n">
        <f aca="false">+Actuals!H305</f>
        <v>2617483.22</v>
      </c>
      <c r="L49" s="113" t="n">
        <v>30845</v>
      </c>
      <c r="M49" s="114" t="n">
        <v>136643.35</v>
      </c>
      <c r="N49" s="113" t="n">
        <v>1042189</v>
      </c>
      <c r="O49" s="114" t="n">
        <v>4616897.27</v>
      </c>
      <c r="P49" s="113" t="n">
        <v>-798576</v>
      </c>
      <c r="Q49" s="114" t="n">
        <v>-3537691.68</v>
      </c>
      <c r="R49" s="113" t="n">
        <f aca="false">+Actuals!O305</f>
        <v>0</v>
      </c>
      <c r="S49" s="114" t="n">
        <f aca="false">+Actuals!P305</f>
        <v>0</v>
      </c>
      <c r="T49" s="113" t="n">
        <f aca="false">+Actuals!Q305</f>
        <v>0</v>
      </c>
      <c r="U49" s="114" t="n">
        <f aca="false">+Actuals!R305</f>
        <v>0</v>
      </c>
      <c r="V49" s="113" t="n">
        <f aca="false">+Actuals!S305</f>
        <v>0</v>
      </c>
      <c r="W49" s="114" t="n">
        <f aca="false">+Actuals!T305</f>
        <v>0</v>
      </c>
      <c r="X49" s="113" t="n">
        <f aca="false">+Actuals!U305</f>
        <v>0</v>
      </c>
      <c r="Y49" s="114" t="n">
        <f aca="false">+Actuals!V305</f>
        <v>0</v>
      </c>
      <c r="Z49" s="113" t="n">
        <f aca="false">+Actuals!W305</f>
        <v>0</v>
      </c>
      <c r="AA49" s="114" t="n">
        <f aca="false">+Actuals!X305</f>
        <v>0</v>
      </c>
      <c r="AB49" s="113" t="n">
        <f aca="false">+Actuals!Y305</f>
        <v>0</v>
      </c>
      <c r="AC49" s="114" t="n">
        <f aca="false">+Actuals!Z305</f>
        <v>0</v>
      </c>
      <c r="AD49" s="113" t="n">
        <f aca="false">+Actuals!AA305</f>
        <v>0</v>
      </c>
      <c r="AE49" s="114" t="n">
        <f aca="false">+Actuals!AB305</f>
        <v>0</v>
      </c>
      <c r="AF49" s="113" t="n">
        <f aca="false">+Actuals!AC305</f>
        <v>0</v>
      </c>
      <c r="AG49" s="114" t="n">
        <f aca="false">+Actuals!AD305</f>
        <v>0</v>
      </c>
      <c r="AH49" s="113" t="n">
        <f aca="false">+Actuals!AE305</f>
        <v>0</v>
      </c>
      <c r="AI49" s="114" t="n">
        <f aca="false">+Actuals!AF305</f>
        <v>0</v>
      </c>
      <c r="AJ49" s="113" t="n">
        <f aca="false">+Actuals!AG305</f>
        <v>0</v>
      </c>
      <c r="AK49" s="114" t="n">
        <f aca="false">+Actuals!AH305</f>
        <v>0</v>
      </c>
      <c r="AL49" s="113" t="n">
        <f aca="false">+Actuals!AI305</f>
        <v>0</v>
      </c>
      <c r="AM49" s="114" t="n">
        <f aca="false">+Actuals!AJ305</f>
        <v>0</v>
      </c>
      <c r="AN49" s="113" t="n">
        <f aca="false">+Actuals!AK305</f>
        <v>0</v>
      </c>
      <c r="AO49" s="114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'TIE-OUT'!AB51+RECLASS!Z51</f>
        <v>0</v>
      </c>
      <c r="G51" s="29" t="n">
        <f aca="false">'TIE-OUT'!AC51+RECLASS!AA51</f>
        <v>0</v>
      </c>
      <c r="H51" s="113" t="n">
        <f aca="false">+Actuals!E306</f>
        <v>-241050</v>
      </c>
      <c r="I51" s="114" t="n">
        <f aca="false">+Actuals!F306</f>
        <v>-1067851.5</v>
      </c>
      <c r="J51" s="113" t="n">
        <f aca="false">+Actuals!G306</f>
        <v>-2563</v>
      </c>
      <c r="K51" s="114" t="n">
        <f aca="false">+Actuals!H306</f>
        <v>-11354.09</v>
      </c>
      <c r="L51" s="113" t="n">
        <f aca="false">+Actuals!I306</f>
        <v>0</v>
      </c>
      <c r="M51" s="114" t="n">
        <f aca="false">+Actuals!J306</f>
        <v>0</v>
      </c>
      <c r="N51" s="113" t="n">
        <v>243613</v>
      </c>
      <c r="O51" s="114" t="n">
        <v>1079205.59</v>
      </c>
      <c r="P51" s="113" t="n">
        <f aca="false">+Actuals!M306</f>
        <v>0</v>
      </c>
      <c r="Q51" s="114" t="n">
        <f aca="false">+Actuals!N306</f>
        <v>0</v>
      </c>
      <c r="R51" s="113" t="n">
        <f aca="false">+Actuals!O306</f>
        <v>0</v>
      </c>
      <c r="S51" s="114" t="n">
        <f aca="false">+Actuals!P306</f>
        <v>0</v>
      </c>
      <c r="T51" s="113" t="n">
        <f aca="false">+Actuals!Q306</f>
        <v>0</v>
      </c>
      <c r="U51" s="114" t="n">
        <f aca="false">+Actuals!R306</f>
        <v>0</v>
      </c>
      <c r="V51" s="113" t="n">
        <f aca="false">+Actuals!S306</f>
        <v>0</v>
      </c>
      <c r="W51" s="114" t="n">
        <f aca="false">+Actuals!T306</f>
        <v>0</v>
      </c>
      <c r="X51" s="113" t="n">
        <f aca="false">+Actuals!U306</f>
        <v>0</v>
      </c>
      <c r="Y51" s="114" t="n">
        <f aca="false">+Actuals!V306</f>
        <v>0</v>
      </c>
      <c r="Z51" s="113" t="n">
        <f aca="false">+Actuals!W306</f>
        <v>0</v>
      </c>
      <c r="AA51" s="114" t="n">
        <f aca="false">+Actuals!X306</f>
        <v>0</v>
      </c>
      <c r="AB51" s="113" t="n">
        <f aca="false">+Actuals!Y306</f>
        <v>0</v>
      </c>
      <c r="AC51" s="114" t="n">
        <f aca="false">+Actuals!Z306</f>
        <v>0</v>
      </c>
      <c r="AD51" s="113" t="n">
        <f aca="false">+Actuals!AA306</f>
        <v>0</v>
      </c>
      <c r="AE51" s="114" t="n">
        <f aca="false">+Actuals!AB306</f>
        <v>0</v>
      </c>
      <c r="AF51" s="113" t="n">
        <f aca="false">+Actuals!AC306</f>
        <v>0</v>
      </c>
      <c r="AG51" s="114" t="n">
        <f aca="false">+Actuals!AD306</f>
        <v>0</v>
      </c>
      <c r="AH51" s="113" t="n">
        <f aca="false">+Actuals!AE306</f>
        <v>0</v>
      </c>
      <c r="AI51" s="114" t="n">
        <f aca="false">+Actuals!AF306</f>
        <v>0</v>
      </c>
      <c r="AJ51" s="113" t="n">
        <f aca="false">+Actuals!AG306</f>
        <v>0</v>
      </c>
      <c r="AK51" s="114" t="n">
        <f aca="false">+Actuals!AH306</f>
        <v>0</v>
      </c>
      <c r="AL51" s="113" t="n">
        <f aca="false">+Actuals!AI306</f>
        <v>0</v>
      </c>
      <c r="AM51" s="114" t="n">
        <f aca="false">+Actuals!AJ306</f>
        <v>0</v>
      </c>
      <c r="AN51" s="113" t="n">
        <f aca="false">+Actuals!AK306</f>
        <v>0</v>
      </c>
      <c r="AO51" s="114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-11446334.04</v>
      </c>
      <c r="E54" s="29" t="n">
        <f aca="false">SUM(G54,I54,K54,M54,O54,Q54,S54,U54,W54,Y54,AA54,AC54,AE54)</f>
        <v>-113945.5</v>
      </c>
      <c r="F54" s="25" t="n">
        <f aca="false">'TIE-OUT'!AB54+RECLASS!Z54</f>
        <v>0</v>
      </c>
      <c r="G54" s="26" t="n">
        <f aca="false">'TIE-OUT'!AC54+RECLASS!AA54</f>
        <v>0</v>
      </c>
      <c r="H54" s="113" t="n">
        <f aca="false">+Actuals!E307</f>
        <v>-4953716</v>
      </c>
      <c r="I54" s="114" t="n">
        <f aca="false">+Actuals!F307</f>
        <v>-2839.99</v>
      </c>
      <c r="J54" s="113" t="n">
        <f aca="false">+Actuals!G307</f>
        <v>-100469</v>
      </c>
      <c r="K54" s="114" t="n">
        <f aca="false">+Actuals!H307</f>
        <v>-110752.55</v>
      </c>
      <c r="L54" s="113" t="n">
        <v>-6392149.04</v>
      </c>
      <c r="M54" s="114" t="n">
        <v>-352.96</v>
      </c>
      <c r="N54" s="113" t="n">
        <f aca="false">+Actuals!K307</f>
        <v>0</v>
      </c>
      <c r="O54" s="114" t="n">
        <f aca="false">+Actuals!L307</f>
        <v>0</v>
      </c>
      <c r="P54" s="113" t="n">
        <f aca="false">+Actuals!M307</f>
        <v>0</v>
      </c>
      <c r="Q54" s="114" t="n">
        <f aca="false">+Actuals!N307</f>
        <v>0</v>
      </c>
      <c r="R54" s="113" t="n">
        <f aca="false">+Actuals!O307</f>
        <v>0</v>
      </c>
      <c r="S54" s="114" t="n">
        <f aca="false">+Actuals!P307</f>
        <v>0</v>
      </c>
      <c r="T54" s="113" t="n">
        <f aca="false">+Actuals!Q307</f>
        <v>0</v>
      </c>
      <c r="U54" s="114" t="n">
        <f aca="false">+Actuals!R307</f>
        <v>0</v>
      </c>
      <c r="V54" s="113" t="n">
        <f aca="false">+Actuals!S307</f>
        <v>0</v>
      </c>
      <c r="W54" s="114" t="n">
        <f aca="false">+Actuals!T307</f>
        <v>0</v>
      </c>
      <c r="X54" s="113" t="n">
        <f aca="false">+Actuals!U307</f>
        <v>0</v>
      </c>
      <c r="Y54" s="114" t="n">
        <f aca="false">+Actuals!V307</f>
        <v>0</v>
      </c>
      <c r="Z54" s="113" t="n">
        <f aca="false">+Actuals!W307</f>
        <v>0</v>
      </c>
      <c r="AA54" s="114" t="n">
        <f aca="false">+Actuals!X307</f>
        <v>0</v>
      </c>
      <c r="AB54" s="113" t="n">
        <f aca="false">+Actuals!Y307</f>
        <v>0</v>
      </c>
      <c r="AC54" s="114" t="n">
        <f aca="false">+Actuals!Z307</f>
        <v>0</v>
      </c>
      <c r="AD54" s="113" t="n">
        <f aca="false">+Actuals!AA307</f>
        <v>0</v>
      </c>
      <c r="AE54" s="114" t="n">
        <f aca="false">+Actuals!AB307</f>
        <v>0</v>
      </c>
      <c r="AF54" s="113" t="n">
        <f aca="false">+Actuals!AC307</f>
        <v>0</v>
      </c>
      <c r="AG54" s="114" t="n">
        <f aca="false">+Actuals!AD307</f>
        <v>0</v>
      </c>
      <c r="AH54" s="113" t="n">
        <f aca="false">+Actuals!AE307</f>
        <v>0</v>
      </c>
      <c r="AI54" s="114" t="n">
        <f aca="false">+Actuals!AF307</f>
        <v>0</v>
      </c>
      <c r="AJ54" s="113" t="n">
        <f aca="false">+Actuals!AG307</f>
        <v>0</v>
      </c>
      <c r="AK54" s="114" t="n">
        <f aca="false">+Actuals!AH307</f>
        <v>0</v>
      </c>
      <c r="AL54" s="113" t="n">
        <f aca="false">+Actuals!AI307</f>
        <v>0</v>
      </c>
      <c r="AM54" s="114" t="n">
        <f aca="false">+Actuals!AJ307</f>
        <v>0</v>
      </c>
      <c r="AN54" s="113" t="n">
        <f aca="false">+Actuals!AK307</f>
        <v>0</v>
      </c>
      <c r="AO54" s="114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'TIE-OUT'!AB55+RECLASS!Z55</f>
        <v>0</v>
      </c>
      <c r="G55" s="108" t="n">
        <f aca="false">'TIE-OUT'!AC55+RECLASS!AA55</f>
        <v>0</v>
      </c>
      <c r="H55" s="113" t="n">
        <f aca="false">+Actuals!E308</f>
        <v>0</v>
      </c>
      <c r="I55" s="114" t="n">
        <f aca="false">+Actuals!F308</f>
        <v>0</v>
      </c>
      <c r="J55" s="113" t="n">
        <f aca="false">+Actuals!G308</f>
        <v>0</v>
      </c>
      <c r="K55" s="114" t="n">
        <f aca="false">+Actuals!H308</f>
        <v>0</v>
      </c>
      <c r="L55" s="113" t="n">
        <f aca="false">+Actuals!I308</f>
        <v>0</v>
      </c>
      <c r="M55" s="114" t="n">
        <f aca="false">+Actuals!J308</f>
        <v>0</v>
      </c>
      <c r="N55" s="113" t="n">
        <f aca="false">+Actuals!K308</f>
        <v>0</v>
      </c>
      <c r="O55" s="114" t="n">
        <f aca="false">+Actuals!L308</f>
        <v>0</v>
      </c>
      <c r="P55" s="113" t="n">
        <f aca="false">+Actuals!M308</f>
        <v>0</v>
      </c>
      <c r="Q55" s="114" t="n">
        <f aca="false">+Actuals!N308</f>
        <v>0</v>
      </c>
      <c r="R55" s="113" t="n">
        <f aca="false">+Actuals!O308</f>
        <v>0</v>
      </c>
      <c r="S55" s="114" t="n">
        <f aca="false">+Actuals!P308</f>
        <v>0</v>
      </c>
      <c r="T55" s="113" t="n">
        <f aca="false">+Actuals!Q308</f>
        <v>0</v>
      </c>
      <c r="U55" s="114" t="n">
        <f aca="false">+Actuals!R308</f>
        <v>0</v>
      </c>
      <c r="V55" s="113" t="n">
        <f aca="false">+Actuals!S308</f>
        <v>0</v>
      </c>
      <c r="W55" s="114" t="n">
        <f aca="false">+Actuals!T308</f>
        <v>0</v>
      </c>
      <c r="X55" s="113" t="n">
        <f aca="false">+Actuals!U308</f>
        <v>0</v>
      </c>
      <c r="Y55" s="114" t="n">
        <f aca="false">+Actuals!V308</f>
        <v>0</v>
      </c>
      <c r="Z55" s="113" t="n">
        <f aca="false">+Actuals!W308</f>
        <v>0</v>
      </c>
      <c r="AA55" s="114" t="n">
        <f aca="false">+Actuals!X308</f>
        <v>0</v>
      </c>
      <c r="AB55" s="113" t="n">
        <f aca="false">+Actuals!Y308</f>
        <v>0</v>
      </c>
      <c r="AC55" s="114" t="n">
        <f aca="false">+Actuals!Z308</f>
        <v>0</v>
      </c>
      <c r="AD55" s="113" t="n">
        <f aca="false">+Actuals!AA308</f>
        <v>0</v>
      </c>
      <c r="AE55" s="114" t="n">
        <f aca="false">+Actuals!AB308</f>
        <v>0</v>
      </c>
      <c r="AF55" s="113" t="n">
        <f aca="false">+Actuals!AC308</f>
        <v>0</v>
      </c>
      <c r="AG55" s="114" t="n">
        <f aca="false">+Actuals!AD308</f>
        <v>0</v>
      </c>
      <c r="AH55" s="113" t="n">
        <f aca="false">+Actuals!AE308</f>
        <v>0</v>
      </c>
      <c r="AI55" s="114" t="n">
        <f aca="false">+Actuals!AF308</f>
        <v>0</v>
      </c>
      <c r="AJ55" s="113" t="n">
        <f aca="false">+Actuals!AG308</f>
        <v>0</v>
      </c>
      <c r="AK55" s="114" t="n">
        <f aca="false">+Actuals!AH308</f>
        <v>0</v>
      </c>
      <c r="AL55" s="113" t="n">
        <f aca="false">+Actuals!AI308</f>
        <v>0</v>
      </c>
      <c r="AM55" s="114" t="n">
        <f aca="false">+Actuals!AJ308</f>
        <v>0</v>
      </c>
      <c r="AN55" s="113" t="n">
        <f aca="false">+Actuals!AK308</f>
        <v>0</v>
      </c>
      <c r="AO55" s="114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-11446334.04</v>
      </c>
      <c r="E56" s="31" t="n">
        <f aca="false">SUM(E54:E55)</f>
        <v>-113945.5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-4953716</v>
      </c>
      <c r="I56" s="31" t="n">
        <f aca="false">SUM(I54:I55)</f>
        <v>-2839.99</v>
      </c>
      <c r="J56" s="30" t="n">
        <f aca="false">SUM(J54:J55)</f>
        <v>-100469</v>
      </c>
      <c r="K56" s="31" t="n">
        <f aca="false">SUM(K54:K55)</f>
        <v>-110752.55</v>
      </c>
      <c r="L56" s="30" t="n">
        <f aca="false">SUM(L54:L55)</f>
        <v>-6392149.04</v>
      </c>
      <c r="M56" s="31" t="n">
        <f aca="false">SUM(M54:M55)</f>
        <v>-352.96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3" t="n">
        <f aca="false">+Actuals!E309</f>
        <v>0</v>
      </c>
      <c r="I59" s="114" t="n">
        <f aca="false">+Actuals!F309</f>
        <v>0</v>
      </c>
      <c r="J59" s="113" t="n">
        <f aca="false">+Actuals!G309</f>
        <v>0</v>
      </c>
      <c r="K59" s="114" t="n">
        <f aca="false">+Actuals!H309</f>
        <v>0</v>
      </c>
      <c r="L59" s="113" t="n">
        <f aca="false">+Actuals!I309</f>
        <v>0</v>
      </c>
      <c r="M59" s="114" t="n">
        <f aca="false">+Actuals!J309</f>
        <v>0</v>
      </c>
      <c r="N59" s="113" t="n">
        <f aca="false">+Actuals!K309</f>
        <v>0</v>
      </c>
      <c r="O59" s="114" t="n">
        <f aca="false">+Actuals!L309</f>
        <v>0</v>
      </c>
      <c r="P59" s="113" t="n">
        <f aca="false">+Actuals!M309</f>
        <v>0</v>
      </c>
      <c r="Q59" s="114" t="n">
        <f aca="false">+Actuals!N309</f>
        <v>0</v>
      </c>
      <c r="R59" s="113" t="n">
        <f aca="false">+Actuals!O309</f>
        <v>0</v>
      </c>
      <c r="S59" s="114" t="n">
        <f aca="false">+Actuals!P309</f>
        <v>0</v>
      </c>
      <c r="T59" s="113" t="n">
        <f aca="false">+Actuals!Q309</f>
        <v>0</v>
      </c>
      <c r="U59" s="114" t="n">
        <f aca="false">+Actuals!R309</f>
        <v>0</v>
      </c>
      <c r="V59" s="113" t="n">
        <f aca="false">+Actuals!S309</f>
        <v>0</v>
      </c>
      <c r="W59" s="114" t="n">
        <f aca="false">+Actuals!T309</f>
        <v>0</v>
      </c>
      <c r="X59" s="113" t="n">
        <f aca="false">+Actuals!U309</f>
        <v>0</v>
      </c>
      <c r="Y59" s="114" t="n">
        <f aca="false">+Actuals!V309</f>
        <v>0</v>
      </c>
      <c r="Z59" s="113" t="n">
        <f aca="false">+Actuals!W309</f>
        <v>0</v>
      </c>
      <c r="AA59" s="114" t="n">
        <f aca="false">+Actuals!X309</f>
        <v>0</v>
      </c>
      <c r="AB59" s="113" t="n">
        <f aca="false">+Actuals!Y309</f>
        <v>0</v>
      </c>
      <c r="AC59" s="114" t="n">
        <f aca="false">+Actuals!Z309</f>
        <v>0</v>
      </c>
      <c r="AD59" s="113" t="n">
        <f aca="false">+Actuals!AA309</f>
        <v>0</v>
      </c>
      <c r="AE59" s="114" t="n">
        <f aca="false">+Actuals!AB309</f>
        <v>0</v>
      </c>
      <c r="AF59" s="113" t="n">
        <f aca="false">+Actuals!AC309</f>
        <v>0</v>
      </c>
      <c r="AG59" s="114" t="n">
        <f aca="false">+Actuals!AD309</f>
        <v>0</v>
      </c>
      <c r="AH59" s="113" t="n">
        <f aca="false">+Actuals!AE309</f>
        <v>0</v>
      </c>
      <c r="AI59" s="114" t="n">
        <f aca="false">+Actuals!AF309</f>
        <v>0</v>
      </c>
      <c r="AJ59" s="113" t="n">
        <f aca="false">+Actuals!AG309</f>
        <v>0</v>
      </c>
      <c r="AK59" s="114" t="n">
        <f aca="false">+Actuals!AH309</f>
        <v>0</v>
      </c>
      <c r="AL59" s="113" t="n">
        <f aca="false">+Actuals!AI309</f>
        <v>0</v>
      </c>
      <c r="AM59" s="114" t="n">
        <f aca="false">+Actuals!AJ309</f>
        <v>0</v>
      </c>
      <c r="AN59" s="113" t="n">
        <f aca="false">+Actuals!AK309</f>
        <v>0</v>
      </c>
      <c r="AO59" s="114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'TIE-OUT'!AB60+RECLASS!Z60</f>
        <v>0</v>
      </c>
      <c r="G60" s="108" t="n">
        <f aca="false">'TIE-OUT'!AC60+RECLASS!AA60</f>
        <v>0</v>
      </c>
      <c r="H60" s="113" t="n">
        <f aca="false">+Actuals!E310</f>
        <v>0</v>
      </c>
      <c r="I60" s="114" t="n">
        <f aca="false">+Actuals!F310</f>
        <v>0</v>
      </c>
      <c r="J60" s="113" t="n">
        <f aca="false">+Actuals!G310</f>
        <v>0</v>
      </c>
      <c r="K60" s="114" t="n">
        <f aca="false">+Actuals!H310</f>
        <v>0</v>
      </c>
      <c r="L60" s="113" t="n">
        <f aca="false">+Actuals!I310</f>
        <v>0</v>
      </c>
      <c r="M60" s="114" t="n">
        <f aca="false">+Actuals!J310</f>
        <v>0</v>
      </c>
      <c r="N60" s="113" t="n">
        <f aca="false">+Actuals!K310</f>
        <v>0</v>
      </c>
      <c r="O60" s="114" t="n">
        <f aca="false">+Actuals!L310</f>
        <v>0</v>
      </c>
      <c r="P60" s="113" t="n">
        <f aca="false">+Actuals!M310</f>
        <v>0</v>
      </c>
      <c r="Q60" s="114" t="n">
        <f aca="false">+Actuals!N310</f>
        <v>0</v>
      </c>
      <c r="R60" s="113" t="n">
        <f aca="false">+Actuals!O310</f>
        <v>0</v>
      </c>
      <c r="S60" s="114" t="n">
        <f aca="false">+Actuals!P310</f>
        <v>0</v>
      </c>
      <c r="T60" s="113" t="n">
        <f aca="false">+Actuals!Q310</f>
        <v>0</v>
      </c>
      <c r="U60" s="114" t="n">
        <f aca="false">+Actuals!R310</f>
        <v>0</v>
      </c>
      <c r="V60" s="113" t="n">
        <f aca="false">+Actuals!S310</f>
        <v>0</v>
      </c>
      <c r="W60" s="114" t="n">
        <f aca="false">+Actuals!T310</f>
        <v>0</v>
      </c>
      <c r="X60" s="113" t="n">
        <f aca="false">+Actuals!U310</f>
        <v>0</v>
      </c>
      <c r="Y60" s="114" t="n">
        <f aca="false">+Actuals!V310</f>
        <v>0</v>
      </c>
      <c r="Z60" s="113" t="n">
        <f aca="false">+Actuals!W310</f>
        <v>0</v>
      </c>
      <c r="AA60" s="114" t="n">
        <f aca="false">+Actuals!X310</f>
        <v>0</v>
      </c>
      <c r="AB60" s="113" t="n">
        <f aca="false">+Actuals!Y310</f>
        <v>0</v>
      </c>
      <c r="AC60" s="114" t="n">
        <f aca="false">+Actuals!Z310</f>
        <v>0</v>
      </c>
      <c r="AD60" s="113" t="n">
        <f aca="false">+Actuals!AA310</f>
        <v>0</v>
      </c>
      <c r="AE60" s="114" t="n">
        <f aca="false">+Actuals!AB310</f>
        <v>0</v>
      </c>
      <c r="AF60" s="113" t="n">
        <f aca="false">+Actuals!AC310</f>
        <v>0</v>
      </c>
      <c r="AG60" s="114" t="n">
        <f aca="false">+Actuals!AD310</f>
        <v>0</v>
      </c>
      <c r="AH60" s="113" t="n">
        <f aca="false">+Actuals!AE310</f>
        <v>0</v>
      </c>
      <c r="AI60" s="114" t="n">
        <f aca="false">+Actuals!AF310</f>
        <v>0</v>
      </c>
      <c r="AJ60" s="113" t="n">
        <f aca="false">+Actuals!AG310</f>
        <v>0</v>
      </c>
      <c r="AK60" s="114" t="n">
        <f aca="false">+Actuals!AH310</f>
        <v>0</v>
      </c>
      <c r="AL60" s="113" t="n">
        <f aca="false">+Actuals!AI310</f>
        <v>0</v>
      </c>
      <c r="AM60" s="114" t="n">
        <f aca="false">+Actuals!AJ310</f>
        <v>0</v>
      </c>
      <c r="AN60" s="113" t="n">
        <f aca="false">+Actuals!AK310</f>
        <v>0</v>
      </c>
      <c r="AO60" s="114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3" t="n">
        <f aca="false">+Actuals!E311</f>
        <v>0</v>
      </c>
      <c r="I64" s="114" t="n">
        <f aca="false">+Actuals!F311</f>
        <v>0</v>
      </c>
      <c r="J64" s="113" t="n">
        <f aca="false">+Actuals!G311</f>
        <v>0</v>
      </c>
      <c r="K64" s="114" t="n">
        <f aca="false">+Actuals!H311</f>
        <v>0</v>
      </c>
      <c r="L64" s="113" t="n">
        <f aca="false">+Actuals!I311</f>
        <v>0</v>
      </c>
      <c r="M64" s="114" t="n">
        <f aca="false">+Actuals!J311</f>
        <v>0</v>
      </c>
      <c r="N64" s="113" t="n">
        <f aca="false">+Actuals!K311</f>
        <v>0</v>
      </c>
      <c r="O64" s="114" t="n">
        <f aca="false">+Actuals!L311</f>
        <v>0</v>
      </c>
      <c r="P64" s="113" t="n">
        <f aca="false">+Actuals!M311</f>
        <v>0</v>
      </c>
      <c r="Q64" s="114" t="n">
        <f aca="false">+Actuals!N311</f>
        <v>0</v>
      </c>
      <c r="R64" s="113" t="n">
        <f aca="false">+Actuals!O311</f>
        <v>0</v>
      </c>
      <c r="S64" s="114" t="n">
        <f aca="false">+Actuals!P311</f>
        <v>0</v>
      </c>
      <c r="T64" s="113" t="n">
        <f aca="false">+Actuals!Q311</f>
        <v>0</v>
      </c>
      <c r="U64" s="114" t="n">
        <f aca="false">+Actuals!R311</f>
        <v>0</v>
      </c>
      <c r="V64" s="113" t="n">
        <f aca="false">+Actuals!S311</f>
        <v>0</v>
      </c>
      <c r="W64" s="114" t="n">
        <f aca="false">+Actuals!T311</f>
        <v>0</v>
      </c>
      <c r="X64" s="113" t="n">
        <f aca="false">+Actuals!U311</f>
        <v>0</v>
      </c>
      <c r="Y64" s="114" t="n">
        <f aca="false">+Actuals!V311</f>
        <v>0</v>
      </c>
      <c r="Z64" s="113" t="n">
        <f aca="false">+Actuals!W311</f>
        <v>0</v>
      </c>
      <c r="AA64" s="114" t="n">
        <f aca="false">+Actuals!X311</f>
        <v>0</v>
      </c>
      <c r="AB64" s="113" t="n">
        <f aca="false">+Actuals!Y311</f>
        <v>0</v>
      </c>
      <c r="AC64" s="114" t="n">
        <f aca="false">+Actuals!Z311</f>
        <v>0</v>
      </c>
      <c r="AD64" s="113" t="n">
        <f aca="false">+Actuals!AA311</f>
        <v>0</v>
      </c>
      <c r="AE64" s="114" t="n">
        <f aca="false">+Actuals!AB311</f>
        <v>0</v>
      </c>
      <c r="AF64" s="113" t="n">
        <f aca="false">+Actuals!AC311</f>
        <v>0</v>
      </c>
      <c r="AG64" s="114" t="n">
        <f aca="false">+Actuals!AD311</f>
        <v>0</v>
      </c>
      <c r="AH64" s="113" t="n">
        <f aca="false">+Actuals!AE311</f>
        <v>0</v>
      </c>
      <c r="AI64" s="114" t="n">
        <f aca="false">+Actuals!AF311</f>
        <v>0</v>
      </c>
      <c r="AJ64" s="113" t="n">
        <f aca="false">+Actuals!AG311</f>
        <v>0</v>
      </c>
      <c r="AK64" s="114" t="n">
        <f aca="false">+Actuals!AH311</f>
        <v>0</v>
      </c>
      <c r="AL64" s="113" t="n">
        <f aca="false">+Actuals!AI311</f>
        <v>0</v>
      </c>
      <c r="AM64" s="114" t="n">
        <f aca="false">+Actuals!AJ311</f>
        <v>0</v>
      </c>
      <c r="AN64" s="113" t="n">
        <f aca="false">+Actuals!AK311</f>
        <v>0</v>
      </c>
      <c r="AO64" s="114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'TIE-OUT'!AB65+RECLASS!Z65</f>
        <v>0</v>
      </c>
      <c r="G65" s="108" t="n">
        <f aca="false">'TIE-OUT'!AC65+RECLASS!AA65</f>
        <v>0</v>
      </c>
      <c r="H65" s="113" t="n">
        <f aca="false">+Actuals!E312</f>
        <v>0</v>
      </c>
      <c r="I65" s="114" t="n">
        <f aca="false">+Actuals!F312</f>
        <v>0</v>
      </c>
      <c r="J65" s="113" t="n">
        <f aca="false">+Actuals!G312</f>
        <v>0</v>
      </c>
      <c r="K65" s="114" t="n">
        <f aca="false">+Actuals!H312</f>
        <v>0</v>
      </c>
      <c r="L65" s="113" t="n">
        <f aca="false">+Actuals!I312</f>
        <v>0</v>
      </c>
      <c r="M65" s="114" t="n">
        <f aca="false">+Actuals!J312</f>
        <v>0</v>
      </c>
      <c r="N65" s="113" t="n">
        <f aca="false">+Actuals!K312</f>
        <v>0</v>
      </c>
      <c r="O65" s="114" t="n">
        <f aca="false">+Actuals!L312</f>
        <v>0</v>
      </c>
      <c r="P65" s="113" t="n">
        <f aca="false">+Actuals!M312</f>
        <v>0</v>
      </c>
      <c r="Q65" s="114" t="n">
        <f aca="false">+Actuals!N312</f>
        <v>0</v>
      </c>
      <c r="R65" s="113" t="n">
        <f aca="false">+Actuals!O312</f>
        <v>0</v>
      </c>
      <c r="S65" s="114" t="n">
        <f aca="false">+Actuals!P312</f>
        <v>0</v>
      </c>
      <c r="T65" s="113" t="n">
        <f aca="false">+Actuals!Q312</f>
        <v>0</v>
      </c>
      <c r="U65" s="114" t="n">
        <f aca="false">+Actuals!R312</f>
        <v>0</v>
      </c>
      <c r="V65" s="113" t="n">
        <f aca="false">+Actuals!S312</f>
        <v>0</v>
      </c>
      <c r="W65" s="114" t="n">
        <f aca="false">+Actuals!T312</f>
        <v>0</v>
      </c>
      <c r="X65" s="113" t="n">
        <f aca="false">+Actuals!U312</f>
        <v>0</v>
      </c>
      <c r="Y65" s="114" t="n">
        <f aca="false">+Actuals!V312</f>
        <v>0</v>
      </c>
      <c r="Z65" s="113" t="n">
        <f aca="false">+Actuals!W312</f>
        <v>0</v>
      </c>
      <c r="AA65" s="114" t="n">
        <f aca="false">+Actuals!X312</f>
        <v>0</v>
      </c>
      <c r="AB65" s="113" t="n">
        <f aca="false">+Actuals!Y312</f>
        <v>0</v>
      </c>
      <c r="AC65" s="114" t="n">
        <f aca="false">+Actuals!Z312</f>
        <v>0</v>
      </c>
      <c r="AD65" s="113" t="n">
        <f aca="false">+Actuals!AA312</f>
        <v>0</v>
      </c>
      <c r="AE65" s="114" t="n">
        <f aca="false">+Actuals!AB312</f>
        <v>0</v>
      </c>
      <c r="AF65" s="113" t="n">
        <f aca="false">+Actuals!AC312</f>
        <v>0</v>
      </c>
      <c r="AG65" s="114" t="n">
        <f aca="false">+Actuals!AD312</f>
        <v>0</v>
      </c>
      <c r="AH65" s="113" t="n">
        <f aca="false">+Actuals!AE312</f>
        <v>0</v>
      </c>
      <c r="AI65" s="114" t="n">
        <f aca="false">+Actuals!AF312</f>
        <v>0</v>
      </c>
      <c r="AJ65" s="113" t="n">
        <f aca="false">+Actuals!AG312</f>
        <v>0</v>
      </c>
      <c r="AK65" s="114" t="n">
        <f aca="false">+Actuals!AH312</f>
        <v>0</v>
      </c>
      <c r="AL65" s="113" t="n">
        <f aca="false">+Actuals!AI312</f>
        <v>0</v>
      </c>
      <c r="AM65" s="114" t="n">
        <f aca="false">+Actuals!AJ312</f>
        <v>0</v>
      </c>
      <c r="AN65" s="113" t="n">
        <f aca="false">+Actuals!AK312</f>
        <v>0</v>
      </c>
      <c r="AO65" s="114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9378952.52</v>
      </c>
      <c r="F70" s="25" t="n">
        <f aca="false">'TIE-OUT'!AB70+RECLASS!Z70</f>
        <v>0</v>
      </c>
      <c r="G70" s="26" t="n">
        <f aca="false">'TIE-OUT'!AC70+RECLASS!AA70</f>
        <v>9378952.52</v>
      </c>
      <c r="H70" s="113" t="n">
        <f aca="false">+Actuals!E313</f>
        <v>0</v>
      </c>
      <c r="I70" s="114" t="n">
        <f aca="false">+Actuals!F313</f>
        <v>0</v>
      </c>
      <c r="J70" s="113" t="n">
        <f aca="false">+Actuals!G313</f>
        <v>0</v>
      </c>
      <c r="K70" s="114" t="n">
        <f aca="false">+Actuals!H313</f>
        <v>0</v>
      </c>
      <c r="L70" s="113" t="n">
        <f aca="false">+Actuals!I313</f>
        <v>0</v>
      </c>
      <c r="M70" s="114" t="n">
        <f aca="false">+Actuals!J313</f>
        <v>0</v>
      </c>
      <c r="N70" s="113" t="n">
        <f aca="false">+Actuals!K313</f>
        <v>0</v>
      </c>
      <c r="O70" s="114" t="n">
        <f aca="false">+Actuals!L313</f>
        <v>0</v>
      </c>
      <c r="P70" s="113" t="n">
        <f aca="false">+Actuals!M313</f>
        <v>0</v>
      </c>
      <c r="Q70" s="114" t="n">
        <f aca="false">+Actuals!N313</f>
        <v>0</v>
      </c>
      <c r="R70" s="113" t="n">
        <f aca="false">+Actuals!O313</f>
        <v>0</v>
      </c>
      <c r="S70" s="114" t="n">
        <f aca="false">+Actuals!P313</f>
        <v>0</v>
      </c>
      <c r="T70" s="113" t="n">
        <f aca="false">+Actuals!Q313</f>
        <v>0</v>
      </c>
      <c r="U70" s="114" t="n">
        <f aca="false">+Actuals!R313</f>
        <v>0</v>
      </c>
      <c r="V70" s="113" t="n">
        <f aca="false">+Actuals!S313</f>
        <v>0</v>
      </c>
      <c r="W70" s="114" t="n">
        <f aca="false">+Actuals!T313</f>
        <v>0</v>
      </c>
      <c r="X70" s="113" t="n">
        <f aca="false">+Actuals!U313</f>
        <v>0</v>
      </c>
      <c r="Y70" s="114" t="n">
        <f aca="false">+Actuals!V313</f>
        <v>0</v>
      </c>
      <c r="Z70" s="113" t="n">
        <f aca="false">+Actuals!W313</f>
        <v>0</v>
      </c>
      <c r="AA70" s="114" t="n">
        <f aca="false">+Actuals!X313</f>
        <v>0</v>
      </c>
      <c r="AB70" s="113" t="n">
        <f aca="false">+Actuals!Y313</f>
        <v>0</v>
      </c>
      <c r="AC70" s="114" t="n">
        <f aca="false">+Actuals!Z313</f>
        <v>0</v>
      </c>
      <c r="AD70" s="113" t="n">
        <f aca="false">+Actuals!AA313</f>
        <v>0</v>
      </c>
      <c r="AE70" s="114" t="n">
        <f aca="false">+Actuals!AB313</f>
        <v>0</v>
      </c>
      <c r="AF70" s="113" t="n">
        <f aca="false">+Actuals!AC313</f>
        <v>0</v>
      </c>
      <c r="AG70" s="114" t="n">
        <f aca="false">+Actuals!AD313</f>
        <v>0</v>
      </c>
      <c r="AH70" s="113" t="n">
        <f aca="false">+Actuals!AE313</f>
        <v>0</v>
      </c>
      <c r="AI70" s="114" t="n">
        <f aca="false">+Actuals!AF313</f>
        <v>0</v>
      </c>
      <c r="AJ70" s="113" t="n">
        <f aca="false">+Actuals!AG313</f>
        <v>0</v>
      </c>
      <c r="AK70" s="114" t="n">
        <f aca="false">+Actuals!AH313</f>
        <v>0</v>
      </c>
      <c r="AL70" s="113" t="n">
        <f aca="false">+Actuals!AI313</f>
        <v>0</v>
      </c>
      <c r="AM70" s="114" t="n">
        <f aca="false">+Actuals!AJ313</f>
        <v>0</v>
      </c>
      <c r="AN70" s="113" t="n">
        <f aca="false">+Actuals!AK313</f>
        <v>0</v>
      </c>
      <c r="AO70" s="114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287595.48</v>
      </c>
      <c r="F71" s="107" t="n">
        <f aca="false">'TIE-OUT'!AB71+RECLASS!Z71</f>
        <v>0</v>
      </c>
      <c r="G71" s="108" t="n">
        <f aca="false">'TIE-OUT'!AC71+RECLASS!AA71</f>
        <v>287595.48</v>
      </c>
      <c r="H71" s="113" t="n">
        <f aca="false">+Actuals!E314</f>
        <v>0</v>
      </c>
      <c r="I71" s="114" t="n">
        <f aca="false">+Actuals!F314</f>
        <v>0</v>
      </c>
      <c r="J71" s="113" t="n">
        <f aca="false">+Actuals!G314</f>
        <v>0</v>
      </c>
      <c r="K71" s="114" t="n">
        <f aca="false">+Actuals!H314</f>
        <v>0</v>
      </c>
      <c r="L71" s="113" t="n">
        <f aca="false">+Actuals!I314</f>
        <v>0</v>
      </c>
      <c r="M71" s="114" t="n">
        <f aca="false">+Actuals!J314</f>
        <v>0</v>
      </c>
      <c r="N71" s="113" t="n">
        <f aca="false">+Actuals!K314</f>
        <v>0</v>
      </c>
      <c r="O71" s="114" t="n">
        <f aca="false">+Actuals!L314</f>
        <v>0</v>
      </c>
      <c r="P71" s="113" t="n">
        <f aca="false">+Actuals!M314</f>
        <v>0</v>
      </c>
      <c r="Q71" s="114" t="n">
        <f aca="false">+Actuals!N314</f>
        <v>0</v>
      </c>
      <c r="R71" s="113" t="n">
        <f aca="false">+Actuals!O314</f>
        <v>0</v>
      </c>
      <c r="S71" s="114" t="n">
        <f aca="false">+Actuals!P314</f>
        <v>0</v>
      </c>
      <c r="T71" s="113" t="n">
        <f aca="false">+Actuals!Q314</f>
        <v>0</v>
      </c>
      <c r="U71" s="114" t="n">
        <f aca="false">+Actuals!R314</f>
        <v>0</v>
      </c>
      <c r="V71" s="113" t="n">
        <f aca="false">+Actuals!S314</f>
        <v>0</v>
      </c>
      <c r="W71" s="114" t="n">
        <f aca="false">+Actuals!T314</f>
        <v>0</v>
      </c>
      <c r="X71" s="113" t="n">
        <f aca="false">+Actuals!U314</f>
        <v>0</v>
      </c>
      <c r="Y71" s="114" t="n">
        <f aca="false">+Actuals!V314</f>
        <v>0</v>
      </c>
      <c r="Z71" s="113" t="n">
        <f aca="false">+Actuals!W314</f>
        <v>0</v>
      </c>
      <c r="AA71" s="114" t="n">
        <f aca="false">+Actuals!X314</f>
        <v>0</v>
      </c>
      <c r="AB71" s="113" t="n">
        <f aca="false">+Actuals!Y314</f>
        <v>0</v>
      </c>
      <c r="AC71" s="114" t="n">
        <f aca="false">+Actuals!Z314</f>
        <v>0</v>
      </c>
      <c r="AD71" s="113" t="n">
        <f aca="false">+Actuals!AA314</f>
        <v>0</v>
      </c>
      <c r="AE71" s="114" t="n">
        <f aca="false">+Actuals!AB314</f>
        <v>0</v>
      </c>
      <c r="AF71" s="113" t="n">
        <f aca="false">+Actuals!AC314</f>
        <v>0</v>
      </c>
      <c r="AG71" s="114" t="n">
        <f aca="false">+Actuals!AD314</f>
        <v>0</v>
      </c>
      <c r="AH71" s="113" t="n">
        <f aca="false">+Actuals!AE314</f>
        <v>0</v>
      </c>
      <c r="AI71" s="114" t="n">
        <f aca="false">+Actuals!AF314</f>
        <v>0</v>
      </c>
      <c r="AJ71" s="113" t="n">
        <f aca="false">+Actuals!AG314</f>
        <v>0</v>
      </c>
      <c r="AK71" s="114" t="n">
        <f aca="false">+Actuals!AH314</f>
        <v>0</v>
      </c>
      <c r="AL71" s="113" t="n">
        <f aca="false">+Actuals!AI314</f>
        <v>0</v>
      </c>
      <c r="AM71" s="114" t="n">
        <f aca="false">+Actuals!AJ314</f>
        <v>0</v>
      </c>
      <c r="AN71" s="113" t="n">
        <f aca="false">+Actuals!AK314</f>
        <v>0</v>
      </c>
      <c r="AO71" s="114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9666548</v>
      </c>
      <c r="F72" s="30" t="n">
        <f aca="false">SUM(F70:F71)</f>
        <v>0</v>
      </c>
      <c r="G72" s="81" t="n">
        <f aca="false">SUM(G70:G71)</f>
        <v>9666548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3" t="n">
        <f aca="false">+Actuals!E315</f>
        <v>0</v>
      </c>
      <c r="I73" s="114" t="n">
        <f aca="false">+Actuals!F315</f>
        <v>0</v>
      </c>
      <c r="J73" s="113" t="n">
        <f aca="false">+Actuals!G315</f>
        <v>0</v>
      </c>
      <c r="K73" s="114" t="n">
        <f aca="false">+Actuals!H315</f>
        <v>0</v>
      </c>
      <c r="L73" s="113" t="n">
        <f aca="false">+Actuals!I315</f>
        <v>0</v>
      </c>
      <c r="M73" s="114" t="n">
        <f aca="false">+Actuals!J315</f>
        <v>0</v>
      </c>
      <c r="N73" s="113" t="n">
        <f aca="false">+Actuals!K315</f>
        <v>0</v>
      </c>
      <c r="O73" s="114" t="n">
        <f aca="false">+Actuals!L315</f>
        <v>0</v>
      </c>
      <c r="P73" s="113" t="n">
        <f aca="false">+Actuals!M315</f>
        <v>0</v>
      </c>
      <c r="Q73" s="114" t="n">
        <f aca="false">+Actuals!N315</f>
        <v>0</v>
      </c>
      <c r="R73" s="113" t="n">
        <f aca="false">+Actuals!O315</f>
        <v>0</v>
      </c>
      <c r="S73" s="114" t="n">
        <f aca="false">+Actuals!P315</f>
        <v>0</v>
      </c>
      <c r="T73" s="113" t="n">
        <f aca="false">+Actuals!Q315</f>
        <v>0</v>
      </c>
      <c r="U73" s="114" t="n">
        <f aca="false">+Actuals!R315</f>
        <v>0</v>
      </c>
      <c r="V73" s="113" t="n">
        <f aca="false">+Actuals!S315</f>
        <v>0</v>
      </c>
      <c r="W73" s="114" t="n">
        <f aca="false">+Actuals!T315</f>
        <v>0</v>
      </c>
      <c r="X73" s="113" t="n">
        <f aca="false">+Actuals!U315</f>
        <v>0</v>
      </c>
      <c r="Y73" s="114" t="n">
        <f aca="false">+Actuals!V315</f>
        <v>0</v>
      </c>
      <c r="Z73" s="113" t="n">
        <f aca="false">+Actuals!W315</f>
        <v>0</v>
      </c>
      <c r="AA73" s="114" t="n">
        <f aca="false">+Actuals!X315</f>
        <v>0</v>
      </c>
      <c r="AB73" s="113" t="n">
        <f aca="false">+Actuals!Y315</f>
        <v>0</v>
      </c>
      <c r="AC73" s="114" t="n">
        <f aca="false">+Actuals!Z315</f>
        <v>0</v>
      </c>
      <c r="AD73" s="113" t="n">
        <f aca="false">+Actuals!AA315</f>
        <v>0</v>
      </c>
      <c r="AE73" s="114" t="n">
        <f aca="false">+Actuals!AB315</f>
        <v>0</v>
      </c>
      <c r="AF73" s="113" t="n">
        <f aca="false">+Actuals!AC315</f>
        <v>0</v>
      </c>
      <c r="AG73" s="114" t="n">
        <f aca="false">+Actuals!AD315</f>
        <v>0</v>
      </c>
      <c r="AH73" s="113" t="n">
        <f aca="false">+Actuals!AE315</f>
        <v>0</v>
      </c>
      <c r="AI73" s="114" t="n">
        <f aca="false">+Actuals!AF315</f>
        <v>0</v>
      </c>
      <c r="AJ73" s="113" t="n">
        <f aca="false">+Actuals!AG315</f>
        <v>0</v>
      </c>
      <c r="AK73" s="114" t="n">
        <f aca="false">+Actuals!AH315</f>
        <v>0</v>
      </c>
      <c r="AL73" s="113" t="n">
        <f aca="false">+Actuals!AI315</f>
        <v>0</v>
      </c>
      <c r="AM73" s="114" t="n">
        <f aca="false">+Actuals!AJ315</f>
        <v>0</v>
      </c>
      <c r="AN73" s="113" t="n">
        <f aca="false">+Actuals!AK315</f>
        <v>0</v>
      </c>
      <c r="AO73" s="114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-8851783.07</v>
      </c>
      <c r="F74" s="28" t="n">
        <f aca="false">'TIE-OUT'!AB74+RECLASS!Z74</f>
        <v>0</v>
      </c>
      <c r="G74" s="28" t="n">
        <f aca="false">'TIE-OUT'!AC74+RECLASS!AA74</f>
        <v>-8808173.07</v>
      </c>
      <c r="H74" s="113" t="n">
        <f aca="false">+Actuals!E316</f>
        <v>0</v>
      </c>
      <c r="I74" s="115" t="n">
        <v>0</v>
      </c>
      <c r="J74" s="113" t="n">
        <f aca="false">+Actuals!G316</f>
        <v>0</v>
      </c>
      <c r="K74" s="115" t="n">
        <f aca="false">+Actuals!H316</f>
        <v>0</v>
      </c>
      <c r="L74" s="113" t="n">
        <f aca="false">+Actuals!I316</f>
        <v>0</v>
      </c>
      <c r="M74" s="114" t="n">
        <v>-43610</v>
      </c>
      <c r="N74" s="113" t="n">
        <f aca="false">+Actuals!K316</f>
        <v>0</v>
      </c>
      <c r="O74" s="114" t="n">
        <f aca="false">+Actuals!L316</f>
        <v>0</v>
      </c>
      <c r="P74" s="113" t="n">
        <f aca="false">+Actuals!M316</f>
        <v>0</v>
      </c>
      <c r="Q74" s="114" t="n">
        <f aca="false">+Actuals!N316</f>
        <v>0</v>
      </c>
      <c r="R74" s="113" t="n">
        <f aca="false">+Actuals!O316</f>
        <v>0</v>
      </c>
      <c r="S74" s="114" t="n">
        <f aca="false">+Actuals!P316</f>
        <v>0</v>
      </c>
      <c r="T74" s="113" t="n">
        <f aca="false">+Actuals!Q316</f>
        <v>0</v>
      </c>
      <c r="U74" s="114" t="n">
        <f aca="false">+Actuals!R316</f>
        <v>0</v>
      </c>
      <c r="V74" s="113" t="n">
        <f aca="false">+Actuals!S316</f>
        <v>0</v>
      </c>
      <c r="W74" s="114" t="n">
        <f aca="false">+Actuals!T316</f>
        <v>0</v>
      </c>
      <c r="X74" s="113" t="n">
        <f aca="false">+Actuals!U316</f>
        <v>0</v>
      </c>
      <c r="Y74" s="114" t="n">
        <f aca="false">+Actuals!V316</f>
        <v>0</v>
      </c>
      <c r="Z74" s="113" t="n">
        <f aca="false">+Actuals!W316</f>
        <v>0</v>
      </c>
      <c r="AA74" s="114" t="n">
        <f aca="false">+Actuals!X316</f>
        <v>0</v>
      </c>
      <c r="AB74" s="113" t="n">
        <f aca="false">+Actuals!Y316</f>
        <v>0</v>
      </c>
      <c r="AC74" s="114" t="n">
        <f aca="false">+Actuals!Z316</f>
        <v>0</v>
      </c>
      <c r="AD74" s="113" t="n">
        <f aca="false">+Actuals!AA316</f>
        <v>0</v>
      </c>
      <c r="AE74" s="114" t="n">
        <f aca="false">+Actuals!AB316</f>
        <v>0</v>
      </c>
      <c r="AF74" s="113" t="n">
        <f aca="false">+Actuals!AC316</f>
        <v>0</v>
      </c>
      <c r="AG74" s="114" t="n">
        <f aca="false">+Actuals!AD316</f>
        <v>0</v>
      </c>
      <c r="AH74" s="113" t="n">
        <f aca="false">+Actuals!AE316</f>
        <v>0</v>
      </c>
      <c r="AI74" s="114" t="n">
        <f aca="false">+Actuals!AF316</f>
        <v>0</v>
      </c>
      <c r="AJ74" s="113" t="n">
        <f aca="false">+Actuals!AG316</f>
        <v>0</v>
      </c>
      <c r="AK74" s="114" t="n">
        <f aca="false">+Actuals!AH316</f>
        <v>0</v>
      </c>
      <c r="AL74" s="113" t="n">
        <f aca="false">+Actuals!AI316</f>
        <v>0</v>
      </c>
      <c r="AM74" s="114" t="n">
        <f aca="false">+Actuals!AJ316</f>
        <v>0</v>
      </c>
      <c r="AN74" s="113" t="n">
        <f aca="false">+Actuals!AK316</f>
        <v>0</v>
      </c>
      <c r="AO74" s="114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3" t="n">
        <f aca="false">+Actuals!E317</f>
        <v>0</v>
      </c>
      <c r="I75" s="114" t="n">
        <f aca="false">+Actuals!F317</f>
        <v>0</v>
      </c>
      <c r="J75" s="113" t="n">
        <f aca="false">+Actuals!G317</f>
        <v>0</v>
      </c>
      <c r="K75" s="114" t="n">
        <f aca="false">+Actuals!H317</f>
        <v>0</v>
      </c>
      <c r="L75" s="113" t="n">
        <f aca="false">+Actuals!I317</f>
        <v>0</v>
      </c>
      <c r="M75" s="114" t="n">
        <f aca="false">+Actuals!J317</f>
        <v>0</v>
      </c>
      <c r="N75" s="113" t="n">
        <f aca="false">+Actuals!K317</f>
        <v>0</v>
      </c>
      <c r="O75" s="114" t="n">
        <f aca="false">+Actuals!L317</f>
        <v>0</v>
      </c>
      <c r="P75" s="113" t="n">
        <f aca="false">+Actuals!M317</f>
        <v>0</v>
      </c>
      <c r="Q75" s="114" t="n">
        <f aca="false">+Actuals!N317</f>
        <v>0</v>
      </c>
      <c r="R75" s="113" t="n">
        <f aca="false">+Actuals!O317</f>
        <v>0</v>
      </c>
      <c r="S75" s="114" t="n">
        <f aca="false">+Actuals!P317</f>
        <v>0</v>
      </c>
      <c r="T75" s="113" t="n">
        <f aca="false">+Actuals!Q317</f>
        <v>0</v>
      </c>
      <c r="U75" s="114" t="n">
        <f aca="false">+Actuals!R317</f>
        <v>0</v>
      </c>
      <c r="V75" s="113" t="n">
        <f aca="false">+Actuals!S317</f>
        <v>0</v>
      </c>
      <c r="W75" s="114" t="n">
        <f aca="false">+Actuals!T317</f>
        <v>0</v>
      </c>
      <c r="X75" s="113" t="n">
        <f aca="false">+Actuals!U317</f>
        <v>0</v>
      </c>
      <c r="Y75" s="114" t="n">
        <f aca="false">+Actuals!V317</f>
        <v>0</v>
      </c>
      <c r="Z75" s="113" t="n">
        <f aca="false">+Actuals!W317</f>
        <v>0</v>
      </c>
      <c r="AA75" s="114" t="n">
        <f aca="false">+Actuals!X317</f>
        <v>0</v>
      </c>
      <c r="AB75" s="113" t="n">
        <f aca="false">+Actuals!Y317</f>
        <v>0</v>
      </c>
      <c r="AC75" s="114" t="n">
        <f aca="false">+Actuals!Z317</f>
        <v>0</v>
      </c>
      <c r="AD75" s="113" t="n">
        <f aca="false">+Actuals!AA317</f>
        <v>0</v>
      </c>
      <c r="AE75" s="114" t="n">
        <f aca="false">+Actuals!AB317</f>
        <v>0</v>
      </c>
      <c r="AF75" s="113" t="n">
        <f aca="false">+Actuals!AC317</f>
        <v>0</v>
      </c>
      <c r="AG75" s="114" t="n">
        <f aca="false">+Actuals!AD317</f>
        <v>0</v>
      </c>
      <c r="AH75" s="113" t="n">
        <f aca="false">+Actuals!AE317</f>
        <v>0</v>
      </c>
      <c r="AI75" s="114" t="n">
        <f aca="false">+Actuals!AF317</f>
        <v>0</v>
      </c>
      <c r="AJ75" s="113" t="n">
        <f aca="false">+Actuals!AG317</f>
        <v>0</v>
      </c>
      <c r="AK75" s="114" t="n">
        <f aca="false">+Actuals!AH317</f>
        <v>0</v>
      </c>
      <c r="AL75" s="113" t="n">
        <f aca="false">+Actuals!AI317</f>
        <v>0</v>
      </c>
      <c r="AM75" s="114" t="n">
        <f aca="false">+Actuals!AJ317</f>
        <v>0</v>
      </c>
      <c r="AN75" s="113" t="n">
        <f aca="false">+Actuals!AK317</f>
        <v>0</v>
      </c>
      <c r="AO75" s="114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-1387.4</v>
      </c>
      <c r="F76" s="28" t="n">
        <f aca="false">'TIE-OUT'!AB76+RECLASS!Z76</f>
        <v>0</v>
      </c>
      <c r="G76" s="28" t="n">
        <f aca="false">'TIE-OUT'!AC76+RECLASS!AA76</f>
        <v>0</v>
      </c>
      <c r="H76" s="113" t="n">
        <f aca="false">+Actuals!E318</f>
        <v>-0</v>
      </c>
      <c r="I76" s="114" t="n">
        <f aca="false">+Actuals!F318</f>
        <v>-1109.65</v>
      </c>
      <c r="J76" s="113" t="n">
        <f aca="false">+Actuals!G318</f>
        <v>-0</v>
      </c>
      <c r="K76" s="114" t="n">
        <f aca="false">+Actuals!H318</f>
        <v>-284.75</v>
      </c>
      <c r="L76" s="113" t="n">
        <f aca="false">+Actuals!I318</f>
        <v>0</v>
      </c>
      <c r="M76" s="114" t="n">
        <v>7</v>
      </c>
      <c r="N76" s="113" t="n">
        <f aca="false">+Actuals!K318</f>
        <v>0</v>
      </c>
      <c r="O76" s="114" t="n">
        <f aca="false">+Actuals!L318</f>
        <v>0</v>
      </c>
      <c r="P76" s="113" t="n">
        <f aca="false">+Actuals!M318</f>
        <v>0</v>
      </c>
      <c r="Q76" s="114" t="n">
        <f aca="false">+Actuals!N318</f>
        <v>0</v>
      </c>
      <c r="R76" s="113" t="n">
        <f aca="false">+Actuals!O318</f>
        <v>0</v>
      </c>
      <c r="S76" s="114" t="n">
        <f aca="false">+Actuals!P318</f>
        <v>0</v>
      </c>
      <c r="T76" s="113" t="n">
        <f aca="false">+Actuals!Q318</f>
        <v>0</v>
      </c>
      <c r="U76" s="114" t="n">
        <f aca="false">+Actuals!R318</f>
        <v>0</v>
      </c>
      <c r="V76" s="113" t="n">
        <f aca="false">+Actuals!S318</f>
        <v>0</v>
      </c>
      <c r="W76" s="114" t="n">
        <f aca="false">+Actuals!T318</f>
        <v>0</v>
      </c>
      <c r="X76" s="113" t="n">
        <f aca="false">+Actuals!U318</f>
        <v>0</v>
      </c>
      <c r="Y76" s="114" t="n">
        <f aca="false">+Actuals!V318</f>
        <v>0</v>
      </c>
      <c r="Z76" s="113" t="n">
        <f aca="false">+Actuals!W318</f>
        <v>0</v>
      </c>
      <c r="AA76" s="114" t="n">
        <f aca="false">+Actuals!X318</f>
        <v>0</v>
      </c>
      <c r="AB76" s="113" t="n">
        <f aca="false">+Actuals!Y318</f>
        <v>0</v>
      </c>
      <c r="AC76" s="114" t="n">
        <f aca="false">+Actuals!Z318</f>
        <v>0</v>
      </c>
      <c r="AD76" s="113" t="n">
        <f aca="false">+Actuals!AA318</f>
        <v>0</v>
      </c>
      <c r="AE76" s="114" t="n">
        <f aca="false">+Actuals!AB318</f>
        <v>0</v>
      </c>
      <c r="AF76" s="113" t="n">
        <f aca="false">+Actuals!AC318</f>
        <v>0</v>
      </c>
      <c r="AG76" s="114" t="n">
        <f aca="false">+Actuals!AD318</f>
        <v>0</v>
      </c>
      <c r="AH76" s="113" t="n">
        <f aca="false">+Actuals!AE318</f>
        <v>0</v>
      </c>
      <c r="AI76" s="114" t="n">
        <f aca="false">+Actuals!AF318</f>
        <v>0</v>
      </c>
      <c r="AJ76" s="113" t="n">
        <f aca="false">+Actuals!AG318</f>
        <v>0</v>
      </c>
      <c r="AK76" s="114" t="n">
        <f aca="false">+Actuals!AH318</f>
        <v>0</v>
      </c>
      <c r="AL76" s="113" t="n">
        <f aca="false">+Actuals!AI318</f>
        <v>0</v>
      </c>
      <c r="AM76" s="114" t="n">
        <f aca="false">+Actuals!AJ318</f>
        <v>0</v>
      </c>
      <c r="AN76" s="113" t="n">
        <f aca="false">+Actuals!AK318</f>
        <v>0</v>
      </c>
      <c r="AO76" s="114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3" t="n">
        <f aca="false">+Actuals!E319</f>
        <v>0</v>
      </c>
      <c r="I77" s="114" t="n">
        <f aca="false">+Actuals!F319</f>
        <v>0</v>
      </c>
      <c r="J77" s="113" t="n">
        <f aca="false">+Actuals!G319</f>
        <v>0</v>
      </c>
      <c r="K77" s="114" t="n">
        <f aca="false">+Actuals!H319</f>
        <v>0</v>
      </c>
      <c r="L77" s="113" t="n">
        <f aca="false">+Actuals!I319</f>
        <v>0</v>
      </c>
      <c r="M77" s="114" t="n">
        <f aca="false">+Actuals!J319</f>
        <v>0</v>
      </c>
      <c r="N77" s="113" t="n">
        <f aca="false">+Actuals!K319</f>
        <v>0</v>
      </c>
      <c r="O77" s="114" t="n">
        <f aca="false">+Actuals!L319</f>
        <v>0</v>
      </c>
      <c r="P77" s="113" t="n">
        <f aca="false">+Actuals!M319</f>
        <v>0</v>
      </c>
      <c r="Q77" s="114" t="n">
        <f aca="false">+Actuals!N319</f>
        <v>0</v>
      </c>
      <c r="R77" s="113" t="n">
        <f aca="false">+Actuals!O319</f>
        <v>0</v>
      </c>
      <c r="S77" s="114" t="n">
        <f aca="false">+Actuals!P319</f>
        <v>0</v>
      </c>
      <c r="T77" s="113" t="n">
        <f aca="false">+Actuals!Q319</f>
        <v>0</v>
      </c>
      <c r="U77" s="114" t="n">
        <f aca="false">+Actuals!R319</f>
        <v>0</v>
      </c>
      <c r="V77" s="113" t="n">
        <f aca="false">+Actuals!S319</f>
        <v>0</v>
      </c>
      <c r="W77" s="114" t="n">
        <f aca="false">+Actuals!T319</f>
        <v>0</v>
      </c>
      <c r="X77" s="113" t="n">
        <f aca="false">+Actuals!U319</f>
        <v>0</v>
      </c>
      <c r="Y77" s="114" t="n">
        <f aca="false">+Actuals!V319</f>
        <v>0</v>
      </c>
      <c r="Z77" s="113" t="n">
        <f aca="false">+Actuals!W319</f>
        <v>0</v>
      </c>
      <c r="AA77" s="114" t="n">
        <f aca="false">+Actuals!X319</f>
        <v>0</v>
      </c>
      <c r="AB77" s="113" t="n">
        <f aca="false">+Actuals!Y319</f>
        <v>0</v>
      </c>
      <c r="AC77" s="114" t="n">
        <f aca="false">+Actuals!Z319</f>
        <v>0</v>
      </c>
      <c r="AD77" s="113" t="n">
        <f aca="false">+Actuals!AA319</f>
        <v>0</v>
      </c>
      <c r="AE77" s="114" t="n">
        <f aca="false">+Actuals!AB319</f>
        <v>0</v>
      </c>
      <c r="AF77" s="113" t="n">
        <f aca="false">+Actuals!AC319</f>
        <v>0</v>
      </c>
      <c r="AG77" s="114" t="n">
        <f aca="false">+Actuals!AD319</f>
        <v>0</v>
      </c>
      <c r="AH77" s="113" t="n">
        <f aca="false">+Actuals!AE319</f>
        <v>0</v>
      </c>
      <c r="AI77" s="114" t="n">
        <f aca="false">+Actuals!AF319</f>
        <v>0</v>
      </c>
      <c r="AJ77" s="113" t="n">
        <f aca="false">+Actuals!AG319</f>
        <v>0</v>
      </c>
      <c r="AK77" s="114" t="n">
        <f aca="false">+Actuals!AH319</f>
        <v>0</v>
      </c>
      <c r="AL77" s="113" t="n">
        <f aca="false">+Actuals!AI319</f>
        <v>0</v>
      </c>
      <c r="AM77" s="114" t="n">
        <f aca="false">+Actuals!AJ319</f>
        <v>0</v>
      </c>
      <c r="AN77" s="113" t="n">
        <f aca="false">+Actuals!AK319</f>
        <v>0</v>
      </c>
      <c r="AO77" s="114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3" t="n">
        <f aca="false">+Actuals!E320</f>
        <v>0</v>
      </c>
      <c r="I78" s="114" t="n">
        <f aca="false">+Actuals!F320</f>
        <v>0</v>
      </c>
      <c r="J78" s="113" t="n">
        <f aca="false">+Actuals!G320</f>
        <v>0</v>
      </c>
      <c r="K78" s="114" t="n">
        <f aca="false">+Actuals!H320</f>
        <v>0</v>
      </c>
      <c r="L78" s="113" t="n">
        <f aca="false">+Actuals!I320</f>
        <v>0</v>
      </c>
      <c r="M78" s="114" t="n">
        <f aca="false">+Actuals!J320</f>
        <v>0</v>
      </c>
      <c r="N78" s="113" t="n">
        <f aca="false">+Actuals!K320</f>
        <v>0</v>
      </c>
      <c r="O78" s="114" t="n">
        <f aca="false">+Actuals!L320</f>
        <v>0</v>
      </c>
      <c r="P78" s="113" t="n">
        <f aca="false">+Actuals!M320</f>
        <v>0</v>
      </c>
      <c r="Q78" s="114" t="n">
        <f aca="false">+Actuals!N320</f>
        <v>0</v>
      </c>
      <c r="R78" s="113" t="n">
        <f aca="false">+Actuals!O320</f>
        <v>0</v>
      </c>
      <c r="S78" s="114" t="n">
        <f aca="false">+Actuals!P320</f>
        <v>0</v>
      </c>
      <c r="T78" s="113" t="n">
        <f aca="false">+Actuals!Q320</f>
        <v>0</v>
      </c>
      <c r="U78" s="114" t="n">
        <f aca="false">+Actuals!R320</f>
        <v>0</v>
      </c>
      <c r="V78" s="113" t="n">
        <f aca="false">+Actuals!S320</f>
        <v>0</v>
      </c>
      <c r="W78" s="114" t="n">
        <f aca="false">+Actuals!T320</f>
        <v>0</v>
      </c>
      <c r="X78" s="113" t="n">
        <f aca="false">+Actuals!U320</f>
        <v>0</v>
      </c>
      <c r="Y78" s="114" t="n">
        <f aca="false">+Actuals!V320</f>
        <v>0</v>
      </c>
      <c r="Z78" s="113" t="n">
        <f aca="false">+Actuals!W320</f>
        <v>0</v>
      </c>
      <c r="AA78" s="114" t="n">
        <f aca="false">+Actuals!X320</f>
        <v>0</v>
      </c>
      <c r="AB78" s="113" t="n">
        <f aca="false">+Actuals!Y320</f>
        <v>0</v>
      </c>
      <c r="AC78" s="114" t="n">
        <f aca="false">+Actuals!Z320</f>
        <v>0</v>
      </c>
      <c r="AD78" s="113" t="n">
        <f aca="false">+Actuals!AA320</f>
        <v>0</v>
      </c>
      <c r="AE78" s="114" t="n">
        <f aca="false">+Actuals!AB320</f>
        <v>0</v>
      </c>
      <c r="AF78" s="113" t="n">
        <f aca="false">+Actuals!AC320</f>
        <v>0</v>
      </c>
      <c r="AG78" s="114" t="n">
        <f aca="false">+Actuals!AD320</f>
        <v>0</v>
      </c>
      <c r="AH78" s="113" t="n">
        <f aca="false">+Actuals!AE320</f>
        <v>0</v>
      </c>
      <c r="AI78" s="114" t="n">
        <f aca="false">+Actuals!AF320</f>
        <v>0</v>
      </c>
      <c r="AJ78" s="113" t="n">
        <f aca="false">+Actuals!AG320</f>
        <v>0</v>
      </c>
      <c r="AK78" s="114" t="n">
        <f aca="false">+Actuals!AH320</f>
        <v>0</v>
      </c>
      <c r="AL78" s="113" t="n">
        <f aca="false">+Actuals!AI320</f>
        <v>0</v>
      </c>
      <c r="AM78" s="114" t="n">
        <f aca="false">+Actuals!AJ320</f>
        <v>0</v>
      </c>
      <c r="AN78" s="113" t="n">
        <f aca="false">+Actuals!AK320</f>
        <v>0</v>
      </c>
      <c r="AO78" s="114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3" t="n">
        <f aca="false">+Actuals!E321</f>
        <v>0</v>
      </c>
      <c r="I79" s="114" t="n">
        <f aca="false">+Actuals!F321</f>
        <v>0</v>
      </c>
      <c r="J79" s="113" t="n">
        <f aca="false">+Actuals!G321</f>
        <v>0</v>
      </c>
      <c r="K79" s="114" t="n">
        <f aca="false">+Actuals!H321</f>
        <v>0</v>
      </c>
      <c r="L79" s="113" t="n">
        <f aca="false">+Actuals!I321</f>
        <v>0</v>
      </c>
      <c r="M79" s="114" t="n">
        <f aca="false">+Actuals!J321</f>
        <v>0</v>
      </c>
      <c r="N79" s="113" t="n">
        <f aca="false">+Actuals!K321</f>
        <v>0</v>
      </c>
      <c r="O79" s="114" t="n">
        <f aca="false">+Actuals!L321</f>
        <v>0</v>
      </c>
      <c r="P79" s="113" t="n">
        <f aca="false">+Actuals!M321</f>
        <v>0</v>
      </c>
      <c r="Q79" s="114" t="n">
        <f aca="false">+Actuals!N321</f>
        <v>0</v>
      </c>
      <c r="R79" s="113" t="n">
        <f aca="false">+Actuals!O321</f>
        <v>0</v>
      </c>
      <c r="S79" s="114" t="n">
        <f aca="false">+Actuals!P321</f>
        <v>0</v>
      </c>
      <c r="T79" s="113" t="n">
        <f aca="false">+Actuals!Q321</f>
        <v>0</v>
      </c>
      <c r="U79" s="114" t="n">
        <f aca="false">+Actuals!R321</f>
        <v>0</v>
      </c>
      <c r="V79" s="113" t="n">
        <f aca="false">+Actuals!S321</f>
        <v>0</v>
      </c>
      <c r="W79" s="114" t="n">
        <f aca="false">+Actuals!T321</f>
        <v>0</v>
      </c>
      <c r="X79" s="113" t="n">
        <f aca="false">+Actuals!U321</f>
        <v>0</v>
      </c>
      <c r="Y79" s="114" t="n">
        <f aca="false">+Actuals!V321</f>
        <v>0</v>
      </c>
      <c r="Z79" s="113" t="n">
        <f aca="false">+Actuals!W321</f>
        <v>0</v>
      </c>
      <c r="AA79" s="114" t="n">
        <f aca="false">+Actuals!X321</f>
        <v>0</v>
      </c>
      <c r="AB79" s="113" t="n">
        <f aca="false">+Actuals!Y321</f>
        <v>0</v>
      </c>
      <c r="AC79" s="114" t="n">
        <f aca="false">+Actuals!Z321</f>
        <v>0</v>
      </c>
      <c r="AD79" s="113" t="n">
        <f aca="false">+Actuals!AA321</f>
        <v>0</v>
      </c>
      <c r="AE79" s="114" t="n">
        <f aca="false">+Actuals!AB321</f>
        <v>0</v>
      </c>
      <c r="AF79" s="113" t="n">
        <f aca="false">+Actuals!AC321</f>
        <v>0</v>
      </c>
      <c r="AG79" s="114" t="n">
        <f aca="false">+Actuals!AD321</f>
        <v>0</v>
      </c>
      <c r="AH79" s="113" t="n">
        <f aca="false">+Actuals!AE321</f>
        <v>0</v>
      </c>
      <c r="AI79" s="114" t="n">
        <f aca="false">+Actuals!AF321</f>
        <v>0</v>
      </c>
      <c r="AJ79" s="113" t="n">
        <f aca="false">+Actuals!AG321</f>
        <v>0</v>
      </c>
      <c r="AK79" s="114" t="n">
        <f aca="false">+Actuals!AH321</f>
        <v>0</v>
      </c>
      <c r="AL79" s="113" t="n">
        <f aca="false">+Actuals!AI321</f>
        <v>0</v>
      </c>
      <c r="AM79" s="114" t="n">
        <f aca="false">+Actuals!AJ321</f>
        <v>0</v>
      </c>
      <c r="AN79" s="113" t="n">
        <f aca="false">+Actuals!AK321</f>
        <v>0</v>
      </c>
      <c r="AO79" s="114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3" t="n">
        <f aca="false">+Actuals!E322</f>
        <v>0</v>
      </c>
      <c r="I80" s="114" t="n">
        <f aca="false">+Actuals!F322</f>
        <v>0</v>
      </c>
      <c r="J80" s="113" t="n">
        <f aca="false">+Actuals!G322</f>
        <v>0</v>
      </c>
      <c r="K80" s="114" t="n">
        <f aca="false">+Actuals!H322</f>
        <v>0</v>
      </c>
      <c r="L80" s="113" t="n">
        <f aca="false">+Actuals!I322</f>
        <v>0</v>
      </c>
      <c r="M80" s="114" t="n">
        <f aca="false">+Actuals!J322</f>
        <v>0</v>
      </c>
      <c r="N80" s="113" t="n">
        <f aca="false">+Actuals!K322</f>
        <v>0</v>
      </c>
      <c r="O80" s="114" t="n">
        <f aca="false">+Actuals!L322</f>
        <v>0</v>
      </c>
      <c r="P80" s="113" t="n">
        <f aca="false">+Actuals!M322</f>
        <v>0</v>
      </c>
      <c r="Q80" s="114" t="n">
        <f aca="false">+Actuals!N322</f>
        <v>0</v>
      </c>
      <c r="R80" s="113" t="n">
        <f aca="false">+Actuals!O322</f>
        <v>0</v>
      </c>
      <c r="S80" s="114" t="n">
        <f aca="false">+Actuals!P322</f>
        <v>0</v>
      </c>
      <c r="T80" s="113" t="n">
        <f aca="false">+Actuals!Q322</f>
        <v>0</v>
      </c>
      <c r="U80" s="114" t="n">
        <f aca="false">+Actuals!R322</f>
        <v>0</v>
      </c>
      <c r="V80" s="113" t="n">
        <f aca="false">+Actuals!S322</f>
        <v>0</v>
      </c>
      <c r="W80" s="114" t="n">
        <f aca="false">+Actuals!T322</f>
        <v>0</v>
      </c>
      <c r="X80" s="113" t="n">
        <f aca="false">+Actuals!U322</f>
        <v>0</v>
      </c>
      <c r="Y80" s="114" t="n">
        <f aca="false">+Actuals!V322</f>
        <v>0</v>
      </c>
      <c r="Z80" s="113" t="n">
        <f aca="false">+Actuals!W322</f>
        <v>0</v>
      </c>
      <c r="AA80" s="114" t="n">
        <f aca="false">+Actuals!X322</f>
        <v>0</v>
      </c>
      <c r="AB80" s="113" t="n">
        <f aca="false">+Actuals!Y322</f>
        <v>0</v>
      </c>
      <c r="AC80" s="114" t="n">
        <f aca="false">+Actuals!Z322</f>
        <v>0</v>
      </c>
      <c r="AD80" s="113" t="n">
        <f aca="false">+Actuals!AA322</f>
        <v>0</v>
      </c>
      <c r="AE80" s="114" t="n">
        <f aca="false">+Actuals!AB322</f>
        <v>0</v>
      </c>
      <c r="AF80" s="113" t="n">
        <f aca="false">+Actuals!AC322</f>
        <v>0</v>
      </c>
      <c r="AG80" s="114" t="n">
        <f aca="false">+Actuals!AD322</f>
        <v>0</v>
      </c>
      <c r="AH80" s="113" t="n">
        <f aca="false">+Actuals!AE322</f>
        <v>0</v>
      </c>
      <c r="AI80" s="114" t="n">
        <f aca="false">+Actuals!AF322</f>
        <v>0</v>
      </c>
      <c r="AJ80" s="113" t="n">
        <f aca="false">+Actuals!AG322</f>
        <v>0</v>
      </c>
      <c r="AK80" s="114" t="n">
        <f aca="false">+Actuals!AH322</f>
        <v>0</v>
      </c>
      <c r="AL80" s="113" t="n">
        <f aca="false">+Actuals!AI322</f>
        <v>0</v>
      </c>
      <c r="AM80" s="114" t="n">
        <f aca="false">+Actuals!AJ322</f>
        <v>0</v>
      </c>
      <c r="AN80" s="113" t="n">
        <f aca="false">+Actuals!AK322</f>
        <v>0</v>
      </c>
      <c r="AO80" s="114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3" t="n">
        <f aca="false">+Actuals!E323</f>
        <v>0</v>
      </c>
      <c r="I81" s="114" t="n">
        <f aca="false">+Actuals!F323</f>
        <v>0</v>
      </c>
      <c r="J81" s="113" t="n">
        <f aca="false">+Actuals!G323</f>
        <v>0</v>
      </c>
      <c r="K81" s="114" t="n">
        <f aca="false">+Actuals!H323</f>
        <v>0</v>
      </c>
      <c r="L81" s="113" t="n">
        <f aca="false">+Actuals!I323</f>
        <v>0</v>
      </c>
      <c r="M81" s="114" t="n">
        <f aca="false">+Actuals!J323</f>
        <v>0</v>
      </c>
      <c r="N81" s="113" t="n">
        <f aca="false">+Actuals!K323</f>
        <v>0</v>
      </c>
      <c r="O81" s="114" t="n">
        <f aca="false">+Actuals!L323</f>
        <v>0</v>
      </c>
      <c r="P81" s="113" t="n">
        <f aca="false">+Actuals!M323</f>
        <v>0</v>
      </c>
      <c r="Q81" s="114" t="n">
        <f aca="false">+Actuals!N323</f>
        <v>0</v>
      </c>
      <c r="R81" s="113" t="n">
        <f aca="false">+Actuals!O323</f>
        <v>0</v>
      </c>
      <c r="S81" s="114" t="n">
        <f aca="false">+Actuals!P323</f>
        <v>0</v>
      </c>
      <c r="T81" s="113" t="n">
        <f aca="false">+Actuals!Q323</f>
        <v>0</v>
      </c>
      <c r="U81" s="114" t="n">
        <f aca="false">+Actuals!R323</f>
        <v>0</v>
      </c>
      <c r="V81" s="113" t="n">
        <f aca="false">+Actuals!S323</f>
        <v>0</v>
      </c>
      <c r="W81" s="114" t="n">
        <f aca="false">+Actuals!T323</f>
        <v>0</v>
      </c>
      <c r="X81" s="113" t="n">
        <f aca="false">+Actuals!U323</f>
        <v>0</v>
      </c>
      <c r="Y81" s="114" t="n">
        <f aca="false">+Actuals!V323</f>
        <v>0</v>
      </c>
      <c r="Z81" s="113" t="n">
        <f aca="false">+Actuals!W323</f>
        <v>0</v>
      </c>
      <c r="AA81" s="114" t="n">
        <f aca="false">+Actuals!X323</f>
        <v>0</v>
      </c>
      <c r="AB81" s="113" t="n">
        <f aca="false">+Actuals!Y323</f>
        <v>0</v>
      </c>
      <c r="AC81" s="114" t="n">
        <f aca="false">+Actuals!Z323</f>
        <v>0</v>
      </c>
      <c r="AD81" s="113" t="n">
        <f aca="false">+Actuals!AA323</f>
        <v>0</v>
      </c>
      <c r="AE81" s="114" t="n">
        <f aca="false">+Actuals!AB323</f>
        <v>0</v>
      </c>
      <c r="AF81" s="113" t="n">
        <f aca="false">+Actuals!AC323</f>
        <v>0</v>
      </c>
      <c r="AG81" s="114" t="n">
        <f aca="false">+Actuals!AD323</f>
        <v>0</v>
      </c>
      <c r="AH81" s="113" t="n">
        <f aca="false">+Actuals!AE323</f>
        <v>0</v>
      </c>
      <c r="AI81" s="114" t="n">
        <f aca="false">+Actuals!AF323</f>
        <v>0</v>
      </c>
      <c r="AJ81" s="113" t="n">
        <f aca="false">+Actuals!AG323</f>
        <v>0</v>
      </c>
      <c r="AK81" s="114" t="n">
        <f aca="false">+Actuals!AH323</f>
        <v>0</v>
      </c>
      <c r="AL81" s="113" t="n">
        <f aca="false">+Actuals!AI323</f>
        <v>0</v>
      </c>
      <c r="AM81" s="114" t="n">
        <f aca="false">+Actuals!AJ323</f>
        <v>0</v>
      </c>
      <c r="AN81" s="113" t="n">
        <f aca="false">+Actuals!AK323</f>
        <v>0</v>
      </c>
      <c r="AO81" s="114" t="n">
        <f aca="false">+Actuals!AL323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3724792.22000001</v>
      </c>
      <c r="F82" s="42" t="n">
        <f aca="false">F16+F24+F29+F36+F43+F45+F47+F49</f>
        <v>0</v>
      </c>
      <c r="G82" s="43" t="n">
        <f aca="false">SUM(G72:G81)+G16+G24+G29+G36+G43+G45+G47+G49+G51+G56+G61+G66</f>
        <v>2563682.16</v>
      </c>
      <c r="H82" s="42" t="n">
        <f aca="false">H16+H24+H29+H36+H43+H45+H47+H49</f>
        <v>0</v>
      </c>
      <c r="I82" s="43" t="n">
        <f aca="false">SUM(I72:I81)+I16+I24+I29+I36+I43+I45+I47+I49+I51+I56+I61+I66</f>
        <v>1048801.01999999</v>
      </c>
      <c r="J82" s="42" t="n">
        <f aca="false">J16+J24+J29+J36+J43+J45+J47+J49</f>
        <v>0</v>
      </c>
      <c r="K82" s="124" t="n">
        <f aca="false">SUM(K72:K81)+K16+K24+K29+K36+K43+K45+K47+K49+K51+K56+K61+K66</f>
        <v>-958303.410000001</v>
      </c>
      <c r="L82" s="42" t="n">
        <f aca="false">L16+L24+L29+L36+L43+L45+L47+L49</f>
        <v>0</v>
      </c>
      <c r="M82" s="43" t="n">
        <f aca="false">SUM(M72:M81)+M16+M24+M29+M36+M43+M45+M47+M49+M51+M56+M61+M66</f>
        <v>-8601.16999999999</v>
      </c>
      <c r="N82" s="42" t="n">
        <f aca="false">N16+N24+N29+N36+N43+N45+N47+N49</f>
        <v>0.380000000004657</v>
      </c>
      <c r="O82" s="43" t="n">
        <f aca="false">SUM(O72:O81)+O16+O24+O29+O36+O43+O45+O47+O49+O51+O56+O61+O66</f>
        <v>4616887.8</v>
      </c>
      <c r="P82" s="42" t="n">
        <f aca="false">P16+P24+P29+P36+P43+P45+P47+P49</f>
        <v>-0.380000000004657</v>
      </c>
      <c r="Q82" s="43" t="n">
        <f aca="false">SUM(Q72:Q81)+Q16+Q24+Q29+Q36+Q43+Q45+Q47+Q49+Q51+Q56+Q61+Q66</f>
        <v>-3537674.18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1768835.42</v>
      </c>
      <c r="F86" s="48" t="n">
        <f aca="false">'TIE-OUT'!AB86+RECLASS!Z86</f>
        <v>0</v>
      </c>
      <c r="G86" s="85" t="n">
        <f aca="false">'TIE-OUT'!AC86+RECLASS!AA86</f>
        <v>1777201.42</v>
      </c>
      <c r="H86" s="48" t="n">
        <v>0</v>
      </c>
      <c r="I86" s="48" t="n">
        <v>0</v>
      </c>
      <c r="J86" s="48" t="n">
        <v>0</v>
      </c>
      <c r="K86" s="48" t="n">
        <v>-19791</v>
      </c>
      <c r="L86" s="48" t="n">
        <v>0</v>
      </c>
      <c r="M86" s="48" t="n">
        <v>11425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-11425</v>
      </c>
      <c r="F87" s="49" t="n">
        <f aca="false">'TIE-OUT'!AB87+RECLASS!Z87</f>
        <v>0</v>
      </c>
      <c r="G87" s="125" t="n">
        <f aca="false">'TIE-OUT'!AC87+RECLASS!AA87</f>
        <v>-11425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-5410</v>
      </c>
      <c r="F88" s="50" t="n">
        <f aca="false">'TIE-OUT'!AB88+RECLASS!Z88</f>
        <v>0</v>
      </c>
      <c r="G88" s="126" t="n">
        <f aca="false">'TIE-OUT'!AC88+RECLASS!AA88</f>
        <v>-5410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1752000.42</v>
      </c>
      <c r="F89" s="105" t="n">
        <f aca="false">SUM(F86:F88)</f>
        <v>0</v>
      </c>
      <c r="G89" s="105" t="n">
        <f aca="false">SUM(G86:G88)</f>
        <v>1760366.42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-19791</v>
      </c>
      <c r="L89" s="105" t="n">
        <f aca="false">SUM(L86:L88)</f>
        <v>0</v>
      </c>
      <c r="M89" s="105" t="n">
        <f aca="false">SUM(M86:M88)</f>
        <v>11425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5476792.64000001</v>
      </c>
      <c r="F91" s="105" t="n">
        <f aca="false">+F82+F89</f>
        <v>0</v>
      </c>
      <c r="G91" s="105" t="n">
        <f aca="false">+G82+G89</f>
        <v>4324048.58</v>
      </c>
      <c r="H91" s="105" t="n">
        <f aca="false">+H82+H89</f>
        <v>0</v>
      </c>
      <c r="I91" s="105" t="n">
        <f aca="false">+I82+I89</f>
        <v>1048801.01999999</v>
      </c>
      <c r="J91" s="105" t="n">
        <f aca="false">+J82+J89</f>
        <v>0</v>
      </c>
      <c r="K91" s="105" t="n">
        <f aca="false">+K82+K89</f>
        <v>-978094.410000001</v>
      </c>
      <c r="L91" s="105" t="n">
        <f aca="false">+L82+L89</f>
        <v>0</v>
      </c>
      <c r="M91" s="105" t="n">
        <f aca="false">+M82+M89</f>
        <v>2823.83000000001</v>
      </c>
      <c r="N91" s="105" t="n">
        <f aca="false">+N82+N89</f>
        <v>0.380000000004657</v>
      </c>
      <c r="O91" s="105" t="n">
        <f aca="false">+O82+O89</f>
        <v>4616887.8</v>
      </c>
      <c r="P91" s="105" t="n">
        <f aca="false">+P82+P89</f>
        <v>-0.380000000004657</v>
      </c>
      <c r="Q91" s="105" t="n">
        <f aca="false">+Q82+Q89</f>
        <v>-3537674.18</v>
      </c>
      <c r="R91" s="105" t="n">
        <f aca="false">+R82+R89</f>
        <v>0</v>
      </c>
      <c r="S91" s="105" t="n">
        <f aca="false">+S82+S89</f>
        <v>0</v>
      </c>
      <c r="T91" s="105" t="n">
        <f aca="false">+T82+T89</f>
        <v>0</v>
      </c>
      <c r="U91" s="105" t="n">
        <f aca="false">+U82+U89</f>
        <v>0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I102" activeCellId="0" sqref="I10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104277051</v>
      </c>
      <c r="E11" s="29" t="n">
        <f aca="false">'CE-FLSH'!M11</f>
        <v>335630088</v>
      </c>
      <c r="F11" s="28" t="n">
        <f aca="false">CE_GL!D11</f>
        <v>103592644</v>
      </c>
      <c r="G11" s="29" t="n">
        <f aca="false">CE_GL!E11</f>
        <v>326512558.29</v>
      </c>
      <c r="H11" s="28" t="n">
        <f aca="false">F11-D11</f>
        <v>-684407</v>
      </c>
      <c r="I11" s="29" t="n">
        <f aca="false">G11-E11</f>
        <v>-9117529.71000004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7107883.38</v>
      </c>
      <c r="H12" s="28" t="n">
        <f aca="false">F12-D12</f>
        <v>0</v>
      </c>
      <c r="I12" s="29" t="n">
        <f aca="false">G12-E12</f>
        <v>7107883.38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49533735</v>
      </c>
      <c r="E13" s="29" t="n">
        <f aca="false">'CE-FLSH'!M13</f>
        <v>166337522</v>
      </c>
      <c r="F13" s="28" t="n">
        <f aca="false">CE_GL!D13</f>
        <v>49501524</v>
      </c>
      <c r="G13" s="29" t="n">
        <f aca="false">CE_GL!E13</f>
        <v>166240889</v>
      </c>
      <c r="H13" s="28" t="n">
        <f aca="false">F13-D13</f>
        <v>-32211</v>
      </c>
      <c r="I13" s="29" t="n">
        <f aca="false">G13-E13</f>
        <v>-96633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659140.12</v>
      </c>
      <c r="H15" s="28" t="n">
        <f aca="false">F15-D15</f>
        <v>0</v>
      </c>
      <c r="I15" s="29" t="n">
        <f aca="false">G15-E15</f>
        <v>659140.12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153810786</v>
      </c>
      <c r="E16" s="31" t="n">
        <f aca="false">SUM(E11:E15)</f>
        <v>501967610</v>
      </c>
      <c r="F16" s="30" t="n">
        <f aca="false">SUM(F11:F15)</f>
        <v>153094168</v>
      </c>
      <c r="G16" s="31" t="n">
        <f aca="false">SUM(G11:G15)</f>
        <v>500520470.79</v>
      </c>
      <c r="H16" s="30" t="n">
        <f aca="false">SUM(H11:H15)</f>
        <v>-716618</v>
      </c>
      <c r="I16" s="31" t="n">
        <f aca="false">SUM(I11:I15)</f>
        <v>-1447139.21000004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-110819603</v>
      </c>
      <c r="E19" s="29" t="n">
        <f aca="false">'CE-FLSH'!M19</f>
        <v>-351198471</v>
      </c>
      <c r="F19" s="28" t="n">
        <f aca="false">CE_GL!D19</f>
        <v>-110430183</v>
      </c>
      <c r="G19" s="29" t="n">
        <f aca="false">CE_GL!E19</f>
        <v>-344147232.8</v>
      </c>
      <c r="H19" s="28" t="n">
        <f aca="false">F19-D19</f>
        <v>389420</v>
      </c>
      <c r="I19" s="29" t="n">
        <f aca="false">G19-E19</f>
        <v>7051238.19999999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-6375635.38</v>
      </c>
      <c r="H20" s="28" t="n">
        <f aca="false">F20-D20</f>
        <v>0</v>
      </c>
      <c r="I20" s="29" t="n">
        <f aca="false">G20-E20</f>
        <v>-6375635.38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-43928027</v>
      </c>
      <c r="E21" s="29" t="n">
        <f aca="false">'CE-FLSH'!M21</f>
        <v>-150093807</v>
      </c>
      <c r="F21" s="28" t="n">
        <f aca="false">CE_GL!D21</f>
        <v>-43928027</v>
      </c>
      <c r="G21" s="29" t="n">
        <f aca="false">CE_GL!E21</f>
        <v>-150081406</v>
      </c>
      <c r="H21" s="28" t="n">
        <f aca="false">F21-D21</f>
        <v>0</v>
      </c>
      <c r="I21" s="29" t="n">
        <f aca="false">G21-E21</f>
        <v>12401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224232</v>
      </c>
      <c r="E23" s="29" t="n">
        <f aca="false">'CE-FLSH'!M23</f>
        <v>752415</v>
      </c>
      <c r="F23" s="28" t="n">
        <f aca="false">CE_GL!D23</f>
        <v>205008</v>
      </c>
      <c r="G23" s="29" t="n">
        <f aca="false">CE_GL!E23</f>
        <v>611334.156</v>
      </c>
      <c r="H23" s="28" t="n">
        <f aca="false">F23-D23</f>
        <v>-19224</v>
      </c>
      <c r="I23" s="29" t="n">
        <f aca="false">G23-E23</f>
        <v>-141080.844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-154523398</v>
      </c>
      <c r="E24" s="31" t="n">
        <f aca="false">SUM(E19:E23)</f>
        <v>-500539863</v>
      </c>
      <c r="F24" s="30" t="n">
        <f aca="false">SUM(F19:F23)</f>
        <v>-154153202</v>
      </c>
      <c r="G24" s="31" t="n">
        <f aca="false">SUM(G19:G23)</f>
        <v>-499992940.024</v>
      </c>
      <c r="H24" s="30" t="n">
        <f aca="false">SUM(H19:H23)</f>
        <v>370196</v>
      </c>
      <c r="I24" s="31" t="n">
        <f aca="false">SUM(I19:I23)</f>
        <v>546922.975999988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603561</v>
      </c>
      <c r="G27" s="29" t="n">
        <f aca="false">CE_GL!E27</f>
        <v>2079284.92</v>
      </c>
      <c r="H27" s="28" t="n">
        <f aca="false">F27-D27</f>
        <v>603561</v>
      </c>
      <c r="I27" s="29" t="n">
        <f aca="false">G27-E27</f>
        <v>2079284.92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-217380</v>
      </c>
      <c r="G28" s="29" t="n">
        <f aca="false">CE_GL!E28</f>
        <v>-731988.04</v>
      </c>
      <c r="H28" s="28" t="n">
        <f aca="false">F28-D28</f>
        <v>-217380</v>
      </c>
      <c r="I28" s="29" t="n">
        <f aca="false">G28-E28</f>
        <v>-731988.04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386181</v>
      </c>
      <c r="G29" s="31" t="n">
        <f aca="false">SUM(G27:G28)</f>
        <v>1347296.88</v>
      </c>
      <c r="H29" s="30" t="n">
        <f aca="false">SUM(H27:H28)</f>
        <v>386181</v>
      </c>
      <c r="I29" s="31" t="n">
        <f aca="false">SUM(I27:I28)</f>
        <v>1347296.88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-3000</v>
      </c>
      <c r="E32" s="29" t="n">
        <f aca="false">'CE-FLSH'!M32</f>
        <v>7717</v>
      </c>
      <c r="F32" s="28" t="n">
        <f aca="false">CE_GL!D32</f>
        <v>340952</v>
      </c>
      <c r="G32" s="29" t="n">
        <f aca="false">CE_GL!E32</f>
        <v>1016718.532</v>
      </c>
      <c r="H32" s="28" t="n">
        <f aca="false">F32-D32</f>
        <v>343952</v>
      </c>
      <c r="I32" s="29" t="n">
        <f aca="false">G32-E32</f>
        <v>1009001.532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-54354</v>
      </c>
      <c r="G33" s="29" t="n">
        <f aca="false">CE_GL!E33</f>
        <v>-165826.59</v>
      </c>
      <c r="H33" s="28" t="n">
        <f aca="false">F33-D33</f>
        <v>-54354</v>
      </c>
      <c r="I33" s="29" t="n">
        <f aca="false">G33-E33</f>
        <v>-165826.59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44875</v>
      </c>
      <c r="G34" s="29" t="n">
        <f aca="false">CE_GL!E34</f>
        <v>136792.38</v>
      </c>
      <c r="H34" s="28" t="n">
        <f aca="false">F34-D34</f>
        <v>44875</v>
      </c>
      <c r="I34" s="29" t="n">
        <f aca="false">G34-E34</f>
        <v>136792.38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747551</v>
      </c>
      <c r="E35" s="29" t="n">
        <f aca="false">'CE-FLSH'!M35</f>
        <v>2124471</v>
      </c>
      <c r="F35" s="28" t="n">
        <f aca="false">CE_GL!D35</f>
        <v>-2</v>
      </c>
      <c r="G35" s="29" t="n">
        <f aca="false">CE_GL!E35</f>
        <v>1977318.9</v>
      </c>
      <c r="H35" s="28" t="n">
        <f aca="false">F35-D35</f>
        <v>-747553</v>
      </c>
      <c r="I35" s="29" t="n">
        <f aca="false">G35-E35</f>
        <v>-147152.1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744551</v>
      </c>
      <c r="E36" s="31" t="n">
        <f aca="false">SUM(E32:E35)</f>
        <v>2132188</v>
      </c>
      <c r="F36" s="30" t="n">
        <f aca="false">SUM(F32:F35)</f>
        <v>331471</v>
      </c>
      <c r="G36" s="31" t="n">
        <f aca="false">SUM(G32:G35)</f>
        <v>2965003.222</v>
      </c>
      <c r="H36" s="30" t="n">
        <f aca="false">SUM(H32:H35)</f>
        <v>-413080</v>
      </c>
      <c r="I36" s="31" t="n">
        <f aca="false">SUM(I32:I35)</f>
        <v>832815.222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0</v>
      </c>
      <c r="E39" s="29" t="n">
        <f aca="false">'CE-FLSH'!M39</f>
        <v>0</v>
      </c>
      <c r="F39" s="28" t="n">
        <f aca="false">CE_GL!D39</f>
        <v>746336</v>
      </c>
      <c r="G39" s="29" t="n">
        <f aca="false">CE_GL!E39</f>
        <v>713443.52</v>
      </c>
      <c r="H39" s="28" t="n">
        <f aca="false">F39-D39</f>
        <v>746336</v>
      </c>
      <c r="I39" s="29" t="n">
        <f aca="false">G39-E39</f>
        <v>713443.52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0</v>
      </c>
      <c r="E40" s="29" t="n">
        <f aca="false">'CE-FLSH'!M40</f>
        <v>0</v>
      </c>
      <c r="F40" s="28" t="n">
        <f aca="false">CE_GL!D40</f>
        <v>-956</v>
      </c>
      <c r="G40" s="29" t="n">
        <f aca="false">CE_GL!E40</f>
        <v>-0.01</v>
      </c>
      <c r="H40" s="28" t="n">
        <f aca="false">F40-D40</f>
        <v>-956</v>
      </c>
      <c r="I40" s="29" t="n">
        <f aca="false">G40-E40</f>
        <v>-0.01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-956</v>
      </c>
      <c r="G42" s="31" t="n">
        <f aca="false">SUM(G40:G41)</f>
        <v>-0.01</v>
      </c>
      <c r="H42" s="30" t="n">
        <f aca="false">SUM(H40:H41)</f>
        <v>-956</v>
      </c>
      <c r="I42" s="31" t="n">
        <f aca="false">SUM(I40:I41)</f>
        <v>-0.01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745380</v>
      </c>
      <c r="G43" s="31" t="n">
        <f aca="false">G42+G39</f>
        <v>713443.51</v>
      </c>
      <c r="H43" s="30" t="n">
        <f aca="false">H42+H39</f>
        <v>745380</v>
      </c>
      <c r="I43" s="31" t="n">
        <f aca="false">I42+I39</f>
        <v>713443.51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-31939</v>
      </c>
      <c r="E49" s="29" t="n">
        <f aca="false">'CE-FLSH'!M49</f>
        <v>95242.098</v>
      </c>
      <c r="F49" s="28" t="n">
        <f aca="false">CE_GL!D49</f>
        <v>-403998</v>
      </c>
      <c r="G49" s="29" t="n">
        <f aca="false">CE_GL!E49</f>
        <v>-1204722.032</v>
      </c>
      <c r="H49" s="28" t="n">
        <f aca="false">F49-D49</f>
        <v>-372059</v>
      </c>
      <c r="I49" s="29" t="n">
        <f aca="false">G49-E49</f>
        <v>-1299964.13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-224232</v>
      </c>
      <c r="E51" s="29" t="n">
        <f aca="false">'CE-FLSH'!M51</f>
        <v>-752415</v>
      </c>
      <c r="F51" s="28" t="n">
        <f aca="false">CE_GL!D51</f>
        <v>-205008</v>
      </c>
      <c r="G51" s="29" t="n">
        <f aca="false">CE_GL!E51</f>
        <v>-611333.856</v>
      </c>
      <c r="H51" s="28" t="n">
        <f aca="false">F51-D51</f>
        <v>19224</v>
      </c>
      <c r="I51" s="29" t="n">
        <f aca="false">G51-E51</f>
        <v>141081.144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-302318.404099999</v>
      </c>
      <c r="F54" s="28" t="n">
        <f aca="false">CE_GL!D54</f>
        <v>-96372688</v>
      </c>
      <c r="G54" s="29" t="n">
        <f aca="false">CE_GL!E54</f>
        <v>236405.91</v>
      </c>
      <c r="H54" s="28" t="n">
        <f aca="false">F54-D54</f>
        <v>-96372688</v>
      </c>
      <c r="I54" s="29" t="n">
        <f aca="false">G54-E54</f>
        <v>538724.3141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-816718</v>
      </c>
      <c r="F55" s="28" t="n">
        <f aca="false">CE_GL!D55</f>
        <v>0</v>
      </c>
      <c r="G55" s="29" t="n">
        <f aca="false">CE_GL!E55</f>
        <v>-1714068.91</v>
      </c>
      <c r="H55" s="28" t="n">
        <f aca="false">F55-D55</f>
        <v>0</v>
      </c>
      <c r="I55" s="29" t="n">
        <f aca="false">G55-E55</f>
        <v>-897350.91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-1119036.4041</v>
      </c>
      <c r="F56" s="30" t="n">
        <f aca="false">SUM(F54:F55)</f>
        <v>-96372688</v>
      </c>
      <c r="G56" s="31" t="n">
        <f aca="false">SUM(G54:G55)</f>
        <v>-1477663</v>
      </c>
      <c r="H56" s="30" t="n">
        <f aca="false">SUM(H54:H55)</f>
        <v>-96372688</v>
      </c>
      <c r="I56" s="31" t="n">
        <f aca="false">SUM(I54:I55)</f>
        <v>-358626.5959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15976611.4463</v>
      </c>
      <c r="F70" s="28" t="n">
        <f aca="false">CE_GL!D70</f>
        <v>0</v>
      </c>
      <c r="G70" s="29" t="n">
        <f aca="false">CE_GL!E70</f>
        <v>15976611.45</v>
      </c>
      <c r="H70" s="28" t="n">
        <f aca="false">F70-D70</f>
        <v>0</v>
      </c>
      <c r="I70" s="29" t="n">
        <f aca="false">G70-E70</f>
        <v>0.00369999930262566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-6568820</v>
      </c>
      <c r="F71" s="28" t="n">
        <f aca="false">CE_GL!D71</f>
        <v>0</v>
      </c>
      <c r="G71" s="29" t="n">
        <f aca="false">CE_GL!E71</f>
        <v>-6568732.18</v>
      </c>
      <c r="H71" s="28" t="n">
        <f aca="false">F71-D71</f>
        <v>0</v>
      </c>
      <c r="I71" s="29" t="n">
        <f aca="false">G71-E71</f>
        <v>87.820000000298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9407791.4463</v>
      </c>
      <c r="F72" s="30" t="n">
        <f aca="false">SUM(F70:F71)</f>
        <v>0</v>
      </c>
      <c r="G72" s="31" t="n">
        <f aca="false">SUM(G70:G71)</f>
        <v>9407879.27</v>
      </c>
      <c r="H72" s="30" t="n">
        <f aca="false">SUM(H70:H71)</f>
        <v>0</v>
      </c>
      <c r="I72" s="31" t="n">
        <f aca="false">SUM(I70:I71)</f>
        <v>87.8236999996007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-1039192</v>
      </c>
      <c r="F74" s="28" t="n">
        <f aca="false">CE_GL!D74</f>
        <v>0</v>
      </c>
      <c r="G74" s="29" t="n">
        <f aca="false">CE_GL!E74</f>
        <v>-1201200.55</v>
      </c>
      <c r="H74" s="28" t="n">
        <f aca="false">F74-D74</f>
        <v>0</v>
      </c>
      <c r="I74" s="29" t="n">
        <f aca="false">G74-E74</f>
        <v>-162008.55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56724</v>
      </c>
      <c r="F75" s="28" t="n">
        <f aca="false">CE_GL!D75</f>
        <v>0</v>
      </c>
      <c r="G75" s="29" t="n">
        <f aca="false">CE_GL!E75</f>
        <v>-34426</v>
      </c>
      <c r="H75" s="28" t="n">
        <f aca="false">F75-D75</f>
        <v>0</v>
      </c>
      <c r="I75" s="29" t="n">
        <f aca="false">G75-E75</f>
        <v>-91150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-9925.07</v>
      </c>
      <c r="H76" s="28" t="n">
        <f aca="false">F76-D76</f>
        <v>0</v>
      </c>
      <c r="I76" s="29" t="n">
        <f aca="false">G76-E76</f>
        <v>-9925.07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0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-3476</v>
      </c>
      <c r="F81" s="28" t="n">
        <f aca="false">CE_GL!D81</f>
        <v>0</v>
      </c>
      <c r="G81" s="29" t="n">
        <f aca="false">CE_GL!E81</f>
        <v>-22500</v>
      </c>
      <c r="H81" s="28" t="n">
        <f aca="false">F81-D81</f>
        <v>0</v>
      </c>
      <c r="I81" s="29" t="n">
        <f aca="false">G81-E81</f>
        <v>-19024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1" t="n">
        <f aca="false">D16+D24+D29+D36+D43+D45+D47+D49</f>
        <v>0</v>
      </c>
      <c r="E82" s="132" t="n">
        <f aca="false">SUM(E72:E81)+E16+E24+E29+E36+E43+E45+E47+E49+E51+E56+E61+E66</f>
        <v>10205573.1402</v>
      </c>
      <c r="F82" s="131" t="n">
        <f aca="false">F16+F24+F29+F36+F43+F45+F47+F49</f>
        <v>0</v>
      </c>
      <c r="G82" s="132" t="n">
        <f aca="false">SUM(G72:G81)+G16+G24+G29+G36+G43+G45+G47+G49+G51+G56+G61+G66</f>
        <v>10399383.1399999</v>
      </c>
      <c r="H82" s="131" t="n">
        <f aca="false">H16+H24+H29+H36+H43+H45+H47+H49</f>
        <v>0</v>
      </c>
      <c r="I82" s="132" t="n">
        <f aca="false">SUM(I72:I81)+I16+I24+I29+I36+I43+I45+I47+I49+I51+I56+I61+I66</f>
        <v>193809.999799951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4268294</v>
      </c>
      <c r="E11" s="29" t="n">
        <f aca="false">'SITHE-FLSH'!M11</f>
        <v>12915061</v>
      </c>
      <c r="F11" s="28" t="n">
        <f aca="false">SITHE_GL!D11</f>
        <v>4268262</v>
      </c>
      <c r="G11" s="29" t="n">
        <f aca="false">SITHE_GL!E11</f>
        <v>14042380.39</v>
      </c>
      <c r="H11" s="28" t="n">
        <f aca="false">F11-D11</f>
        <v>-32</v>
      </c>
      <c r="I11" s="29" t="n">
        <f aca="false">G11-E11</f>
        <v>1127319.39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-768341.32</v>
      </c>
      <c r="H12" s="28" t="n">
        <f aca="false">F12-D12</f>
        <v>0</v>
      </c>
      <c r="I12" s="29" t="n">
        <f aca="false">G12-E12</f>
        <v>-768341.32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4732675</v>
      </c>
      <c r="E13" s="29" t="n">
        <f aca="false">'SITHE-FLSH'!M13</f>
        <v>16345043</v>
      </c>
      <c r="F13" s="28" t="n">
        <f aca="false">SITHE_GL!D13</f>
        <v>4732675</v>
      </c>
      <c r="G13" s="29" t="n">
        <f aca="false">SITHE_GL!E13</f>
        <v>16345043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9000969</v>
      </c>
      <c r="E16" s="31" t="n">
        <f aca="false">SUM(E11:E15)</f>
        <v>29260104</v>
      </c>
      <c r="F16" s="30" t="n">
        <f aca="false">SUM(F11:F15)</f>
        <v>9000937</v>
      </c>
      <c r="G16" s="31" t="n">
        <f aca="false">SUM(G11:G15)</f>
        <v>29619082.07</v>
      </c>
      <c r="H16" s="30" t="n">
        <f aca="false">SUM(H11:H15)</f>
        <v>-32</v>
      </c>
      <c r="I16" s="31" t="n">
        <f aca="false">SUM(I11:I15)</f>
        <v>358978.070000001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-2295790</v>
      </c>
      <c r="E19" s="29" t="n">
        <f aca="false">'SITHE-FLSH'!M19</f>
        <v>-8157428</v>
      </c>
      <c r="F19" s="28" t="n">
        <f aca="false">SITHE_GL!D19</f>
        <v>-880400</v>
      </c>
      <c r="G19" s="29" t="n">
        <f aca="false">SITHE_GL!E19</f>
        <v>-3233205.13</v>
      </c>
      <c r="H19" s="28" t="n">
        <f aca="false">F19-D19</f>
        <v>1415390</v>
      </c>
      <c r="I19" s="29" t="n">
        <f aca="false">G19-E19</f>
        <v>4924222.87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-0.130000000004657</v>
      </c>
      <c r="H20" s="28" t="n">
        <f aca="false">F20-D20</f>
        <v>0</v>
      </c>
      <c r="I20" s="29" t="n">
        <f aca="false">G20-E20</f>
        <v>-0.130000000004657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-7049837</v>
      </c>
      <c r="E21" s="29" t="n">
        <f aca="false">'SITHE-FLSH'!M21</f>
        <v>-22493953</v>
      </c>
      <c r="F21" s="28" t="n">
        <f aca="false">SITHE_GL!D21</f>
        <v>-8465227</v>
      </c>
      <c r="G21" s="29" t="n">
        <f aca="false">SITHE_GL!E21</f>
        <v>-27815005</v>
      </c>
      <c r="H21" s="28" t="n">
        <f aca="false">F21-D21</f>
        <v>-1415390</v>
      </c>
      <c r="I21" s="29" t="n">
        <f aca="false">G21-E21</f>
        <v>-5321052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23229</v>
      </c>
      <c r="E23" s="29" t="n">
        <f aca="false">'SITHE-FLSH'!M23</f>
        <v>71329</v>
      </c>
      <c r="F23" s="28" t="n">
        <f aca="false">SITHE_GL!D23</f>
        <v>23229</v>
      </c>
      <c r="G23" s="29" t="n">
        <f aca="false">SITHE_GL!E23</f>
        <v>70198.07</v>
      </c>
      <c r="H23" s="28" t="n">
        <f aca="false">F23-D23</f>
        <v>0</v>
      </c>
      <c r="I23" s="29" t="n">
        <f aca="false">G23-E23</f>
        <v>-1130.92999999999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-9322398</v>
      </c>
      <c r="E24" s="31" t="n">
        <f aca="false">SUM(E19:E23)</f>
        <v>-30580052</v>
      </c>
      <c r="F24" s="30" t="n">
        <f aca="false">SUM(F19:F23)</f>
        <v>-9322398</v>
      </c>
      <c r="G24" s="31" t="n">
        <f aca="false">SUM(G19:G23)</f>
        <v>-30978012.19</v>
      </c>
      <c r="H24" s="30" t="n">
        <f aca="false">SUM(H19:H23)</f>
        <v>0</v>
      </c>
      <c r="I24" s="31" t="n">
        <f aca="false">SUM(I19:I23)</f>
        <v>-397960.19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340865</v>
      </c>
      <c r="E32" s="29" t="n">
        <f aca="false">'SITHE-FLSH'!M32</f>
        <v>1277954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-340865</v>
      </c>
      <c r="I32" s="29" t="n">
        <f aca="false">G32-E32</f>
        <v>-1277954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340865</v>
      </c>
      <c r="E36" s="31" t="n">
        <f aca="false">SUM(E32:E35)</f>
        <v>1277954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-340865</v>
      </c>
      <c r="I36" s="31" t="n">
        <f aca="false">SUM(I32:I35)</f>
        <v>-1277954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393304</v>
      </c>
      <c r="G39" s="29" t="n">
        <f aca="false">SITHE_GL!E39</f>
        <v>1188564.69</v>
      </c>
      <c r="H39" s="28" t="n">
        <f aca="false">F39-D39</f>
        <v>393304</v>
      </c>
      <c r="I39" s="29" t="n">
        <f aca="false">G39-E39</f>
        <v>1188564.69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393304</v>
      </c>
      <c r="G43" s="31" t="n">
        <f aca="false">G42+G39</f>
        <v>1188564.69</v>
      </c>
      <c r="H43" s="30" t="n">
        <f aca="false">H42+H39</f>
        <v>393304</v>
      </c>
      <c r="I43" s="31" t="n">
        <f aca="false">I42+I39</f>
        <v>1188564.69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-19436</v>
      </c>
      <c r="E49" s="29" t="n">
        <f aca="false">'SITHE-FLSH'!M49</f>
        <v>-58735.592</v>
      </c>
      <c r="F49" s="28" t="n">
        <f aca="false">SITHE_GL!D49</f>
        <v>-71843</v>
      </c>
      <c r="G49" s="29" t="n">
        <f aca="false">SITHE_GL!E49</f>
        <v>-217109.55</v>
      </c>
      <c r="H49" s="28" t="n">
        <f aca="false">F49-D49</f>
        <v>-52407</v>
      </c>
      <c r="I49" s="29" t="n">
        <f aca="false">G49-E49</f>
        <v>-158373.958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-23229</v>
      </c>
      <c r="E51" s="29" t="n">
        <f aca="false">'SITHE-FLSH'!M51</f>
        <v>-71329</v>
      </c>
      <c r="F51" s="28" t="n">
        <f aca="false">SITHE_GL!D51</f>
        <v>-23229</v>
      </c>
      <c r="G51" s="29" t="n">
        <f aca="false">SITHE_GL!E51</f>
        <v>-70198.04</v>
      </c>
      <c r="H51" s="28" t="n">
        <f aca="false">F51-D51</f>
        <v>0</v>
      </c>
      <c r="I51" s="29" t="n">
        <f aca="false">G51-E51</f>
        <v>1130.96000000001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-16785</v>
      </c>
      <c r="F54" s="28" t="n">
        <f aca="false">SITHE_GL!D54</f>
        <v>-977164.25</v>
      </c>
      <c r="G54" s="29" t="n">
        <f aca="false">SITHE_GL!E54</f>
        <v>-30650.55</v>
      </c>
      <c r="H54" s="28" t="n">
        <f aca="false">F54-D54</f>
        <v>-977164.25</v>
      </c>
      <c r="I54" s="29" t="n">
        <f aca="false">G54-E54</f>
        <v>-13865.55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-7370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-24155</v>
      </c>
      <c r="F56" s="30" t="n">
        <f aca="false">SUM(F54:F55)</f>
        <v>-977164.25</v>
      </c>
      <c r="G56" s="31" t="n">
        <f aca="false">SUM(G54:G55)</f>
        <v>-30650.55</v>
      </c>
      <c r="H56" s="30" t="n">
        <f aca="false">SUM(H54:H55)</f>
        <v>-977164.25</v>
      </c>
      <c r="I56" s="31" t="n">
        <f aca="false">SUM(I54:I55)</f>
        <v>-6495.55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1740930.2027</v>
      </c>
      <c r="F70" s="28" t="n">
        <f aca="false">SITHE_GL!D70</f>
        <v>0</v>
      </c>
      <c r="G70" s="29" t="n">
        <f aca="false">SITHE_GL!E70</f>
        <v>1740930.2</v>
      </c>
      <c r="H70" s="28" t="n">
        <f aca="false">F70-D70</f>
        <v>0</v>
      </c>
      <c r="I70" s="29" t="n">
        <f aca="false">G70-E70</f>
        <v>-0.00270000007003546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102642</v>
      </c>
      <c r="F71" s="28" t="n">
        <f aca="false">SITHE_GL!D71</f>
        <v>0</v>
      </c>
      <c r="G71" s="29" t="n">
        <f aca="false">SITHE_GL!E71</f>
        <v>102642.44</v>
      </c>
      <c r="H71" s="28" t="n">
        <f aca="false">F71-D71</f>
        <v>0</v>
      </c>
      <c r="I71" s="29" t="n">
        <f aca="false">G71-E71</f>
        <v>0.440000000002328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1843572.2027</v>
      </c>
      <c r="F72" s="30" t="n">
        <f aca="false">SUM(F70:F71)</f>
        <v>0</v>
      </c>
      <c r="G72" s="31" t="n">
        <f aca="false">SUM(G70:G71)</f>
        <v>1843572.64</v>
      </c>
      <c r="H72" s="30" t="n">
        <f aca="false">SUM(H70:H71)</f>
        <v>0</v>
      </c>
      <c r="I72" s="31" t="n">
        <f aca="false">SUM(I70:I71)</f>
        <v>0.437299999932293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-1429259</v>
      </c>
      <c r="F74" s="28" t="n">
        <f aca="false">SITHE_GL!D74</f>
        <v>0</v>
      </c>
      <c r="G74" s="29" t="n">
        <f aca="false">SITHE_GL!E74</f>
        <v>-1429258.79</v>
      </c>
      <c r="H74" s="28" t="n">
        <f aca="false">F74-D74</f>
        <v>0</v>
      </c>
      <c r="I74" s="29" t="n">
        <f aca="false">G74-E74</f>
        <v>0.209999999962747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100000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-100000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1" t="n">
        <f aca="false">D16+D24+D29+D36+D43+D45+D47+D49</f>
        <v>0</v>
      </c>
      <c r="E82" s="132" t="n">
        <f aca="false">SUM(E72:E81)+E16+E24+E29+E36+E43+E45+E47+E49+E51+E56+E61+E66</f>
        <v>318099.6107</v>
      </c>
      <c r="F82" s="131" t="n">
        <f aca="false">F16+F24+F29+F36+F43+F45+F47+F49</f>
        <v>0</v>
      </c>
      <c r="G82" s="132" t="n">
        <f aca="false">SUM(G72:G81)+G16+G24+G29+G36+G43+G45+G47+G49+G51+G56+G61+G66</f>
        <v>-74009.7199999996</v>
      </c>
      <c r="H82" s="131" t="n">
        <f aca="false">H16+H24+H29+H36+H43+H45+H47+H49</f>
        <v>0</v>
      </c>
      <c r="I82" s="132" t="n">
        <f aca="false">SUM(I72:I81)+I16+I24+I29+I36+I43+I45+I47+I49+I51+I56+I61+I66</f>
        <v>-392109.330699999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D62" colorId="64" zoomScale="75" zoomScaleNormal="75" zoomScalePageLayoutView="100" workbookViewId="0">
      <selection pane="topLeft" activeCell="D62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7977348</v>
      </c>
      <c r="E11" s="29" t="n">
        <f aca="false">'ARUBA-FLSH'!M11</f>
        <v>25891291</v>
      </c>
      <c r="F11" s="28" t="n">
        <f aca="false">ARUBA_GL!D11</f>
        <v>7977348</v>
      </c>
      <c r="G11" s="29" t="n">
        <f aca="false">ARUBA_GL!E11</f>
        <v>25829366.57</v>
      </c>
      <c r="H11" s="28" t="n">
        <f aca="false">F11-D11</f>
        <v>0</v>
      </c>
      <c r="I11" s="29" t="n">
        <f aca="false">G11-E11</f>
        <v>-61924.4299999997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208512.51</v>
      </c>
      <c r="H12" s="28" t="n">
        <f aca="false">F12-D12</f>
        <v>0</v>
      </c>
      <c r="I12" s="29" t="n">
        <f aca="false">G12-E12</f>
        <v>208512.51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22758129</v>
      </c>
      <c r="E13" s="29" t="n">
        <f aca="false">'ARUBA-FLSH'!M13</f>
        <v>78531835</v>
      </c>
      <c r="F13" s="28" t="n">
        <f aca="false">ARUBA_GL!D13</f>
        <v>22758129</v>
      </c>
      <c r="G13" s="29" t="n">
        <f aca="false">ARUBA_GL!E13</f>
        <v>78531835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1502272</v>
      </c>
      <c r="F15" s="28" t="n">
        <f aca="false">ARUBA_GL!D15</f>
        <v>0</v>
      </c>
      <c r="G15" s="29" t="n">
        <f aca="false">ARUBA_GL!E15</f>
        <v>1498009</v>
      </c>
      <c r="H15" s="28" t="n">
        <f aca="false">F15-D15</f>
        <v>0</v>
      </c>
      <c r="I15" s="29" t="n">
        <f aca="false">G15-E15</f>
        <v>-4263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30735477</v>
      </c>
      <c r="E16" s="31" t="n">
        <f aca="false">SUM(E11:E15)</f>
        <v>105925398</v>
      </c>
      <c r="F16" s="30" t="n">
        <f aca="false">SUM(F11:F15)</f>
        <v>30735477</v>
      </c>
      <c r="G16" s="31" t="n">
        <f aca="false">SUM(G11:G15)</f>
        <v>106067723.08</v>
      </c>
      <c r="H16" s="30" t="n">
        <f aca="false">SUM(H11:H15)</f>
        <v>0</v>
      </c>
      <c r="I16" s="31" t="n">
        <f aca="false">SUM(I11:I15)</f>
        <v>142325.08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-3602851</v>
      </c>
      <c r="E19" s="29" t="n">
        <f aca="false">'ARUBA-FLSH'!M19</f>
        <v>-10791300</v>
      </c>
      <c r="F19" s="28" t="n">
        <f aca="false">ARUBA_GL!D19</f>
        <v>-3602851</v>
      </c>
      <c r="G19" s="29" t="n">
        <f aca="false">ARUBA_GL!E19</f>
        <v>-10944778.58</v>
      </c>
      <c r="H19" s="28" t="n">
        <f aca="false">F19-D19</f>
        <v>0</v>
      </c>
      <c r="I19" s="29" t="n">
        <f aca="false">G19-E19</f>
        <v>-153478.58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154051.25</v>
      </c>
      <c r="H20" s="28" t="n">
        <f aca="false">F20-D20</f>
        <v>0</v>
      </c>
      <c r="I20" s="29" t="n">
        <f aca="false">G20-E20</f>
        <v>154051.25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-27314248</v>
      </c>
      <c r="E21" s="29" t="n">
        <f aca="false">'ARUBA-FLSH'!M21</f>
        <v>-92262178</v>
      </c>
      <c r="F21" s="28" t="n">
        <f aca="false">ARUBA_GL!D21</f>
        <v>-27314248</v>
      </c>
      <c r="G21" s="29" t="n">
        <f aca="false">ARUBA_GL!E21</f>
        <v>-92262178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152770</v>
      </c>
      <c r="E23" s="29" t="n">
        <f aca="false">'ARUBA-FLSH'!M23</f>
        <v>526934</v>
      </c>
      <c r="F23" s="28" t="n">
        <f aca="false">ARUBA_GL!D23</f>
        <v>152770</v>
      </c>
      <c r="G23" s="29" t="n">
        <f aca="false">ARUBA_GL!E23</f>
        <v>457546.15</v>
      </c>
      <c r="H23" s="28" t="n">
        <f aca="false">F23-D23</f>
        <v>0</v>
      </c>
      <c r="I23" s="29" t="n">
        <f aca="false">G23-E23</f>
        <v>-69387.85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-30764329</v>
      </c>
      <c r="E24" s="31" t="n">
        <f aca="false">SUM(E19:E23)</f>
        <v>-102526544</v>
      </c>
      <c r="F24" s="30" t="n">
        <f aca="false">SUM(F19:F23)</f>
        <v>-30764329</v>
      </c>
      <c r="G24" s="31" t="n">
        <f aca="false">SUM(G19:G23)</f>
        <v>-102595359.18</v>
      </c>
      <c r="H24" s="30" t="n">
        <f aca="false">SUM(H19:H23)</f>
        <v>0</v>
      </c>
      <c r="I24" s="31" t="n">
        <f aca="false">SUM(I19:I23)</f>
        <v>-68815.1800000001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28852</v>
      </c>
      <c r="E49" s="29" t="n">
        <f aca="false">'ARUBA-FLSH'!M49</f>
        <v>86411.74</v>
      </c>
      <c r="F49" s="28" t="n">
        <f aca="false">ARUBA_GL!D49</f>
        <v>28852</v>
      </c>
      <c r="G49" s="29" t="n">
        <f aca="false">ARUBA_GL!E49</f>
        <v>86411.74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-152770</v>
      </c>
      <c r="E51" s="29" t="n">
        <f aca="false">'ARUBA-FLSH'!M51</f>
        <v>-526934</v>
      </c>
      <c r="F51" s="28" t="n">
        <f aca="false">ARUBA_GL!D51</f>
        <v>-152770</v>
      </c>
      <c r="G51" s="29" t="n">
        <f aca="false">ARUBA_GL!E51</f>
        <v>-457546.15</v>
      </c>
      <c r="H51" s="28" t="n">
        <f aca="false">F51-D51</f>
        <v>0</v>
      </c>
      <c r="I51" s="29" t="n">
        <f aca="false">G51-E51</f>
        <v>69387.85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-40556</v>
      </c>
      <c r="F54" s="28" t="n">
        <f aca="false">ARUBA_GL!D54</f>
        <v>-2405182</v>
      </c>
      <c r="G54" s="29" t="n">
        <f aca="false">ARUBA_GL!E54</f>
        <v>-25145.54</v>
      </c>
      <c r="H54" s="28" t="n">
        <f aca="false">F54-D54</f>
        <v>-2405182</v>
      </c>
      <c r="I54" s="29" t="n">
        <f aca="false">G54-E54</f>
        <v>15410.46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-1502272</v>
      </c>
      <c r="F55" s="28" t="n">
        <f aca="false">ARUBA_GL!D55</f>
        <v>0</v>
      </c>
      <c r="G55" s="29" t="n">
        <f aca="false">ARUBA_GL!E55</f>
        <v>-1498008.55</v>
      </c>
      <c r="H55" s="28" t="n">
        <f aca="false">F55-D55</f>
        <v>0</v>
      </c>
      <c r="I55" s="29" t="n">
        <f aca="false">G55-E55</f>
        <v>4263.44999999995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-1542828</v>
      </c>
      <c r="F56" s="30" t="n">
        <f aca="false">SUM(F54:F55)</f>
        <v>-2405182</v>
      </c>
      <c r="G56" s="31" t="n">
        <f aca="false">SUM(G54:G55)</f>
        <v>-1523154.09</v>
      </c>
      <c r="H56" s="30" t="n">
        <f aca="false">SUM(H54:H55)</f>
        <v>-2405182</v>
      </c>
      <c r="I56" s="31" t="n">
        <f aca="false">SUM(I54:I55)</f>
        <v>19673.91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8648310.37810001</v>
      </c>
      <c r="F70" s="28" t="n">
        <f aca="false">ARUBA_GL!D70</f>
        <v>0</v>
      </c>
      <c r="G70" s="29" t="n">
        <f aca="false">ARUBA_GL!E70</f>
        <v>8619399.38</v>
      </c>
      <c r="H70" s="28" t="n">
        <f aca="false">F70-D70</f>
        <v>0</v>
      </c>
      <c r="I70" s="29" t="n">
        <f aca="false">G70-E70</f>
        <v>-28910.998100007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-9201402</v>
      </c>
      <c r="F71" s="28" t="n">
        <f aca="false">ARUBA_GL!D71</f>
        <v>0</v>
      </c>
      <c r="G71" s="29" t="n">
        <f aca="false">ARUBA_GL!E71</f>
        <v>-9172490.72</v>
      </c>
      <c r="H71" s="28" t="n">
        <f aca="false">F71-D71</f>
        <v>0</v>
      </c>
      <c r="I71" s="29" t="n">
        <f aca="false">G71-E71</f>
        <v>28911.2799999993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-553091.621899992</v>
      </c>
      <c r="F72" s="30" t="n">
        <f aca="false">SUM(F70:F71)</f>
        <v>0</v>
      </c>
      <c r="G72" s="31" t="n">
        <f aca="false">SUM(G70:G71)</f>
        <v>-553091.34</v>
      </c>
      <c r="H72" s="30" t="n">
        <f aca="false">SUM(H70:H71)</f>
        <v>0</v>
      </c>
      <c r="I72" s="31" t="n">
        <f aca="false">SUM(I70:I71)</f>
        <v>0.281899992376566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-358430.155</v>
      </c>
      <c r="F74" s="28" t="n">
        <f aca="false">ARUBA_GL!D74</f>
        <v>0</v>
      </c>
      <c r="G74" s="29" t="n">
        <f aca="false">ARUBA_GL!E74</f>
        <v>-1181666.58</v>
      </c>
      <c r="H74" s="28" t="n">
        <f aca="false">F74-D74</f>
        <v>0</v>
      </c>
      <c r="I74" s="29" t="n">
        <f aca="false">G74-E74</f>
        <v>-823236.425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0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1" t="n">
        <f aca="false">D16+D24+D29+D36+D43+D45+D47+D49</f>
        <v>0</v>
      </c>
      <c r="E82" s="132" t="n">
        <f aca="false">SUM(E72:E81)+E16+E24+E29+E36+E43+E45+E47+E49+E51+E56+E61+E66</f>
        <v>503981.963100007</v>
      </c>
      <c r="F82" s="131" t="n">
        <f aca="false">F16+F24+F29+F36+F43+F45+F47+F49</f>
        <v>0</v>
      </c>
      <c r="G82" s="132" t="n">
        <f aca="false">SUM(G72:G81)+G16+G24+G29+G36+G43+G45+G47+G49+G51+G56+G61+G66</f>
        <v>-156682.519999996</v>
      </c>
      <c r="H82" s="131" t="n">
        <f aca="false">H16+H24+H29+H36+H43+H45+H47+H49</f>
        <v>0</v>
      </c>
      <c r="I82" s="132" t="n">
        <f aca="false">SUM(I72:I81)+I16+I24+I29+I36+I43+I45+I47+I49+I51+I56+I61+I66</f>
        <v>-660664.483100008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58" colorId="64" zoomScale="75" zoomScaleNormal="75" zoomScalePageLayoutView="100" workbookViewId="0">
      <selection pane="topLeft" activeCell="G78" activeCellId="0" sqref="G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'MidMarket-FLSH'!L11</f>
        <v>0</v>
      </c>
      <c r="E11" s="29" t="n">
        <f aca="false">'MidMarket-FLSH'!M11</f>
        <v>0</v>
      </c>
      <c r="F11" s="28" t="n">
        <f aca="false">MidMarket_GL!D11</f>
        <v>0</v>
      </c>
      <c r="G11" s="29" t="n">
        <f aca="false">MidMarket_GL!E11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'MidMarket-FLSH'!L12</f>
        <v>0</v>
      </c>
      <c r="E12" s="29" t="n">
        <f aca="false">'MidMarket-FLSH'!M12</f>
        <v>0</v>
      </c>
      <c r="F12" s="28" t="n">
        <f aca="false">MidMarket_GL!D12</f>
        <v>0</v>
      </c>
      <c r="G12" s="29" t="n">
        <f aca="false">MidMarket_GL!E12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'MidMarket-FLSH'!L13</f>
        <v>0</v>
      </c>
      <c r="E13" s="29" t="n">
        <f aca="false">'MidMarket-FLSH'!M13</f>
        <v>0</v>
      </c>
      <c r="F13" s="28" t="n">
        <f aca="false">MidMarket_GL!D13</f>
        <v>0</v>
      </c>
      <c r="G13" s="29" t="n">
        <f aca="false">MidMarket_GL!E13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'MidMarket-FLSH'!L14</f>
        <v>0</v>
      </c>
      <c r="E14" s="29" t="n">
        <f aca="false">'MidMarket-FLSH'!M14</f>
        <v>0</v>
      </c>
      <c r="F14" s="28" t="n">
        <f aca="false">MidMarket_GL!D14</f>
        <v>0</v>
      </c>
      <c r="G14" s="29" t="n">
        <f aca="false">MidMarket_GL!E14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'MidMarket-FLSH'!L15</f>
        <v>0</v>
      </c>
      <c r="E15" s="29" t="n">
        <f aca="false">'MidMarket-FLSH'!M15</f>
        <v>0</v>
      </c>
      <c r="F15" s="28" t="n">
        <f aca="false">MidMarket_GL!D15</f>
        <v>0</v>
      </c>
      <c r="G15" s="29" t="n">
        <f aca="false">MidMarket_GL!E15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'MidMarket-FLSH'!L19</f>
        <v>0</v>
      </c>
      <c r="E19" s="29" t="n">
        <f aca="false">'MidMarket-FLSH'!M19</f>
        <v>0</v>
      </c>
      <c r="F19" s="28" t="n">
        <f aca="false">MidMarket_GL!D19</f>
        <v>0</v>
      </c>
      <c r="G19" s="29" t="n">
        <f aca="false">MidMarket_GL!E19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'MidMarket-FLSH'!L20</f>
        <v>0</v>
      </c>
      <c r="E20" s="29" t="n">
        <f aca="false">'MidMarket-FLSH'!M20</f>
        <v>0</v>
      </c>
      <c r="F20" s="28" t="n">
        <f aca="false">MidMarket_GL!D20</f>
        <v>0</v>
      </c>
      <c r="G20" s="29" t="n">
        <f aca="false">MidMarket_GL!E20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'MidMarket-FLSH'!L21</f>
        <v>0</v>
      </c>
      <c r="E21" s="29" t="n">
        <f aca="false">'MidMarket-FLSH'!M21</f>
        <v>0</v>
      </c>
      <c r="F21" s="28" t="n">
        <f aca="false">MidMarket_GL!D21</f>
        <v>0</v>
      </c>
      <c r="G21" s="29" t="n">
        <f aca="false">MidMarket_GL!E21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'MidMarket-FLSH'!L22</f>
        <v>0</v>
      </c>
      <c r="E22" s="29" t="n">
        <f aca="false">'MidMarket-FLSH'!M22</f>
        <v>0</v>
      </c>
      <c r="F22" s="28" t="n">
        <f aca="false">MidMarket_GL!D22</f>
        <v>0</v>
      </c>
      <c r="G22" s="29" t="n">
        <f aca="false">MidMarket_GL!E22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'MidMarket-FLSH'!L23</f>
        <v>0</v>
      </c>
      <c r="E23" s="29" t="n">
        <f aca="false">'MidMarket-FLSH'!M23</f>
        <v>0</v>
      </c>
      <c r="F23" s="28" t="n">
        <f aca="false">MidMarket_GL!D23</f>
        <v>0</v>
      </c>
      <c r="G23" s="29" t="n">
        <f aca="false">MidMarket_GL!E23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'MidMarket-FLSH'!L27</f>
        <v>0</v>
      </c>
      <c r="E27" s="29" t="n">
        <f aca="false">'MidMarket-FLSH'!M27</f>
        <v>0</v>
      </c>
      <c r="F27" s="28" t="n">
        <f aca="false">MidMarket_GL!D27</f>
        <v>0</v>
      </c>
      <c r="G27" s="29" t="n">
        <f aca="false">MidMarket_GL!E27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'MidMarket-FLSH'!L28</f>
        <v>0</v>
      </c>
      <c r="E28" s="29" t="n">
        <f aca="false">'MidMarket-FLSH'!M28</f>
        <v>0</v>
      </c>
      <c r="F28" s="28" t="n">
        <f aca="false">MidMarket_GL!D28</f>
        <v>0</v>
      </c>
      <c r="G28" s="29" t="n">
        <f aca="false">MidMarket_GL!E28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'MidMarket-FLSH'!L32</f>
        <v>0</v>
      </c>
      <c r="E32" s="29" t="n">
        <f aca="false">'MidMarket-FLSH'!M32</f>
        <v>0</v>
      </c>
      <c r="F32" s="28" t="n">
        <f aca="false">MidMarket_GL!D32</f>
        <v>0</v>
      </c>
      <c r="G32" s="29" t="n">
        <f aca="false">MidMarket_GL!E32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'MidMarket-FLSH'!L33</f>
        <v>0</v>
      </c>
      <c r="E33" s="29" t="n">
        <f aca="false">'MidMarket-FLSH'!M33</f>
        <v>0</v>
      </c>
      <c r="F33" s="28" t="n">
        <f aca="false">MidMarket_GL!D33</f>
        <v>0</v>
      </c>
      <c r="G33" s="29" t="n">
        <f aca="false">MidMarket_GL!E33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'MidMarket-FLSH'!L34</f>
        <v>0</v>
      </c>
      <c r="E34" s="29" t="n">
        <f aca="false">'MidMarket-FLSH'!M34</f>
        <v>0</v>
      </c>
      <c r="F34" s="28" t="n">
        <f aca="false">MidMarket_GL!D34</f>
        <v>0</v>
      </c>
      <c r="G34" s="29" t="n">
        <f aca="false">MidMarket_GL!E34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'MidMarket-FLSH'!L35</f>
        <v>0</v>
      </c>
      <c r="E35" s="29" t="n">
        <f aca="false">'MidMarket-FLSH'!M35</f>
        <v>0</v>
      </c>
      <c r="F35" s="28" t="n">
        <f aca="false">MidMarket_GL!D35</f>
        <v>0</v>
      </c>
      <c r="G35" s="29" t="n">
        <f aca="false">MidMarket_GL!E35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'MidMarket-FLSH'!L39</f>
        <v>0</v>
      </c>
      <c r="E39" s="29" t="n">
        <f aca="false">'MidMarket-FLSH'!M39</f>
        <v>0</v>
      </c>
      <c r="F39" s="28" t="n">
        <f aca="false">MidMarket_GL!D39</f>
        <v>0</v>
      </c>
      <c r="G39" s="29" t="n">
        <f aca="false">MidMarket_GL!E39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'MidMarket-FLSH'!L40</f>
        <v>0</v>
      </c>
      <c r="E40" s="29" t="n">
        <f aca="false">'MidMarket-FLSH'!M40</f>
        <v>0</v>
      </c>
      <c r="F40" s="28" t="n">
        <f aca="false">MidMarket_GL!D40</f>
        <v>0</v>
      </c>
      <c r="G40" s="29" t="n">
        <f aca="false">MidMarket_GL!E40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'MidMarket-FLSH'!L41</f>
        <v>0</v>
      </c>
      <c r="E41" s="29" t="n">
        <f aca="false">'MidMarket-FLSH'!M41</f>
        <v>0</v>
      </c>
      <c r="F41" s="28" t="n">
        <f aca="false">MidMarket_GL!D41</f>
        <v>0</v>
      </c>
      <c r="G41" s="29" t="n">
        <f aca="false">MidMarket_GL!E41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'MidMarket-FLSH'!L45</f>
        <v>0</v>
      </c>
      <c r="E45" s="29" t="n">
        <f aca="false">'MidMarket-FLSH'!M45</f>
        <v>0</v>
      </c>
      <c r="F45" s="28" t="n">
        <f aca="false">MidMarket_GL!D45</f>
        <v>0</v>
      </c>
      <c r="G45" s="29" t="n">
        <f aca="false">MidMarket_GL!E45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'MidMarket-FLSH'!L47</f>
        <v>0</v>
      </c>
      <c r="E47" s="29" t="n">
        <f aca="false">'MidMarket-FLSH'!M47</f>
        <v>0</v>
      </c>
      <c r="F47" s="28" t="n">
        <f aca="false">MidMarket_GL!D47</f>
        <v>0</v>
      </c>
      <c r="G47" s="29" t="n">
        <f aca="false">MidMarket_GL!E47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'MidMarket-FLSH'!L49</f>
        <v>0</v>
      </c>
      <c r="E49" s="29" t="n">
        <f aca="false">'MidMarket-FLSH'!M49</f>
        <v>0</v>
      </c>
      <c r="F49" s="28" t="n">
        <f aca="false">MidMarket_GL!D49</f>
        <v>0</v>
      </c>
      <c r="G49" s="29" t="n">
        <f aca="false">MidMarket_GL!E49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'MidMarket-FLSH'!L51</f>
        <v>0</v>
      </c>
      <c r="E51" s="29" t="n">
        <f aca="false">'MidMarket-FLSH'!M51</f>
        <v>0</v>
      </c>
      <c r="F51" s="28" t="n">
        <f aca="false">MidMarket_GL!D51</f>
        <v>0</v>
      </c>
      <c r="G51" s="29" t="n">
        <f aca="false">MidMarket_GL!E51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'MidMarket-FLSH'!L54</f>
        <v>0</v>
      </c>
      <c r="E54" s="29" t="n">
        <f aca="false">'MidMarket-FLSH'!M54</f>
        <v>0</v>
      </c>
      <c r="F54" s="28" t="n">
        <f aca="false">MidMarket_GL!D54</f>
        <v>0</v>
      </c>
      <c r="G54" s="29" t="n">
        <f aca="false">MidMarket_GL!E54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'MidMarket-FLSH'!L55</f>
        <v>0</v>
      </c>
      <c r="E55" s="29" t="n">
        <f aca="false">'MidMarket-FLSH'!M55</f>
        <v>0</v>
      </c>
      <c r="F55" s="28" t="n">
        <f aca="false">MidMarket_GL!D55</f>
        <v>0</v>
      </c>
      <c r="G55" s="29" t="n">
        <f aca="false">MidMarket_GL!E55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'MidMarket-FLSH'!L59</f>
        <v>0</v>
      </c>
      <c r="E59" s="29" t="n">
        <f aca="false">'MidMarket-FLSH'!M59</f>
        <v>0</v>
      </c>
      <c r="F59" s="28" t="n">
        <f aca="false">MidMarket_GL!D59</f>
        <v>0</v>
      </c>
      <c r="G59" s="29" t="n">
        <f aca="false">MidMarket_GL!E59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'MidMarket-FLSH'!L60</f>
        <v>0</v>
      </c>
      <c r="E60" s="29" t="n">
        <f aca="false">'MidMarket-FLSH'!M60</f>
        <v>0</v>
      </c>
      <c r="F60" s="28" t="n">
        <f aca="false">MidMarket_GL!D60</f>
        <v>0</v>
      </c>
      <c r="G60" s="29" t="n">
        <f aca="false">MidMarket_GL!E60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'MidMarket-FLSH'!L64</f>
        <v>0</v>
      </c>
      <c r="E64" s="29" t="n">
        <f aca="false">'MidMarket-FLSH'!M64</f>
        <v>0</v>
      </c>
      <c r="F64" s="28" t="n">
        <f aca="false">MidMarket_GL!D64</f>
        <v>0</v>
      </c>
      <c r="G64" s="29" t="n">
        <f aca="false">MidMarket_GL!E64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'MidMarket-FLSH'!L65</f>
        <v>0</v>
      </c>
      <c r="E65" s="29" t="n">
        <f aca="false">'MidMarket-FLSH'!M65</f>
        <v>0</v>
      </c>
      <c r="F65" s="28" t="n">
        <f aca="false">MidMarket_GL!D65</f>
        <v>0</v>
      </c>
      <c r="G65" s="29" t="n">
        <f aca="false">MidMarket_GL!E65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'MidMarket-FLSH'!L70</f>
        <v>0</v>
      </c>
      <c r="E70" s="29" t="n">
        <f aca="false">'MidMarket-FLSH'!M70</f>
        <v>0</v>
      </c>
      <c r="F70" s="28" t="n">
        <f aca="false">MidMarket_GL!D70</f>
        <v>0</v>
      </c>
      <c r="G70" s="29" t="n">
        <f aca="false">MidMarket_GL!E70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'MidMarket-FLSH'!L71</f>
        <v>0</v>
      </c>
      <c r="E71" s="29" t="n">
        <f aca="false">'MidMarket-FLSH'!M71</f>
        <v>0</v>
      </c>
      <c r="F71" s="28" t="n">
        <f aca="false">MidMarket_GL!D71</f>
        <v>0</v>
      </c>
      <c r="G71" s="29" t="n">
        <f aca="false">MidMarket_GL!E71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'MidMarket-FLSH'!L73</f>
        <v>0</v>
      </c>
      <c r="E73" s="29" t="n">
        <f aca="false">'MidMarket-FLSH'!M73</f>
        <v>0</v>
      </c>
      <c r="F73" s="28" t="n">
        <f aca="false">MidMarket_GL!D73</f>
        <v>0</v>
      </c>
      <c r="G73" s="29" t="n">
        <f aca="false">MidMarket_GL!E73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'MidMarket-FLSH'!L74</f>
        <v>0</v>
      </c>
      <c r="E74" s="29" t="n">
        <f aca="false">'MidMarket-FLSH'!M74</f>
        <v>0</v>
      </c>
      <c r="F74" s="28" t="n">
        <f aca="false">MidMarket_GL!D74</f>
        <v>0</v>
      </c>
      <c r="G74" s="29" t="n">
        <f aca="false">MidMarket_GL!E74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'MidMarket-FLSH'!L75</f>
        <v>0</v>
      </c>
      <c r="E75" s="29" t="n">
        <f aca="false">'MidMarket-FLSH'!M75</f>
        <v>3000</v>
      </c>
      <c r="F75" s="28" t="n">
        <f aca="false">MidMarket_GL!D75</f>
        <v>0</v>
      </c>
      <c r="G75" s="29" t="n">
        <f aca="false">MidMarket_GL!E75</f>
        <v>0</v>
      </c>
      <c r="H75" s="28" t="n">
        <f aca="false">F75-D75</f>
        <v>0</v>
      </c>
      <c r="I75" s="29" t="n">
        <f aca="false">G75-E75</f>
        <v>-3000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'MidMarket-FLSH'!L76</f>
        <v>0</v>
      </c>
      <c r="E76" s="29" t="n">
        <f aca="false">'MidMarket-FLSH'!M76</f>
        <v>0</v>
      </c>
      <c r="F76" s="28" t="n">
        <f aca="false">MidMarket_GL!D76</f>
        <v>0</v>
      </c>
      <c r="G76" s="29" t="n">
        <f aca="false">MidMarket_GL!E76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'MidMarket-FLSH'!L77</f>
        <v>0</v>
      </c>
      <c r="E77" s="29" t="n">
        <f aca="false">'MidMarket-FLSH'!M77</f>
        <v>0</v>
      </c>
      <c r="F77" s="28" t="n">
        <f aca="false">MidMarket_GL!D77</f>
        <v>0</v>
      </c>
      <c r="G77" s="29" t="n">
        <f aca="false">MidMarket_GL!E77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'MidMarket-FLSH'!L78</f>
        <v>0</v>
      </c>
      <c r="E78" s="29" t="n">
        <f aca="false">'MidMarket-FLSH'!M78</f>
        <v>0</v>
      </c>
      <c r="F78" s="28" t="n">
        <f aca="false">MidMarket_GL!D78</f>
        <v>0</v>
      </c>
      <c r="G78" s="29" t="n">
        <f aca="false">MidMarket_GL!E78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'MidMarket-FLSH'!L79</f>
        <v>0</v>
      </c>
      <c r="E79" s="29" t="n">
        <f aca="false">'MidMarket-FLSH'!M79</f>
        <v>0</v>
      </c>
      <c r="F79" s="28" t="n">
        <f aca="false">MidMarket_GL!D79</f>
        <v>0</v>
      </c>
      <c r="G79" s="29" t="n">
        <f aca="false">MidMarket_GL!E79</f>
        <v>-9637924</v>
      </c>
      <c r="H79" s="28" t="n">
        <f aca="false">F79-D79</f>
        <v>0</v>
      </c>
      <c r="I79" s="29" t="n">
        <f aca="false">G79-E79</f>
        <v>-9637924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'MidMarket-FLSH'!L80</f>
        <v>0</v>
      </c>
      <c r="E80" s="29" t="n">
        <f aca="false">'MidMarket-FLSH'!M80</f>
        <v>0</v>
      </c>
      <c r="F80" s="28" t="n">
        <f aca="false">MidMarket_GL!D80</f>
        <v>0</v>
      </c>
      <c r="G80" s="29" t="n">
        <f aca="false">MidMarket_GL!E80</f>
        <v>3881261.07</v>
      </c>
      <c r="H80" s="28" t="n">
        <f aca="false">F80-D80</f>
        <v>0</v>
      </c>
      <c r="I80" s="29" t="n">
        <f aca="false">G80-E80</f>
        <v>3881261.07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'MidMarket-FLSH'!L81</f>
        <v>0</v>
      </c>
      <c r="E81" s="29" t="n">
        <f aca="false">'MidMarket-FLSH'!M81</f>
        <v>0</v>
      </c>
      <c r="F81" s="28" t="n">
        <f aca="false">MidMarket_GL!D81</f>
        <v>0</v>
      </c>
      <c r="G81" s="29" t="n">
        <f aca="false">MidMarket_GL!E81</f>
        <v>5759662.85</v>
      </c>
      <c r="H81" s="28" t="n">
        <f aca="false">F81-D81</f>
        <v>0</v>
      </c>
      <c r="I81" s="29" t="n">
        <f aca="false">G81-E81</f>
        <v>5759662.85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1" t="n">
        <f aca="false">D16+D24+D29+D36+D43+D45+D47+D49</f>
        <v>0</v>
      </c>
      <c r="E82" s="132" t="n">
        <f aca="false">SUM(E72:E81)+E16+E24+E29+E36+E43+E45+E47+E49+E51+E56+E61+E66</f>
        <v>3000</v>
      </c>
      <c r="F82" s="131" t="n">
        <f aca="false">F16+F24+F29+F36+F43+F45+F47+F49</f>
        <v>0</v>
      </c>
      <c r="G82" s="132" t="n">
        <f aca="false">SUM(G72:G81)+G16+G24+G29+G36+G43+G45+G47+G49+G51+G56+G61+G66</f>
        <v>2999.91999999993</v>
      </c>
      <c r="H82" s="131" t="n">
        <f aca="false">H16+H24+H29+H36+H43+H45+H47+H49</f>
        <v>0</v>
      </c>
      <c r="I82" s="132" t="n">
        <f aca="false">SUM(I72:I81)+I16+I24+I29+I36+I43+I45+I47+I49+I51+I56+I61+I66</f>
        <v>-0.0800000000745058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E26" activeCellId="0" sqref="E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84"/>
    <col collapsed="false" customWidth="true" hidden="false" outlineLevel="0" max="6" min="6" style="0" width="15.41"/>
    <col collapsed="false" customWidth="true" hidden="false" outlineLevel="0" max="7" min="7" style="0" width="17.85"/>
    <col collapsed="false" customWidth="true" hidden="false" outlineLevel="0" max="8" min="8" style="0" width="15.41"/>
    <col collapsed="false" customWidth="true" hidden="false" outlineLevel="0" max="9" min="9" style="0" width="17.85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E7" s="133" t="n">
        <f aca="false">+E11/D11</f>
        <v>3.34101528441797</v>
      </c>
      <c r="F7" s="6"/>
      <c r="G7" s="133" t="n">
        <f aca="false">+G11/F11</f>
        <v>3.31996388185942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139012948</v>
      </c>
      <c r="E11" s="29" t="n">
        <f aca="false">'EAST-EGM-FLSH'!M11</f>
        <v>464444384</v>
      </c>
      <c r="F11" s="28" t="n">
        <f aca="false">'EAST-EGM-GL'!D11</f>
        <v>144374265</v>
      </c>
      <c r="G11" s="29" t="n">
        <f aca="false">'EAST-EGM-GL'!E11</f>
        <v>479317345.27</v>
      </c>
      <c r="H11" s="28" t="n">
        <f aca="false">F11-D11</f>
        <v>5361317</v>
      </c>
      <c r="I11" s="29" t="n">
        <f aca="false">G11-E11</f>
        <v>14872961.27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5346831.44</v>
      </c>
      <c r="H12" s="28" t="n">
        <f aca="false">F12-D12</f>
        <v>0</v>
      </c>
      <c r="I12" s="29" t="n">
        <f aca="false">G12-E12</f>
        <v>5346831.44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109215273</v>
      </c>
      <c r="E13" s="29" t="n">
        <f aca="false">'EAST-EGM-FLSH'!M13</f>
        <v>391776024</v>
      </c>
      <c r="F13" s="28" t="n">
        <f aca="false">'EAST-EGM-GL'!D13</f>
        <v>109215273</v>
      </c>
      <c r="G13" s="29" t="n">
        <f aca="false">'EAST-EGM-GL'!E13</f>
        <v>391776024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29910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-29910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4762431.47</v>
      </c>
      <c r="H15" s="28" t="n">
        <f aca="false">F15-D15</f>
        <v>0</v>
      </c>
      <c r="I15" s="29" t="n">
        <f aca="false">G15-E15</f>
        <v>4762431.47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248228221</v>
      </c>
      <c r="E16" s="31" t="n">
        <f aca="false">SUM(E11:E15)</f>
        <v>856250318</v>
      </c>
      <c r="F16" s="30" t="n">
        <f aca="false">SUM(F11:F15)</f>
        <v>253589538</v>
      </c>
      <c r="G16" s="31" t="n">
        <f aca="false">SUM(G11:G15)</f>
        <v>881202632.18</v>
      </c>
      <c r="H16" s="30" t="n">
        <f aca="false">SUM(H11:H15)</f>
        <v>5361317</v>
      </c>
      <c r="I16" s="31" t="n">
        <f aca="false">SUM(I11:I15)</f>
        <v>24952314.18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-146622820</v>
      </c>
      <c r="E19" s="29" t="n">
        <f aca="false">'EAST-EGM-FLSH'!M19</f>
        <v>-473540341</v>
      </c>
      <c r="F19" s="28" t="n">
        <f aca="false">'EAST-EGM-GL'!D19</f>
        <v>-149513287</v>
      </c>
      <c r="G19" s="29" t="n">
        <f aca="false">'EAST-EGM-GL'!E19</f>
        <v>-483206702.53</v>
      </c>
      <c r="H19" s="28" t="n">
        <f aca="false">F19-D19</f>
        <v>-2890467</v>
      </c>
      <c r="I19" s="29" t="n">
        <f aca="false">G19-E19</f>
        <v>-9666361.52999997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-7792913.25</v>
      </c>
      <c r="H20" s="28" t="n">
        <f aca="false">F20-D20</f>
        <v>0</v>
      </c>
      <c r="I20" s="29" t="n">
        <f aca="false">G20-E20</f>
        <v>-7792913.25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-103672390</v>
      </c>
      <c r="E21" s="29" t="n">
        <f aca="false">'EAST-EGM-FLSH'!M21</f>
        <v>-371486755</v>
      </c>
      <c r="F21" s="28" t="n">
        <f aca="false">'EAST-EGM-GL'!D21</f>
        <v>-103672390</v>
      </c>
      <c r="G21" s="29" t="n">
        <f aca="false">'EAST-EGM-GL'!E21</f>
        <v>-371486755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524261</v>
      </c>
      <c r="E23" s="29" t="n">
        <f aca="false">'EAST-EGM-FLSH'!M23</f>
        <v>1819143</v>
      </c>
      <c r="F23" s="28" t="n">
        <f aca="false">'EAST-EGM-GL'!D23</f>
        <v>532058</v>
      </c>
      <c r="G23" s="29" t="n">
        <f aca="false">'EAST-EGM-GL'!E23</f>
        <v>1842830.478</v>
      </c>
      <c r="H23" s="28" t="n">
        <f aca="false">F23-D23</f>
        <v>7797</v>
      </c>
      <c r="I23" s="29" t="n">
        <f aca="false">G23-E23</f>
        <v>23687.4780000001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-249770949</v>
      </c>
      <c r="E24" s="31" t="n">
        <f aca="false">SUM(E19:E23)</f>
        <v>-843207953</v>
      </c>
      <c r="F24" s="30" t="n">
        <f aca="false">SUM(F19:F23)</f>
        <v>-252653619</v>
      </c>
      <c r="G24" s="31" t="n">
        <f aca="false">SUM(G19:G23)</f>
        <v>-860643540.302</v>
      </c>
      <c r="H24" s="30" t="n">
        <f aca="false">SUM(H19:H23)</f>
        <v>-2882670</v>
      </c>
      <c r="I24" s="31" t="n">
        <f aca="false">SUM(I19:I23)</f>
        <v>-17435587.302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20013</v>
      </c>
      <c r="G27" s="29" t="n">
        <f aca="false">'EAST-EGM-GL'!E27</f>
        <v>79601.74</v>
      </c>
      <c r="H27" s="28" t="n">
        <f aca="false">F27-D27</f>
        <v>20013</v>
      </c>
      <c r="I27" s="29" t="n">
        <f aca="false">G27-E27</f>
        <v>79601.74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-1041991</v>
      </c>
      <c r="G28" s="29" t="n">
        <f aca="false">'EAST-EGM-GL'!E28</f>
        <v>-3189260.81</v>
      </c>
      <c r="H28" s="28" t="n">
        <f aca="false">F28-D28</f>
        <v>-1041991</v>
      </c>
      <c r="I28" s="29" t="n">
        <f aca="false">G28-E28</f>
        <v>-3189260.81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-1021978</v>
      </c>
      <c r="G29" s="31" t="n">
        <f aca="false">SUM(G27:G28)</f>
        <v>-3109659.07</v>
      </c>
      <c r="H29" s="30" t="n">
        <f aca="false">SUM(H27:H28)</f>
        <v>-1021978</v>
      </c>
      <c r="I29" s="31" t="n">
        <f aca="false">SUM(I27:I28)</f>
        <v>-3109659.07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12696</v>
      </c>
      <c r="E32" s="29" t="n">
        <f aca="false">'EAST-EGM-FLSH'!M32</f>
        <v>43920</v>
      </c>
      <c r="F32" s="28" t="n">
        <f aca="false">'EAST-EGM-GL'!D32</f>
        <v>-2814914</v>
      </c>
      <c r="G32" s="29" t="n">
        <f aca="false">'EAST-EGM-GL'!E32</f>
        <v>-8586725.246</v>
      </c>
      <c r="H32" s="28" t="n">
        <f aca="false">F32-D32</f>
        <v>-2827610</v>
      </c>
      <c r="I32" s="29" t="n">
        <f aca="false">G32-E32</f>
        <v>-8630645.246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539478</v>
      </c>
      <c r="E33" s="29" t="n">
        <f aca="false">'EAST-EGM-FLSH'!M33</f>
        <v>1729371</v>
      </c>
      <c r="F33" s="28" t="n">
        <f aca="false">'EAST-EGM-GL'!D33</f>
        <v>-1470329</v>
      </c>
      <c r="G33" s="29" t="n">
        <f aca="false">'EAST-EGM-GL'!E33</f>
        <v>-2834339.58</v>
      </c>
      <c r="H33" s="28" t="n">
        <f aca="false">F33-D33</f>
        <v>-2009807</v>
      </c>
      <c r="I33" s="29" t="n">
        <f aca="false">G33-E33</f>
        <v>-4563710.58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-752714</v>
      </c>
      <c r="E34" s="29" t="n">
        <f aca="false">'EAST-EGM-FLSH'!M34</f>
        <v>-2422261</v>
      </c>
      <c r="F34" s="28" t="n">
        <f aca="false">'EAST-EGM-GL'!D34</f>
        <v>840099</v>
      </c>
      <c r="G34" s="29" t="n">
        <f aca="false">'EAST-EGM-GL'!E34</f>
        <v>460624.65</v>
      </c>
      <c r="H34" s="28" t="n">
        <f aca="false">F34-D34</f>
        <v>1592813</v>
      </c>
      <c r="I34" s="29" t="n">
        <f aca="false">G34-E34</f>
        <v>2882885.65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430900</v>
      </c>
      <c r="E35" s="29" t="n">
        <f aca="false">'EAST-EGM-FLSH'!M35</f>
        <v>-11595</v>
      </c>
      <c r="F35" s="28" t="n">
        <f aca="false">'EAST-EGM-GL'!D35</f>
        <v>-61411</v>
      </c>
      <c r="G35" s="29" t="n">
        <f aca="false">'EAST-EGM-GL'!E35</f>
        <v>0</v>
      </c>
      <c r="H35" s="28" t="n">
        <f aca="false">F35-D35</f>
        <v>-492311</v>
      </c>
      <c r="I35" s="29" t="n">
        <f aca="false">G35-E35</f>
        <v>11595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230360</v>
      </c>
      <c r="E36" s="31" t="n">
        <f aca="false">SUM(E32:E35)</f>
        <v>-660565</v>
      </c>
      <c r="F36" s="30" t="n">
        <f aca="false">SUM(F32:F35)</f>
        <v>-3506555</v>
      </c>
      <c r="G36" s="31" t="n">
        <f aca="false">SUM(G32:G35)</f>
        <v>-10960440.176</v>
      </c>
      <c r="H36" s="30" t="n">
        <f aca="false">SUM(H32:H35)</f>
        <v>-3736915</v>
      </c>
      <c r="I36" s="31" t="n">
        <f aca="false">SUM(I32:I35)</f>
        <v>-10299875.176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1486286</v>
      </c>
      <c r="E39" s="29" t="n">
        <f aca="false">'EAST-EGM-FLSH'!M39</f>
        <v>4605091</v>
      </c>
      <c r="F39" s="28" t="n">
        <f aca="false">'EAST-EGM-GL'!D39</f>
        <v>4782187</v>
      </c>
      <c r="G39" s="29" t="n">
        <f aca="false">'EAST-EGM-GL'!E39</f>
        <v>13174387.64</v>
      </c>
      <c r="H39" s="28" t="n">
        <f aca="false">F39-D39</f>
        <v>3295901</v>
      </c>
      <c r="I39" s="29" t="n">
        <f aca="false">G39-E39</f>
        <v>8569296.64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-539171</v>
      </c>
      <c r="E40" s="29" t="n">
        <f aca="false">'EAST-EGM-FLSH'!M40</f>
        <v>-1657545</v>
      </c>
      <c r="F40" s="28" t="n">
        <f aca="false">'EAST-EGM-GL'!D40</f>
        <v>-1130431</v>
      </c>
      <c r="G40" s="29" t="n">
        <f aca="false">'EAST-EGM-GL'!E40</f>
        <v>-3434200.77</v>
      </c>
      <c r="H40" s="28" t="n">
        <f aca="false">F40-D40</f>
        <v>-591260</v>
      </c>
      <c r="I40" s="29" t="n">
        <f aca="false">G40-E40</f>
        <v>-1776655.77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-539171</v>
      </c>
      <c r="E42" s="31" t="n">
        <f aca="false">SUM(E40:E41)</f>
        <v>-1657545</v>
      </c>
      <c r="F42" s="30" t="n">
        <f aca="false">SUM(F40:F41)</f>
        <v>-1130431</v>
      </c>
      <c r="G42" s="31" t="n">
        <f aca="false">SUM(G40:G41)</f>
        <v>-3434200.77</v>
      </c>
      <c r="H42" s="30" t="n">
        <f aca="false">SUM(H40:H41)</f>
        <v>-591260</v>
      </c>
      <c r="I42" s="31" t="n">
        <f aca="false">SUM(I40:I41)</f>
        <v>-1776655.77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947115</v>
      </c>
      <c r="E43" s="31" t="n">
        <f aca="false">E42+E39</f>
        <v>2947546</v>
      </c>
      <c r="F43" s="30" t="n">
        <f aca="false">F42+F39</f>
        <v>3651756</v>
      </c>
      <c r="G43" s="31" t="n">
        <f aca="false">G42+G39</f>
        <v>9740186.87</v>
      </c>
      <c r="H43" s="30" t="n">
        <f aca="false">H42+H39</f>
        <v>2704641</v>
      </c>
      <c r="I43" s="31" t="n">
        <f aca="false">I42+I39</f>
        <v>6792640.87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365703</v>
      </c>
      <c r="E49" s="29" t="n">
        <f aca="false">'EAST-EGM-FLSH'!M49</f>
        <v>1111005.714</v>
      </c>
      <c r="F49" s="28" t="n">
        <f aca="false">'EAST-EGM-GL'!D49</f>
        <v>-59142</v>
      </c>
      <c r="G49" s="29" t="n">
        <f aca="false">'EAST-EGM-GL'!E49</f>
        <v>-179673.404</v>
      </c>
      <c r="H49" s="28" t="n">
        <f aca="false">F49-D49</f>
        <v>-424845</v>
      </c>
      <c r="I49" s="29" t="n">
        <f aca="false">G49-E49</f>
        <v>-1290679.118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-524261</v>
      </c>
      <c r="E51" s="29" t="n">
        <f aca="false">'EAST-EGM-FLSH'!M51</f>
        <v>-1819143</v>
      </c>
      <c r="F51" s="28" t="n">
        <f aca="false">'EAST-EGM-GL'!D51</f>
        <v>-533589</v>
      </c>
      <c r="G51" s="29" t="n">
        <f aca="false">'EAST-EGM-GL'!E51</f>
        <v>-1847481.658</v>
      </c>
      <c r="H51" s="28" t="n">
        <f aca="false">F51-D51</f>
        <v>-9328</v>
      </c>
      <c r="I51" s="29" t="n">
        <f aca="false">G51-E51</f>
        <v>-28338.6580000001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-1884097</v>
      </c>
      <c r="F54" s="28" t="n">
        <f aca="false">'EAST-EGM-GL'!D54</f>
        <v>-143713983</v>
      </c>
      <c r="G54" s="29" t="n">
        <f aca="false">'EAST-EGM-GL'!E54</f>
        <v>-1499365.96</v>
      </c>
      <c r="H54" s="28" t="n">
        <f aca="false">F54-D54</f>
        <v>-143713983</v>
      </c>
      <c r="I54" s="29" t="n">
        <f aca="false">G54-E54</f>
        <v>384731.04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-2481969.5</v>
      </c>
      <c r="F55" s="28" t="n">
        <f aca="false">'EAST-EGM-GL'!D55</f>
        <v>0</v>
      </c>
      <c r="G55" s="29" t="n">
        <f aca="false">'EAST-EGM-GL'!E55</f>
        <v>-6711581.19</v>
      </c>
      <c r="H55" s="28" t="n">
        <f aca="false">F55-D55</f>
        <v>0</v>
      </c>
      <c r="I55" s="29" t="n">
        <f aca="false">G55-E55</f>
        <v>-4229611.69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-4366066.5</v>
      </c>
      <c r="F56" s="30" t="n">
        <f aca="false">SUM(F54:F55)</f>
        <v>-143713983</v>
      </c>
      <c r="G56" s="31" t="n">
        <f aca="false">SUM(G54:G55)</f>
        <v>-8210947.15</v>
      </c>
      <c r="H56" s="30" t="n">
        <f aca="false">SUM(H54:H55)</f>
        <v>-143713983</v>
      </c>
      <c r="I56" s="31" t="n">
        <f aca="false">SUM(I54:I55)</f>
        <v>-3844880.65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0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14964909.3883</v>
      </c>
      <c r="F70" s="28" t="n">
        <f aca="false">'EAST-EGM-GL'!D70</f>
        <v>0</v>
      </c>
      <c r="G70" s="29" t="n">
        <f aca="false">'EAST-EGM-GL'!E70</f>
        <v>14964909.39</v>
      </c>
      <c r="H70" s="28" t="n">
        <f aca="false">F70-D70</f>
        <v>0</v>
      </c>
      <c r="I70" s="29" t="n">
        <f aca="false">G70-E70</f>
        <v>0.00170000083744526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-6531251</v>
      </c>
      <c r="F71" s="28" t="n">
        <f aca="false">'EAST-EGM-GL'!D71</f>
        <v>0</v>
      </c>
      <c r="G71" s="29" t="n">
        <f aca="false">'EAST-EGM-GL'!E71</f>
        <v>-6531251.87</v>
      </c>
      <c r="H71" s="28" t="n">
        <f aca="false">F71-D71</f>
        <v>0</v>
      </c>
      <c r="I71" s="29" t="n">
        <f aca="false">G71-E71</f>
        <v>-0.870000000111759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8433658.3883</v>
      </c>
      <c r="F72" s="30" t="n">
        <f aca="false">SUM(F70:F71)</f>
        <v>0</v>
      </c>
      <c r="G72" s="31" t="n">
        <f aca="false">SUM(G70:G71)</f>
        <v>8433657.52</v>
      </c>
      <c r="H72" s="30" t="n">
        <f aca="false">SUM(H70:H71)</f>
        <v>0</v>
      </c>
      <c r="I72" s="31" t="n">
        <f aca="false">SUM(I70:I71)</f>
        <v>-0.868299999274313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1756614</v>
      </c>
      <c r="F74" s="28" t="n">
        <f aca="false">'EAST-EGM-GL'!D74</f>
        <v>0</v>
      </c>
      <c r="G74" s="29" t="n">
        <f aca="false">'EAST-EGM-GL'!E74</f>
        <v>1208671.49</v>
      </c>
      <c r="H74" s="28" t="n">
        <f aca="false">F74-D74</f>
        <v>0</v>
      </c>
      <c r="I74" s="29" t="n">
        <f aca="false">G74-E74</f>
        <v>-547942.51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22807</v>
      </c>
      <c r="F75" s="28" t="n">
        <f aca="false">'EAST-EGM-GL'!D75</f>
        <v>0</v>
      </c>
      <c r="G75" s="29" t="n">
        <f aca="false">'EAST-EGM-GL'!E75</f>
        <v>116955</v>
      </c>
      <c r="H75" s="28" t="n">
        <f aca="false">F75-D75</f>
        <v>0</v>
      </c>
      <c r="I75" s="29" t="n">
        <f aca="false">G75-E75</f>
        <v>94148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-12051</v>
      </c>
      <c r="F76" s="28" t="n">
        <f aca="false">'EAST-EGM-GL'!D76</f>
        <v>0</v>
      </c>
      <c r="G76" s="29" t="n">
        <f aca="false">'EAST-EGM-GL'!E76</f>
        <v>-12539.56</v>
      </c>
      <c r="H76" s="28" t="n">
        <f aca="false">F76-D76</f>
        <v>0</v>
      </c>
      <c r="I76" s="29" t="n">
        <f aca="false">G76-E76</f>
        <v>-488.56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20000</v>
      </c>
      <c r="F77" s="28" t="n">
        <f aca="false">'EAST-EGM-GL'!D77</f>
        <v>0</v>
      </c>
      <c r="G77" s="29" t="n">
        <f aca="false">'EAST-EGM-GL'!E77</f>
        <v>0</v>
      </c>
      <c r="H77" s="28" t="n">
        <f aca="false">F77-D77</f>
        <v>0</v>
      </c>
      <c r="I77" s="29" t="n">
        <f aca="false">G77-E77</f>
        <v>-20000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24523.945</v>
      </c>
      <c r="F78" s="28" t="n">
        <f aca="false">'EAST-EGM-GL'!D78</f>
        <v>0</v>
      </c>
      <c r="G78" s="29" t="n">
        <f aca="false">'EAST-EGM-GL'!E78</f>
        <v>0</v>
      </c>
      <c r="H78" s="28" t="n">
        <f aca="false">F78-D78</f>
        <v>0</v>
      </c>
      <c r="I78" s="29" t="n">
        <f aca="false">G78-E78</f>
        <v>-24523.945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-66750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353468</v>
      </c>
      <c r="F81" s="28" t="n">
        <f aca="false">'EAST-EGM-GL'!D81</f>
        <v>0</v>
      </c>
      <c r="G81" s="29" t="n">
        <f aca="false">'EAST-EGM-GL'!E81</f>
        <v>396494.08</v>
      </c>
      <c r="H81" s="28" t="n">
        <f aca="false">F81-D81</f>
        <v>0</v>
      </c>
      <c r="I81" s="29" t="n">
        <f aca="false">G81-E81</f>
        <v>43026.08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1" t="n">
        <f aca="false">D16+D24+D29+D36+D43+D45+D47+D49</f>
        <v>450</v>
      </c>
      <c r="E82" s="132" t="n">
        <f aca="false">SUM(E72:E81)+E16+E24+E29+E36+E43+E45+E47+E49+E51+E56+E61+E66</f>
        <v>20787412.5473</v>
      </c>
      <c r="F82" s="131" t="n">
        <f aca="false">F16+F24+F29+F36+F43+F45+F47+F49</f>
        <v>0</v>
      </c>
      <c r="G82" s="132" t="n">
        <f aca="false">SUM(G72:G81)+G16+G24+G29+G36+G43+G45+G47+G49+G51+G56+G61+G66</f>
        <v>16134315.8200001</v>
      </c>
      <c r="H82" s="131" t="n">
        <f aca="false">H16+H24+H29+H36+H43+H45+H47+H49</f>
        <v>-450</v>
      </c>
      <c r="I82" s="132" t="n">
        <f aca="false">SUM(I72:I81)+I16+I24+I29+I36+I43+I45+I47+I49+I51+I56+I61+I66</f>
        <v>-4653096.72729993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-18621</v>
      </c>
      <c r="F86" s="48" t="n">
        <f aca="false">'EAST-EGM-GL'!D86</f>
        <v>0</v>
      </c>
      <c r="G86" s="48" t="n">
        <f aca="false">'EAST-EGM-GL'!E86</f>
        <v>-19000.45</v>
      </c>
      <c r="H86" s="48" t="n">
        <f aca="false">F86-D86</f>
        <v>0</v>
      </c>
      <c r="I86" s="48" t="n">
        <f aca="false">G86-E86</f>
        <v>-379.450000000001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-18621</v>
      </c>
      <c r="F89" s="54" t="n">
        <f aca="false">SUM(F86:F88)</f>
        <v>0</v>
      </c>
      <c r="G89" s="54" t="n">
        <f aca="false">SUM(G86:G88)</f>
        <v>-19000.45</v>
      </c>
      <c r="H89" s="54" t="n">
        <f aca="false">SUM(H86:H88)</f>
        <v>0</v>
      </c>
      <c r="I89" s="54" t="n">
        <f aca="false">SUM(I86:I88)</f>
        <v>-379.450000000001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450</v>
      </c>
      <c r="E91" s="54" t="n">
        <f aca="false">+E82+E89</f>
        <v>20768791.5473</v>
      </c>
      <c r="F91" s="54" t="n">
        <f aca="false">+F82+F89</f>
        <v>0</v>
      </c>
      <c r="G91" s="54" t="n">
        <f aca="false">+G82+G89</f>
        <v>16115315.3700001</v>
      </c>
      <c r="H91" s="54" t="n">
        <f aca="false">+H82+H89</f>
        <v>-450</v>
      </c>
      <c r="I91" s="54" t="n">
        <f aca="false">+I82+I89</f>
        <v>-4653476.17729993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58" colorId="64" zoomScale="75" zoomScaleNormal="75" zoomScalePageLayoutView="100" workbookViewId="0">
      <selection pane="topLeft" activeCell="A58" activeCellId="0" sqref="A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'EAST-MKT-FLSH'!L11</f>
        <v>48299228</v>
      </c>
      <c r="E11" s="29" t="n">
        <f aca="false">'EAST-MKT-FLSH'!M11</f>
        <v>166492096</v>
      </c>
      <c r="F11" s="28" t="n">
        <f aca="false">'EAST-MKT-GL'!D11</f>
        <v>47467850</v>
      </c>
      <c r="G11" s="29" t="n">
        <f aca="false">'EAST-MKT-GL'!E11</f>
        <v>158993449.31</v>
      </c>
      <c r="H11" s="28" t="n">
        <f aca="false">F11-D11</f>
        <v>-831378</v>
      </c>
      <c r="I11" s="29" t="n">
        <f aca="false">G11-E11</f>
        <v>-7498646.69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'EAST-MKT-FLSH'!L12</f>
        <v>0</v>
      </c>
      <c r="E12" s="29" t="n">
        <f aca="false">'EAST-MKT-FLSH'!M12</f>
        <v>0</v>
      </c>
      <c r="F12" s="28" t="n">
        <f aca="false">'EAST-MKT-GL'!D12</f>
        <v>0</v>
      </c>
      <c r="G12" s="29" t="n">
        <f aca="false">'EAST-MKT-GL'!E12</f>
        <v>4362869.51</v>
      </c>
      <c r="H12" s="28" t="n">
        <f aca="false">F12-D12</f>
        <v>0</v>
      </c>
      <c r="I12" s="29" t="n">
        <f aca="false">G12-E12</f>
        <v>4362869.51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'EAST-MKT-FLSH'!L13</f>
        <v>10792383</v>
      </c>
      <c r="E13" s="29" t="n">
        <f aca="false">'EAST-MKT-FLSH'!M13</f>
        <v>40494735</v>
      </c>
      <c r="F13" s="28" t="n">
        <f aca="false">'EAST-MKT-GL'!D13</f>
        <v>10792383</v>
      </c>
      <c r="G13" s="29" t="n">
        <f aca="false">'EAST-MKT-GL'!E13</f>
        <v>40494735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'EAST-MKT-FLSH'!L14</f>
        <v>0</v>
      </c>
      <c r="E14" s="29" t="n">
        <f aca="false">'EAST-MKT-FLSH'!M14</f>
        <v>29846.84</v>
      </c>
      <c r="F14" s="28" t="n">
        <f aca="false">'EAST-MKT-GL'!D14</f>
        <v>0</v>
      </c>
      <c r="G14" s="29" t="n">
        <f aca="false">'EAST-MKT-GL'!E14</f>
        <v>0</v>
      </c>
      <c r="H14" s="28" t="n">
        <f aca="false">F14-D14</f>
        <v>0</v>
      </c>
      <c r="I14" s="29" t="n">
        <f aca="false">G14-E14</f>
        <v>-29846.84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'EAST-MKT-FLSH'!L15</f>
        <v>0</v>
      </c>
      <c r="E15" s="29" t="n">
        <f aca="false">'EAST-MKT-FLSH'!M15</f>
        <v>0</v>
      </c>
      <c r="F15" s="28" t="n">
        <f aca="false">'EAST-MKT-GL'!D15</f>
        <v>0</v>
      </c>
      <c r="G15" s="29" t="n">
        <f aca="false">'EAST-MKT-GL'!E15</f>
        <v>-15856</v>
      </c>
      <c r="H15" s="28" t="n">
        <f aca="false">F15-D15</f>
        <v>0</v>
      </c>
      <c r="I15" s="29" t="n">
        <f aca="false">G15-E15</f>
        <v>-15856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59091611</v>
      </c>
      <c r="E16" s="31" t="n">
        <f aca="false">SUM(E11:E15)</f>
        <v>207016677.84</v>
      </c>
      <c r="F16" s="30" t="n">
        <f aca="false">SUM(F11:F15)</f>
        <v>58260233</v>
      </c>
      <c r="G16" s="31" t="n">
        <f aca="false">SUM(G11:G15)</f>
        <v>203835197.82</v>
      </c>
      <c r="H16" s="30" t="n">
        <f aca="false">SUM(H11:H15)</f>
        <v>-831378</v>
      </c>
      <c r="I16" s="31" t="n">
        <f aca="false">SUM(I11:I15)</f>
        <v>-3181480.02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'EAST-MKT-FLSH'!L19</f>
        <v>-42546346</v>
      </c>
      <c r="E19" s="29" t="n">
        <f aca="false">'EAST-MKT-FLSH'!M19</f>
        <v>-144657584</v>
      </c>
      <c r="F19" s="28" t="n">
        <f aca="false">'EAST-MKT-GL'!D19</f>
        <v>-42737852</v>
      </c>
      <c r="G19" s="29" t="n">
        <f aca="false">'EAST-MKT-GL'!E19</f>
        <v>-143281234.91</v>
      </c>
      <c r="H19" s="28" t="n">
        <f aca="false">F19-D19</f>
        <v>-191506</v>
      </c>
      <c r="I19" s="29" t="n">
        <f aca="false">G19-E19</f>
        <v>1376349.09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'EAST-MKT-FLSH'!L20</f>
        <v>0</v>
      </c>
      <c r="E20" s="29" t="n">
        <f aca="false">'EAST-MKT-FLSH'!M20</f>
        <v>0</v>
      </c>
      <c r="F20" s="28" t="n">
        <f aca="false">'EAST-MKT-GL'!D20</f>
        <v>0</v>
      </c>
      <c r="G20" s="29" t="n">
        <f aca="false">'EAST-MKT-GL'!E20</f>
        <v>-2294487.22</v>
      </c>
      <c r="H20" s="28" t="n">
        <f aca="false">F20-D20</f>
        <v>0</v>
      </c>
      <c r="I20" s="29" t="n">
        <f aca="false">G20-E20</f>
        <v>-2294487.22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'EAST-MKT-FLSH'!L21</f>
        <v>-16633129</v>
      </c>
      <c r="E21" s="29" t="n">
        <f aca="false">'EAST-MKT-FLSH'!M21</f>
        <v>-61754732</v>
      </c>
      <c r="F21" s="28" t="n">
        <f aca="false">'EAST-MKT-GL'!D21</f>
        <v>-16633129</v>
      </c>
      <c r="G21" s="29" t="n">
        <f aca="false">'EAST-MKT-GL'!E21</f>
        <v>-61752308</v>
      </c>
      <c r="H21" s="28" t="n">
        <f aca="false">F21-D21</f>
        <v>0</v>
      </c>
      <c r="I21" s="29" t="n">
        <f aca="false">G21-E21</f>
        <v>2424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'EAST-MKT-FLSH'!L22</f>
        <v>0</v>
      </c>
      <c r="E22" s="29" t="n">
        <f aca="false">'EAST-MKT-FLSH'!M22</f>
        <v>0</v>
      </c>
      <c r="F22" s="28" t="n">
        <f aca="false">'EAST-MKT-GL'!D22</f>
        <v>0</v>
      </c>
      <c r="G22" s="29" t="n">
        <f aca="false">'EAST-MKT-GL'!E22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'EAST-MKT-FLSH'!L23</f>
        <v>172145</v>
      </c>
      <c r="E23" s="29" t="n">
        <f aca="false">'EAST-MKT-FLSH'!M23</f>
        <v>632104</v>
      </c>
      <c r="F23" s="28" t="n">
        <f aca="false">'EAST-MKT-GL'!D23</f>
        <v>150665</v>
      </c>
      <c r="G23" s="29" t="n">
        <f aca="false">'EAST-MKT-GL'!E23</f>
        <v>231282</v>
      </c>
      <c r="H23" s="28" t="n">
        <f aca="false">F23-D23</f>
        <v>-21480</v>
      </c>
      <c r="I23" s="29" t="n">
        <f aca="false">G23-E23</f>
        <v>-400822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-59007330</v>
      </c>
      <c r="E24" s="31" t="n">
        <f aca="false">SUM(E19:E23)</f>
        <v>-205780212</v>
      </c>
      <c r="F24" s="30" t="n">
        <f aca="false">SUM(F19:F23)</f>
        <v>-59220316</v>
      </c>
      <c r="G24" s="31" t="n">
        <f aca="false">SUM(G19:G23)</f>
        <v>-207096748.13</v>
      </c>
      <c r="H24" s="30" t="n">
        <f aca="false">SUM(H19:H23)</f>
        <v>-212986</v>
      </c>
      <c r="I24" s="31" t="n">
        <f aca="false">SUM(I19:I23)</f>
        <v>-1316536.13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'EAST-MKT-FLSH'!L27</f>
        <v>0</v>
      </c>
      <c r="E27" s="29" t="n">
        <f aca="false">'EAST-MKT-FLSH'!M27</f>
        <v>0</v>
      </c>
      <c r="F27" s="28" t="n">
        <f aca="false">'EAST-MKT-GL'!D27</f>
        <v>0</v>
      </c>
      <c r="G27" s="29" t="n">
        <f aca="false">'EAST-MKT-GL'!E27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'EAST-MKT-FLSH'!L28</f>
        <v>0</v>
      </c>
      <c r="E28" s="29" t="n">
        <f aca="false">'EAST-MKT-FLSH'!M28</f>
        <v>0</v>
      </c>
      <c r="F28" s="28" t="n">
        <f aca="false">'EAST-MKT-GL'!D28</f>
        <v>0</v>
      </c>
      <c r="G28" s="29" t="n">
        <f aca="false">'EAST-MKT-GL'!E28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'EAST-MKT-FLSH'!L32</f>
        <v>67871</v>
      </c>
      <c r="E32" s="29" t="n">
        <f aca="false">'EAST-MKT-FLSH'!M32</f>
        <v>241160</v>
      </c>
      <c r="F32" s="28" t="n">
        <f aca="false">'EAST-MKT-GL'!D32</f>
        <v>67871</v>
      </c>
      <c r="G32" s="29" t="n">
        <f aca="false">'EAST-MKT-GL'!E32</f>
        <v>241160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'EAST-MKT-FLSH'!L33</f>
        <v>2174</v>
      </c>
      <c r="E33" s="29" t="n">
        <f aca="false">'EAST-MKT-FLSH'!M33</f>
        <v>6781</v>
      </c>
      <c r="F33" s="28" t="n">
        <f aca="false">'EAST-MKT-GL'!D33</f>
        <v>0</v>
      </c>
      <c r="G33" s="29" t="n">
        <f aca="false">'EAST-MKT-GL'!E33</f>
        <v>0</v>
      </c>
      <c r="H33" s="28" t="n">
        <f aca="false">F33-D33</f>
        <v>-2174</v>
      </c>
      <c r="I33" s="29" t="n">
        <f aca="false">G33-E33</f>
        <v>-6781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'EAST-MKT-FLSH'!L34</f>
        <v>-2208</v>
      </c>
      <c r="E34" s="29" t="n">
        <f aca="false">'EAST-MKT-FLSH'!M34</f>
        <v>-6887</v>
      </c>
      <c r="F34" s="28" t="n">
        <f aca="false">'EAST-MKT-GL'!D34</f>
        <v>0</v>
      </c>
      <c r="G34" s="29" t="n">
        <f aca="false">'EAST-MKT-GL'!E34</f>
        <v>0</v>
      </c>
      <c r="H34" s="28" t="n">
        <f aca="false">F34-D34</f>
        <v>2208</v>
      </c>
      <c r="I34" s="29" t="n">
        <f aca="false">G34-E34</f>
        <v>6887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'EAST-MKT-FLSH'!L35</f>
        <v>55110</v>
      </c>
      <c r="E35" s="29" t="n">
        <f aca="false">'EAST-MKT-FLSH'!M35</f>
        <v>4882</v>
      </c>
      <c r="F35" s="28" t="n">
        <f aca="false">'EAST-MKT-GL'!D35</f>
        <v>61411</v>
      </c>
      <c r="G35" s="29" t="n">
        <f aca="false">'EAST-MKT-GL'!E35</f>
        <v>0</v>
      </c>
      <c r="H35" s="28" t="n">
        <f aca="false">F35-D35</f>
        <v>6301</v>
      </c>
      <c r="I35" s="29" t="n">
        <f aca="false">G35-E35</f>
        <v>-4882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122947</v>
      </c>
      <c r="E36" s="31" t="n">
        <f aca="false">SUM(E32:E35)</f>
        <v>245936</v>
      </c>
      <c r="F36" s="30" t="n">
        <f aca="false">SUM(F32:F35)</f>
        <v>129282</v>
      </c>
      <c r="G36" s="31" t="n">
        <f aca="false">SUM(G32:G35)</f>
        <v>241160</v>
      </c>
      <c r="H36" s="30" t="n">
        <f aca="false">SUM(H32:H35)</f>
        <v>6335</v>
      </c>
      <c r="I36" s="31" t="n">
        <f aca="false">SUM(I32:I35)</f>
        <v>-4776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'EAST-MKT-FLSH'!L39</f>
        <v>30856</v>
      </c>
      <c r="E39" s="29" t="n">
        <f aca="false">'EAST-MKT-FLSH'!M39</f>
        <v>100282</v>
      </c>
      <c r="F39" s="28" t="n">
        <f aca="false">'EAST-MKT-GL'!D39</f>
        <v>0</v>
      </c>
      <c r="G39" s="29" t="n">
        <f aca="false">'EAST-MKT-GL'!E39</f>
        <v>0</v>
      </c>
      <c r="H39" s="28" t="n">
        <f aca="false">F39-D39</f>
        <v>-30856</v>
      </c>
      <c r="I39" s="29" t="n">
        <f aca="false">G39-E39</f>
        <v>-100282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'EAST-MKT-FLSH'!L40</f>
        <v>0</v>
      </c>
      <c r="E40" s="29" t="n">
        <f aca="false">'EAST-MKT-FLSH'!M40</f>
        <v>0</v>
      </c>
      <c r="F40" s="28" t="n">
        <f aca="false">'EAST-MKT-GL'!D40</f>
        <v>0</v>
      </c>
      <c r="G40" s="29" t="n">
        <f aca="false">'EAST-MKT-GL'!E40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'EAST-MKT-FLSH'!L41</f>
        <v>0</v>
      </c>
      <c r="E41" s="29" t="n">
        <f aca="false">'EAST-MKT-FLSH'!M41</f>
        <v>0</v>
      </c>
      <c r="F41" s="28" t="n">
        <f aca="false">'EAST-MKT-GL'!D41</f>
        <v>0</v>
      </c>
      <c r="G41" s="29" t="n">
        <f aca="false">'EAST-MKT-GL'!E41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30856</v>
      </c>
      <c r="E43" s="31" t="n">
        <f aca="false">E42+E39</f>
        <v>100282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-30856</v>
      </c>
      <c r="I43" s="31" t="n">
        <f aca="false">I42+I39</f>
        <v>-100282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'EAST-MKT-FLSH'!L45</f>
        <v>0</v>
      </c>
      <c r="E45" s="29" t="n">
        <f aca="false">'EAST-MKT-FLSH'!M45</f>
        <v>0</v>
      </c>
      <c r="F45" s="28" t="n">
        <f aca="false">'EAST-MKT-GL'!D45</f>
        <v>0</v>
      </c>
      <c r="G45" s="29" t="n">
        <f aca="false">'EAST-MKT-GL'!E45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'EAST-MKT-FLSH'!L47</f>
        <v>0</v>
      </c>
      <c r="E47" s="29" t="n">
        <f aca="false">'EAST-MKT-FLSH'!M47</f>
        <v>0</v>
      </c>
      <c r="F47" s="28" t="n">
        <f aca="false">'EAST-MKT-GL'!D47</f>
        <v>0</v>
      </c>
      <c r="G47" s="29" t="n">
        <f aca="false">'EAST-MKT-GL'!E47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'EAST-MKT-FLSH'!L49</f>
        <v>-238084</v>
      </c>
      <c r="E49" s="29" t="n">
        <f aca="false">'EAST-MKT-FLSH'!M49</f>
        <v>-772582.58</v>
      </c>
      <c r="F49" s="28" t="n">
        <f aca="false">'EAST-MKT-GL'!D49</f>
        <v>830801</v>
      </c>
      <c r="G49" s="29" t="n">
        <f aca="false">'EAST-MKT-GL'!E49</f>
        <v>2695949.59</v>
      </c>
      <c r="H49" s="28" t="n">
        <f aca="false">F49-D49</f>
        <v>1068885</v>
      </c>
      <c r="I49" s="29" t="n">
        <f aca="false">G49-E49</f>
        <v>3468532.17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'EAST-MKT-FLSH'!L51</f>
        <v>-172145</v>
      </c>
      <c r="E51" s="29" t="n">
        <f aca="false">'EAST-MKT-FLSH'!M51</f>
        <v>-632104</v>
      </c>
      <c r="F51" s="28" t="n">
        <f aca="false">'EAST-MKT-GL'!D51</f>
        <v>-150665</v>
      </c>
      <c r="G51" s="29" t="n">
        <f aca="false">'EAST-MKT-GL'!E51</f>
        <v>-231282</v>
      </c>
      <c r="H51" s="28" t="n">
        <f aca="false">F51-D51</f>
        <v>21480</v>
      </c>
      <c r="I51" s="29" t="n">
        <f aca="false">G51-E51</f>
        <v>400822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'EAST-MKT-FLSH'!L54</f>
        <v>0</v>
      </c>
      <c r="E54" s="29" t="n">
        <f aca="false">'EAST-MKT-FLSH'!M54</f>
        <v>-358654</v>
      </c>
      <c r="F54" s="28" t="n">
        <f aca="false">'EAST-MKT-GL'!D54</f>
        <v>-10461383</v>
      </c>
      <c r="G54" s="29" t="n">
        <f aca="false">'EAST-MKT-GL'!E54</f>
        <v>-317885.74</v>
      </c>
      <c r="H54" s="28" t="n">
        <f aca="false">F54-D54</f>
        <v>-10461383</v>
      </c>
      <c r="I54" s="29" t="n">
        <f aca="false">G54-E54</f>
        <v>40768.26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'EAST-MKT-FLSH'!L55</f>
        <v>0</v>
      </c>
      <c r="E55" s="29" t="n">
        <f aca="false">'EAST-MKT-FLSH'!M55</f>
        <v>0</v>
      </c>
      <c r="F55" s="28" t="n">
        <f aca="false">'EAST-MKT-GL'!D55</f>
        <v>0</v>
      </c>
      <c r="G55" s="29" t="n">
        <f aca="false">'EAST-MKT-GL'!E55</f>
        <v>-15697.2700000001</v>
      </c>
      <c r="H55" s="28" t="n">
        <f aca="false">F55-D55</f>
        <v>0</v>
      </c>
      <c r="I55" s="29" t="n">
        <f aca="false">G55-E55</f>
        <v>-15697.2700000001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-358654</v>
      </c>
      <c r="F56" s="30" t="n">
        <f aca="false">SUM(F54:F55)</f>
        <v>-10461383</v>
      </c>
      <c r="G56" s="31" t="n">
        <f aca="false">SUM(G54:G55)</f>
        <v>-333583.01</v>
      </c>
      <c r="H56" s="30" t="n">
        <f aca="false">SUM(H54:H55)</f>
        <v>-10461383</v>
      </c>
      <c r="I56" s="31" t="n">
        <f aca="false">SUM(I54:I55)</f>
        <v>25070.9899999999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'EAST-MKT-FLSH'!L59</f>
        <v>0</v>
      </c>
      <c r="E59" s="29" t="n">
        <f aca="false">'EAST-MKT-FLSH'!M59</f>
        <v>0</v>
      </c>
      <c r="F59" s="28" t="n">
        <f aca="false">'EAST-MKT-GL'!D59</f>
        <v>0</v>
      </c>
      <c r="G59" s="29" t="n">
        <f aca="false">'EAST-MKT-GL'!E59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'EAST-MKT-FLSH'!L60</f>
        <v>0</v>
      </c>
      <c r="E60" s="29" t="n">
        <f aca="false">'EAST-MKT-FLSH'!M60</f>
        <v>0</v>
      </c>
      <c r="F60" s="28" t="n">
        <f aca="false">'EAST-MKT-GL'!D60</f>
        <v>0</v>
      </c>
      <c r="G60" s="29" t="n">
        <f aca="false">'EAST-MKT-GL'!E60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'EAST-MKT-FLSH'!L64</f>
        <v>0</v>
      </c>
      <c r="E64" s="29" t="n">
        <f aca="false">'EAST-MKT-FLSH'!M64</f>
        <v>0</v>
      </c>
      <c r="F64" s="28" t="n">
        <f aca="false">'EAST-MKT-GL'!D64</f>
        <v>0</v>
      </c>
      <c r="G64" s="29" t="n">
        <f aca="false">'EAST-MKT-GL'!E64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'EAST-MKT-FLSH'!L65</f>
        <v>0</v>
      </c>
      <c r="E65" s="29" t="n">
        <f aca="false">'EAST-MKT-FLSH'!M65</f>
        <v>0</v>
      </c>
      <c r="F65" s="28" t="n">
        <f aca="false">'EAST-MKT-GL'!D65</f>
        <v>0</v>
      </c>
      <c r="G65" s="29" t="n">
        <f aca="false">'EAST-MKT-GL'!E65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'EAST-MKT-FLSH'!L70</f>
        <v>0</v>
      </c>
      <c r="E70" s="29" t="n">
        <f aca="false">'EAST-MKT-FLSH'!M70</f>
        <v>6919989.6063</v>
      </c>
      <c r="F70" s="28" t="n">
        <f aca="false">'EAST-MKT-GL'!D70</f>
        <v>0</v>
      </c>
      <c r="G70" s="29" t="n">
        <f aca="false">'EAST-MKT-GL'!E70</f>
        <v>6919989.61</v>
      </c>
      <c r="H70" s="28" t="n">
        <f aca="false">F70-D70</f>
        <v>0</v>
      </c>
      <c r="I70" s="29" t="n">
        <f aca="false">G70-E70</f>
        <v>0.00370000023394823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'EAST-MKT-FLSH'!L71</f>
        <v>0</v>
      </c>
      <c r="E71" s="29" t="n">
        <f aca="false">'EAST-MKT-FLSH'!M71</f>
        <v>-106722</v>
      </c>
      <c r="F71" s="28" t="n">
        <f aca="false">'EAST-MKT-GL'!D71</f>
        <v>0</v>
      </c>
      <c r="G71" s="29" t="n">
        <f aca="false">'EAST-MKT-GL'!E71</f>
        <v>-106722.64</v>
      </c>
      <c r="H71" s="28" t="n">
        <f aca="false">F71-D71</f>
        <v>0</v>
      </c>
      <c r="I71" s="29" t="n">
        <f aca="false">G71-E71</f>
        <v>-0.639999999999418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6813267.6063</v>
      </c>
      <c r="F72" s="30" t="n">
        <f aca="false">SUM(F70:F71)</f>
        <v>0</v>
      </c>
      <c r="G72" s="31" t="n">
        <f aca="false">SUM(G70:G71)</f>
        <v>6813266.97</v>
      </c>
      <c r="H72" s="30" t="n">
        <f aca="false">SUM(H70:H71)</f>
        <v>0</v>
      </c>
      <c r="I72" s="31" t="n">
        <f aca="false">SUM(I70:I71)</f>
        <v>-0.63629999976547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'EAST-MKT-FLSH'!L73</f>
        <v>0</v>
      </c>
      <c r="E73" s="29" t="n">
        <f aca="false">'EAST-MKT-FLSH'!M73</f>
        <v>0</v>
      </c>
      <c r="F73" s="28" t="n">
        <f aca="false">'EAST-MKT-GL'!D73</f>
        <v>0</v>
      </c>
      <c r="G73" s="29" t="n">
        <f aca="false">'EAST-MKT-GL'!E73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'EAST-MKT-FLSH'!L74</f>
        <v>0</v>
      </c>
      <c r="E74" s="29" t="n">
        <f aca="false">'EAST-MKT-FLSH'!M74</f>
        <v>-2238915</v>
      </c>
      <c r="F74" s="28" t="n">
        <f aca="false">'EAST-MKT-GL'!D74</f>
        <v>0</v>
      </c>
      <c r="G74" s="29" t="n">
        <f aca="false">'EAST-MKT-GL'!E74</f>
        <v>-1683372</v>
      </c>
      <c r="H74" s="28" t="n">
        <f aca="false">F74-D74</f>
        <v>0</v>
      </c>
      <c r="I74" s="29" t="n">
        <f aca="false">G74-E74</f>
        <v>555543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'EAST-MKT-FLSH'!L75</f>
        <v>0</v>
      </c>
      <c r="E75" s="29" t="n">
        <f aca="false">'EAST-MKT-FLSH'!M75</f>
        <v>0</v>
      </c>
      <c r="F75" s="28" t="n">
        <f aca="false">'EAST-MKT-GL'!D75</f>
        <v>0</v>
      </c>
      <c r="G75" s="29" t="n">
        <f aca="false">'EAST-MKT-GL'!E75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'EAST-MKT-FLSH'!L76</f>
        <v>0</v>
      </c>
      <c r="E76" s="29" t="n">
        <f aca="false">'EAST-MKT-FLSH'!M76</f>
        <v>-821</v>
      </c>
      <c r="F76" s="28" t="n">
        <f aca="false">'EAST-MKT-GL'!D76</f>
        <v>0</v>
      </c>
      <c r="G76" s="29" t="n">
        <f aca="false">'EAST-MKT-GL'!E76</f>
        <v>0</v>
      </c>
      <c r="H76" s="28" t="n">
        <f aca="false">F76-D76</f>
        <v>0</v>
      </c>
      <c r="I76" s="29" t="n">
        <f aca="false">G76-E76</f>
        <v>821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'EAST-MKT-FLSH'!L77</f>
        <v>0</v>
      </c>
      <c r="E77" s="29" t="n">
        <f aca="false">'EAST-MKT-FLSH'!M77</f>
        <v>0</v>
      </c>
      <c r="F77" s="28" t="n">
        <f aca="false">'EAST-MKT-GL'!D77</f>
        <v>0</v>
      </c>
      <c r="G77" s="29" t="n">
        <f aca="false">'EAST-MKT-GL'!E77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'EAST-MKT-FLSH'!L78</f>
        <v>0</v>
      </c>
      <c r="E78" s="29" t="n">
        <f aca="false">'EAST-MKT-FLSH'!M78</f>
        <v>0</v>
      </c>
      <c r="F78" s="28" t="n">
        <f aca="false">'EAST-MKT-GL'!D78</f>
        <v>0</v>
      </c>
      <c r="G78" s="29" t="n">
        <f aca="false">'EAST-MKT-GL'!E78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'EAST-MKT-FLSH'!L79</f>
        <v>0</v>
      </c>
      <c r="E79" s="29" t="n">
        <f aca="false">'EAST-MKT-FLSH'!M79</f>
        <v>0</v>
      </c>
      <c r="F79" s="28" t="n">
        <f aca="false">'EAST-MKT-GL'!D79</f>
        <v>0</v>
      </c>
      <c r="G79" s="29" t="n">
        <f aca="false">'EAST-MKT-GL'!E79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'EAST-MKT-FLSH'!L80</f>
        <v>0</v>
      </c>
      <c r="E80" s="29" t="n">
        <f aca="false">'EAST-MKT-FLSH'!M80</f>
        <v>0</v>
      </c>
      <c r="F80" s="28" t="n">
        <f aca="false">'EAST-MKT-GL'!D80</f>
        <v>0</v>
      </c>
      <c r="G80" s="29" t="n">
        <f aca="false">'EAST-MKT-GL'!E80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'EAST-MKT-FLSH'!L81</f>
        <v>0</v>
      </c>
      <c r="E81" s="29" t="n">
        <f aca="false">'EAST-MKT-FLSH'!M81</f>
        <v>0</v>
      </c>
      <c r="F81" s="28" t="n">
        <f aca="false">'EAST-MKT-GL'!D81</f>
        <v>0</v>
      </c>
      <c r="G81" s="29" t="n">
        <f aca="false">'EAST-MKT-GL'!E81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4"/>
      <c r="B82" s="135"/>
      <c r="C82" s="136" t="s">
        <v>69</v>
      </c>
      <c r="D82" s="131" t="n">
        <f aca="false">D16+D24+D29+D36+D43+D45+D47+D49</f>
        <v>0</v>
      </c>
      <c r="E82" s="132" t="n">
        <f aca="false">SUM(E72:E81)+E16+E24+E29+E36+E43+E45+E47+E49+E51+E56+E61+E66</f>
        <v>4392874.8663</v>
      </c>
      <c r="F82" s="131" t="n">
        <f aca="false">F16+F24+F29+F36+F43+F45+F47+F49</f>
        <v>0</v>
      </c>
      <c r="G82" s="132" t="n">
        <f aca="false">SUM(G72:G81)+G16+G24+G29+G36+G43+G45+G47+G49+G51+G56+G61+G66</f>
        <v>4240589.24</v>
      </c>
      <c r="H82" s="131" t="n">
        <f aca="false">H16+H24+H29+H36+H43+H45+H47+H49</f>
        <v>0</v>
      </c>
      <c r="I82" s="132" t="n">
        <f aca="false">SUM(I72:I81)+I16+I24+I29+I36+I43+I45+I47+I49+I51+I56+I61+I66</f>
        <v>-152285.626299993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0</v>
      </c>
      <c r="E11" s="29" t="n">
        <f aca="false">'EAST-LRC-FLSH'!M11</f>
        <v>0</v>
      </c>
      <c r="F11" s="28" t="n">
        <f aca="false">'EAST-LRC-GL'!D11</f>
        <v>0</v>
      </c>
      <c r="G11" s="29" t="n">
        <f aca="false">'EAST-LRC-GL'!E11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-40945.88</v>
      </c>
      <c r="H12" s="28" t="n">
        <f aca="false">F12-D12</f>
        <v>0</v>
      </c>
      <c r="I12" s="29" t="n">
        <f aca="false">G12-E12</f>
        <v>-40945.88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-40945.88</v>
      </c>
      <c r="H16" s="30" t="n">
        <f aca="false">SUM(H11:H15)</f>
        <v>0</v>
      </c>
      <c r="I16" s="31" t="n">
        <f aca="false">SUM(I11:I15)</f>
        <v>-40945.88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0</v>
      </c>
      <c r="E19" s="29" t="n">
        <f aca="false">'EAST-LRC-FLSH'!M19</f>
        <v>0</v>
      </c>
      <c r="F19" s="28" t="n">
        <f aca="false">'EAST-LRC-GL'!D19</f>
        <v>0</v>
      </c>
      <c r="G19" s="29" t="n">
        <f aca="false">'EAST-LRC-GL'!E19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0</v>
      </c>
      <c r="G23" s="29" t="n">
        <f aca="false">'EAST-LRC-GL'!E23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0</v>
      </c>
      <c r="G27" s="29" t="n">
        <f aca="false">'EAST-LRC-GL'!E27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0</v>
      </c>
      <c r="G28" s="29" t="n">
        <f aca="false">'EAST-LRC-GL'!E28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0</v>
      </c>
      <c r="G32" s="29" t="n">
        <f aca="false">'EAST-LRC-GL'!E32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0</v>
      </c>
      <c r="E39" s="29" t="n">
        <f aca="false">'EAST-LRC-FLSH'!M39</f>
        <v>0</v>
      </c>
      <c r="F39" s="28" t="n">
        <f aca="false">'EAST-LRC-GL'!D39</f>
        <v>0</v>
      </c>
      <c r="G39" s="29" t="n">
        <f aca="false">'EAST-LRC-GL'!E39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0</v>
      </c>
      <c r="E40" s="29" t="n">
        <f aca="false">'EAST-LRC-FLSH'!M40</f>
        <v>0</v>
      </c>
      <c r="F40" s="28" t="n">
        <f aca="false">'EAST-LRC-GL'!D40</f>
        <v>0</v>
      </c>
      <c r="G40" s="29" t="n">
        <f aca="false">'EAST-LRC-GL'!E40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0</v>
      </c>
      <c r="G45" s="29" t="n">
        <f aca="false">'EAST-LRC-GL'!E45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0</v>
      </c>
      <c r="E49" s="29" t="n">
        <f aca="false">'EAST-LRC-FLSH'!M49</f>
        <v>0</v>
      </c>
      <c r="F49" s="28" t="n">
        <f aca="false">'EAST-LRC-GL'!D49</f>
        <v>0</v>
      </c>
      <c r="G49" s="29" t="n">
        <f aca="false">'EAST-LRC-GL'!E49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0</v>
      </c>
      <c r="G51" s="29" t="n">
        <f aca="false">'EAST-LRC-GL'!E51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0</v>
      </c>
      <c r="G54" s="29" t="n">
        <f aca="false">'EAST-LRC-GL'!E54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0</v>
      </c>
      <c r="G59" s="29" t="n">
        <f aca="false">'EAST-LRC-GL'!E59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0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0</v>
      </c>
      <c r="G64" s="29" t="n">
        <f aca="false">'EAST-LRC-GL'!E64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0</v>
      </c>
      <c r="G65" s="29" t="n">
        <f aca="false">'EAST-LRC-GL'!E65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4"/>
      <c r="B82" s="135"/>
      <c r="C82" s="136" t="s">
        <v>69</v>
      </c>
      <c r="D82" s="131" t="n">
        <f aca="false">D16+D24+D29+D36+D43+D45+D47+D49</f>
        <v>0</v>
      </c>
      <c r="E82" s="132" t="n">
        <f aca="false">SUM(E72:E81)+E16+E24+E29+E36+E43+E45+E47+E49+E51+E56+E61+E66</f>
        <v>0</v>
      </c>
      <c r="F82" s="131" t="n">
        <f aca="false">F16+F24+F29+F36+F43+F45+F47+F49</f>
        <v>0</v>
      </c>
      <c r="G82" s="132" t="n">
        <f aca="false">SUM(G72:G81)+G16+G24+G29+G36+G43+G45+G47+G49+G51+G56+G61+G66</f>
        <v>-40945.88</v>
      </c>
      <c r="H82" s="131" t="n">
        <f aca="false">H16+H24+H29+H36+H43+H45+H47+H49</f>
        <v>0</v>
      </c>
      <c r="I82" s="132" t="n">
        <f aca="false">SUM(I72:I81)+I16+I24+I29+I36+I43+I45+I47+I49+I51+I56+I61+I66</f>
        <v>-40945.88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B10" activePane="bottomRight" state="frozen"/>
      <selection pane="topLeft" activeCell="A1" activeCellId="0" sqref="A1"/>
      <selection pane="topRight" activeCell="AB1" activeCellId="0" sqref="AB1"/>
      <selection pane="bottomLeft" activeCell="A10" activeCellId="0" sqref="A10"/>
      <selection pane="bottomRight" activeCell="AF9" activeCellId="0" sqref="AF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5" min="6" style="0" width="14.99"/>
  </cols>
  <sheetData>
    <row r="1" customFormat="false" ht="12.75" hidden="false" customHeight="false" outlineLevel="0" collapsed="false">
      <c r="A1" s="69" t="s">
        <v>103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</row>
    <row r="2" customFormat="false" ht="12.75" hidden="false" customHeight="false" outlineLevel="0" collapsed="false">
      <c r="A2" s="69" t="s">
        <v>104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customFormat="false" ht="12.75" hidden="false" customHeight="false" outlineLevel="0" collapsed="false">
      <c r="A5" s="70" t="str">
        <f aca="false">Check!A5</f>
        <v>PRODUCTION MONTH: 0005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105</v>
      </c>
      <c r="E8" s="72"/>
      <c r="F8" s="16" t="s">
        <v>82</v>
      </c>
      <c r="G8" s="16"/>
      <c r="H8" s="16" t="s">
        <v>86</v>
      </c>
      <c r="I8" s="16"/>
      <c r="J8" s="16" t="s">
        <v>106</v>
      </c>
      <c r="K8" s="16"/>
      <c r="L8" s="16" t="s">
        <v>107</v>
      </c>
      <c r="M8" s="16"/>
      <c r="N8" s="16" t="s">
        <v>95</v>
      </c>
      <c r="O8" s="16"/>
      <c r="P8" s="16" t="s">
        <v>96</v>
      </c>
      <c r="Q8" s="16"/>
      <c r="R8" s="16" t="s">
        <v>92</v>
      </c>
      <c r="S8" s="16"/>
      <c r="T8" s="16" t="s">
        <v>91</v>
      </c>
      <c r="U8" s="16"/>
      <c r="V8" s="16" t="s">
        <v>93</v>
      </c>
      <c r="W8" s="16"/>
      <c r="X8" s="16" t="s">
        <v>98</v>
      </c>
      <c r="Y8" s="16"/>
      <c r="Z8" s="16" t="s">
        <v>99</v>
      </c>
      <c r="AA8" s="16"/>
      <c r="AB8" s="16" t="s">
        <v>84</v>
      </c>
      <c r="AC8" s="16"/>
      <c r="AD8" s="16" t="s">
        <v>83</v>
      </c>
      <c r="AE8" s="16"/>
      <c r="AF8" s="16" t="s">
        <v>108</v>
      </c>
      <c r="AG8" s="16"/>
      <c r="AH8" s="16" t="s">
        <v>100</v>
      </c>
      <c r="AI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  <c r="AH9" s="22" t="s">
        <v>12</v>
      </c>
      <c r="A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F11+H11+J11+L11+N11+R11+T11+X11+Z11+AH11+P11+V11+AB11+AD11</f>
        <v>0</v>
      </c>
      <c r="E11" s="29" t="n">
        <f aca="false">G11+I11+K11+M11+O11+S11+U11+Y11+AA11+AI11+Q11+W11+AC11+AE11</f>
        <v>0</v>
      </c>
      <c r="F11" s="28"/>
      <c r="G11" s="29" t="n">
        <v>0</v>
      </c>
      <c r="H11" s="28"/>
      <c r="I11" s="29" t="n">
        <v>0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v>0</v>
      </c>
      <c r="AH11" s="28"/>
      <c r="AI11" s="29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F12+H12+J12+L12+N12+R12+T12+X12+Z12+AH12+P12+V12+AB12+AD12</f>
        <v>0</v>
      </c>
      <c r="E12" s="29" t="n">
        <f aca="false">G12+I12+K12+M12+O12+S12+U12+Y12+AA12+AI12+Q12+W12+AC12+AE12</f>
        <v>0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F13+H13+J13+L13+N13+R13+T13+X13+Z13+AH13+P13+V13+AB13+AD13</f>
        <v>0</v>
      </c>
      <c r="E13" s="29" t="n">
        <f aca="false">G13+I13+K13+M13+O13+S13+U13+Y13+AA13+AI13+Q13+W13+AC13+AE13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F14+H14+J14+L14+N14+R14+T14+X14+Z14+AH14+P14+V14+AB14+AD14</f>
        <v>0</v>
      </c>
      <c r="E14" s="29" t="n">
        <f aca="false">G14+I14+K14+M14+O14+S14+U14+Y14+AA14+AI14+Q14+W14+AC14+AE14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F15+H15+J15+L15+N15+R15+T15+X15+Z15+AH15+P15+V15+AB15+AD15</f>
        <v>0</v>
      </c>
      <c r="E15" s="29" t="n">
        <f aca="false">G15+I15+K15+M15+O15+S15+U15+Y15+AA15+AI15+Q15+W15+AC15+AE15</f>
        <v>0</v>
      </c>
      <c r="F15" s="28"/>
      <c r="G15" s="29" t="n">
        <v>0</v>
      </c>
      <c r="H15" s="28"/>
      <c r="I15" s="29" t="n">
        <v>0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v>0</v>
      </c>
      <c r="AH15" s="28"/>
      <c r="AI15" s="29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F19+H19+J19+L19+N19+R19+T19+X19+Z19+AH19+P19+V19+AB19+AD19</f>
        <v>0</v>
      </c>
      <c r="E19" s="29" t="n">
        <f aca="false">G19+I19+K19+M19+O19+S19+U19+Y19+AA19+AI19+Q19+W19+AC19+AE19</f>
        <v>0</v>
      </c>
      <c r="F19" s="28"/>
      <c r="G19" s="29" t="n">
        <v>0</v>
      </c>
      <c r="H19" s="28"/>
      <c r="I19" s="29" t="n">
        <v>0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F20+H20+J20+L20+N20+R20+T20+X20+Z20+AH20+P20+V20+AB20+AD20</f>
        <v>0</v>
      </c>
      <c r="E20" s="29" t="n">
        <f aca="false">G20+I20+K20+M20+O20+S20+U20+Y20+AA20+AI20+Q20+W20+AC20+AE20</f>
        <v>0</v>
      </c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F21+H21+J21+L21+N21+R21+T21+X21+Z21+AH21+P21+V21+AB21+AD21</f>
        <v>0</v>
      </c>
      <c r="E21" s="29" t="n">
        <f aca="false">G21+I21+K21+M21+O21+S21+U21+Y21+AA21+AI21+Q21+W21+AC21+AE21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F22+H22+J22+L22+N22+R22+T22+X22+Z22+AH22+P22+V22+AB22+AD22</f>
        <v>0</v>
      </c>
      <c r="E22" s="29" t="n">
        <f aca="false">G22+I22+K22+M22+O22+S22+U22+Y22+AA22+AI22+Q22+W22+AC22+AE22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F23+H23+J23+L23+N23+R23+T23+X23+Z23+AH23+P23+V23+AB23+AD23</f>
        <v>0</v>
      </c>
      <c r="E23" s="29" t="n">
        <f aca="false">G23+I23+K23+M23+O23+S23+U23+Y23+AA23+AI23+Q23+W23+AC23+AE23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F27+H27+J27+L27+N27+R27+T27+X27+Z27+AH27+P27+V27+AB27+AD27</f>
        <v>0</v>
      </c>
      <c r="E27" s="29" t="n">
        <f aca="false">G27+I27+K27+M27+O27+S27+U27+Y27+AA27+AI27+Q27+W27+AC27+AE27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F28+H28+J28+L28+N28+R28+T28+X28+Z28+AH28+P28+V28+AB28+AD28</f>
        <v>0</v>
      </c>
      <c r="E28" s="29" t="n">
        <f aca="false">G28+I28+K28+M28+O28+S28+U28+Y28+AA28+AI28+Q28+W28+AC28+AE28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F32+H32+J32+L32+N32+R32+T32+X32+Z32+AH32+P32+V32+AB32+AD32</f>
        <v>0</v>
      </c>
      <c r="E32" s="29" t="n">
        <f aca="false">G32+I32+K32+M32+O32+S32+U32+Y32+AA32+AI32+Q32+W32+AC32+AE32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F33+H33+J33+L33+N33+R33+T33+X33+Z33+AH33+P33+V33+AB33+AD33</f>
        <v>0</v>
      </c>
      <c r="E33" s="29" t="n">
        <f aca="false">G33+I33+K33+M33+O33+S33+U33+Y33+AA33+AI33+Q33+W33+AC33+AE33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F34+H34+J34+L34+N34+R34+T34+X34+Z34+AH34+P34+V34+AB34+AD34</f>
        <v>0</v>
      </c>
      <c r="E34" s="29" t="n">
        <f aca="false">G34+I34+K34+M34+O34+S34+U34+Y34+AA34+AI34+Q34+W34+AC34+AE34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F35+H35+J35+L35+N35+R35+T35+X35+Z35+AH35+P35+V35+AB35+AD35</f>
        <v>0</v>
      </c>
      <c r="E35" s="29" t="n">
        <f aca="false">G35+I35+K35+M35+O35+S35+U35+Y35+AA35+AI35+Q35+W35+AC35+AE35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  <c r="AH36" s="30" t="n">
        <f aca="false">SUM(AH32:AH34)</f>
        <v>0</v>
      </c>
      <c r="AI36" s="31" t="n">
        <f aca="false">SUM(AI32:AI34)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F39+H39+J39+L39+N39+R39+T39+X39+Z39+AH39+P39+V39+AB39+AD39</f>
        <v>0</v>
      </c>
      <c r="E39" s="29" t="n">
        <f aca="false">G39+I39+K39+M39+O39+S39+U39+Y39+AA39+AI39+Q39+W39+AC39+AE39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F40+H40+J40+L40+N40+R40+T40+X40+Z40+AH40+P40+V40+AB40+AD40</f>
        <v>0</v>
      </c>
      <c r="E40" s="29" t="n">
        <f aca="false">G40+I40+K40+M40+O40+S40+U40+Y40+AA40+AI40+Q40+W40+AC40+AE40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F41+H41+J41+L41+N41+R41+T41+X41+Z41+AH41+P41+V41+AB41+AD41</f>
        <v>0</v>
      </c>
      <c r="E41" s="29" t="n">
        <f aca="false">G41+I41+K41+M41+O41+S41+U41+Y41+AA41+AI41+Q41+W41+AC41+AE41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0</v>
      </c>
      <c r="X41" s="28"/>
      <c r="Y41" s="29" t="n">
        <v>0</v>
      </c>
      <c r="Z41" s="28"/>
      <c r="AA41" s="29"/>
      <c r="AB41" s="28"/>
      <c r="AC41" s="29"/>
      <c r="AD41" s="28"/>
      <c r="AE41" s="29"/>
      <c r="AF41" s="28"/>
      <c r="AG41" s="29"/>
      <c r="AH41" s="28"/>
      <c r="AI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F45+H45+J45+L45+N45+R45+T45+X45+Z45+AH45+P45+V45+AB45+AD45</f>
        <v>0</v>
      </c>
      <c r="E45" s="29" t="n">
        <f aca="false">G45+I45+K45+M45+O45+S45+U45+Y45+AA45+AI45+Q45+W45+AC45+AE45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F47+H47+J47+L47+N47+R47+T47+X47+Z47+AH47+P47+V47+AB47+AD47</f>
        <v>0</v>
      </c>
      <c r="E47" s="29" t="n">
        <f aca="false">G47+I47+K47+M47+O47+S47+U47+Y47+AA47+AI47+Q47+W47+AC47+AE47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F49+H49+J49+L49+N49+R49+T49+X49+Z49+AH49+P49+V49+AB49+AD49</f>
        <v>0</v>
      </c>
      <c r="E49" s="29" t="n">
        <f aca="false">G49+I49+K49+M49+O49+S49+U49+Y49+AA49+AI49+Q49+W49+AC49+AE49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F51+H51+J51+L51+N51+R51+T51+X51+Z51+AH51+P51+V51+AB51+AD51</f>
        <v>0</v>
      </c>
      <c r="E51" s="29" t="n">
        <f aca="false">G51+I51+K51+M51+O51+S51+U51+Y51+AA51+AI51+Q51+W51+AC51+AE51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F54+H54+J54+L54+N54+R54+T54+X54+Z54+AH54+P54+V54+AB54+AD54</f>
        <v>0</v>
      </c>
      <c r="E54" s="29" t="n">
        <f aca="false">G54+I54+K54+M54+O54+S54+U54+Y54+AA54+AI54+Q54+W54+AC54+AE54</f>
        <v>0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F55+H55+J55+L55+N55+R55+T55+X55+Z55+AH55+P55+V55+AB55+AD55</f>
        <v>0</v>
      </c>
      <c r="E55" s="29" t="n">
        <f aca="false">G55+I55+K55+M55+O55+S55+U55+Y55+AA55+AI55+Q55+W55+AC55+AE55</f>
        <v>0</v>
      </c>
      <c r="F55" s="28"/>
      <c r="G55" s="29" t="n">
        <v>0</v>
      </c>
      <c r="H55" s="28"/>
      <c r="I55" s="29" t="n">
        <v>0</v>
      </c>
      <c r="J55" s="28"/>
      <c r="K55" s="29"/>
      <c r="L55" s="28"/>
      <c r="M55" s="29"/>
      <c r="N55" s="28"/>
      <c r="O55" s="29" t="n">
        <v>0</v>
      </c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/>
      <c r="AH55" s="28"/>
      <c r="AI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F59+H59+J59+L59+N59+R59+T59+X59+Z59+AH59+P59+V59+AB59+AD59</f>
        <v>0</v>
      </c>
      <c r="E59" s="29" t="n">
        <f aca="false">G59+I59+K59+M59+O59+S59+U59+Y59+AA59+AI59+Q59+W59+AC59+AE59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F60+H60+J60+L60+N60+R60+T60+X60+Z60+AH60+P60+V60+AB60+AD60</f>
        <v>0</v>
      </c>
      <c r="E60" s="29" t="n">
        <f aca="false">G60+I60+K60+M60+O60+S60+U60+Y60+AA60+AI60+Q60+W60+AC60+AE60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F64+H64+J64+L64+N64+R64+T64+X64+Z64+AH64+P64+V64+AB64+AD64</f>
        <v>0</v>
      </c>
      <c r="E64" s="29" t="n">
        <f aca="false">G64+I64+K64+M64+O64+S64+U64+Y64+AA64+AI64+Q64+W64+AC64+AE64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F65+H65+J65+L65+N65+R65+T65+X65+Z65+AH65+P65+V65+AB65+AD65</f>
        <v>0</v>
      </c>
      <c r="E65" s="29" t="n">
        <f aca="false">G65+I65+K65+M65+O65+S65+U65+Y65+AA65+AI65+Q65+W65+AC65+AE65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F70+H70+J70+L70+N70+R70+T70+X70+Z70+AH70+P70+V70+AB70+AD70</f>
        <v>0</v>
      </c>
      <c r="E70" s="29" t="n">
        <f aca="false">G70+I70+K70+M70+O70+S70+U70+Y70+AA70+AI70+Q70+W70+AC70+AE70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  <c r="AH70" s="28"/>
      <c r="AI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F71+H71+J71+L71+N71+R71+T71+X71+Z71+AH71+P71+V71+AB71+AD71</f>
        <v>0</v>
      </c>
      <c r="E71" s="29" t="n">
        <f aca="false">G71+I71+K71+M71+O71+S71+U71+Y71+AA71+AI71+Q71+W71+AC71+AE71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F73+H73+J73+L73+N73+R73+T73+X73+Z73+AH73+P73+V73+AB73+AD73</f>
        <v>0</v>
      </c>
      <c r="E73" s="29" t="n">
        <f aca="false">G73+I73+K73+M73+O73+S73+U73+Y73+AA73+AI73+Q73+W73+AC73+AE73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F74+H74+J74+L74+N74+R74+T74+X74+Z74+AH74+P74+V74+AB74+AD74</f>
        <v>0</v>
      </c>
      <c r="E74" s="29" t="n">
        <f aca="false">G74+I74+K74+M74+O74+S74+U74+Y74+AA74+AI74+Q74+W74+AC74+AE74</f>
        <v>0</v>
      </c>
      <c r="F74" s="28"/>
      <c r="G74" s="29"/>
      <c r="H74" s="28"/>
      <c r="I74" s="29"/>
      <c r="J74" s="28"/>
      <c r="K74" s="29"/>
      <c r="L74" s="28"/>
      <c r="M74" s="29"/>
      <c r="N74" s="28"/>
      <c r="O74" s="29"/>
      <c r="P74" s="28"/>
      <c r="Q74" s="29"/>
      <c r="R74" s="28"/>
      <c r="S74" s="29"/>
      <c r="T74" s="28"/>
      <c r="U74" s="29" t="n">
        <v>0</v>
      </c>
      <c r="V74" s="28"/>
      <c r="W74" s="29"/>
      <c r="X74" s="28"/>
      <c r="Y74" s="29"/>
      <c r="Z74" s="28"/>
      <c r="AA74" s="29" t="n">
        <v>0</v>
      </c>
      <c r="AB74" s="28"/>
      <c r="AC74" s="29" t="n">
        <v>0</v>
      </c>
      <c r="AD74" s="28"/>
      <c r="AE74" s="29" t="n">
        <v>0</v>
      </c>
      <c r="AF74" s="28"/>
      <c r="AG74" s="29" t="n">
        <v>0</v>
      </c>
      <c r="AH74" s="28"/>
      <c r="AI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F75+H75+J75+L75+N75+R75+T75+X75+Z75+AH75+P75+V75+AB75+AD75</f>
        <v>0</v>
      </c>
      <c r="E75" s="29" t="n">
        <f aca="false">G75+I75+K75+M75+O75+S75+U75+Y75+AA75+AI75+Q75+W75+AC75+AE75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F76+H76+J76+L76+N76+R76+T76+X76+Z76+AH76+P76+V76+AB76+AD76</f>
        <v>0</v>
      </c>
      <c r="E76" s="29" t="n">
        <f aca="false">G76+I76+K76+M76+O76+S76+U76+Y76+AA76+AI76+Q76+W76+AC76+AE76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F77+H77+J77+L77+N77+R77+T77+X77+Z77+AH77+P77+V77+AB77+AD77</f>
        <v>0</v>
      </c>
      <c r="E77" s="29" t="n">
        <f aca="false">G77+I77+K77+M77+O77+S77+U77+Y77+AA77+AI77+Q77+W77+AC77+AE77</f>
        <v>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  <c r="AH77" s="28"/>
      <c r="AI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F78+H78+J78+L78+N78+R78+T78+X78+Z78+AH78+P78+V78+AB78+AD78</f>
        <v>0</v>
      </c>
      <c r="E78" s="29" t="n">
        <f aca="false">G78+I78+K78+M78+O78+S78+U78+Y78+AA78+AI78+Q78+W78+AC78+AE78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F79+H79+J79+L79+N79+R79+T79+X79+Z79+AH79+P79+V79+AB79+AD79</f>
        <v>0</v>
      </c>
      <c r="E79" s="29" t="n">
        <f aca="false">G79+I79+K79+M79+O79+S79+U79+Y79+AA79+AI79+Q79+W79+AC79+AE79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F80+H80+J80+L80+N80+R80+T80+X80+Z80+AH80+P80+V80+AB80+AD80</f>
        <v>0</v>
      </c>
      <c r="E80" s="29" t="n">
        <f aca="false">G80+I80+K80+M80+O80+S80+U80+Y80+AA80+AI80+Q80+W80+AC80+AE80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F81+H81+J81+L81+N81+R81+T81+X81+Z81+AH81+P81+V81+AB81+AD81</f>
        <v>0</v>
      </c>
      <c r="E81" s="29" t="n">
        <f aca="false">G81+I81+K81+M81+O81+S81+U81+Y81+AA81+AI81+Q81+W81+AC81+AE81</f>
        <v>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  <c r="AH81" s="28"/>
      <c r="AI81" s="29"/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78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1">
    <mergeCell ref="A1:AI1"/>
    <mergeCell ref="A2:AI2"/>
    <mergeCell ref="A3:AI3"/>
    <mergeCell ref="A4:AI4"/>
    <mergeCell ref="A5:AI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69" activeCellId="0" sqref="A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139012948</v>
      </c>
      <c r="E11" s="29" t="n">
        <f aca="false">'EAST-CON-FLSH'!M11</f>
        <v>464444384</v>
      </c>
      <c r="F11" s="28" t="n">
        <f aca="false">'EAST-CON-GL '!D11</f>
        <v>144374265</v>
      </c>
      <c r="G11" s="29" t="n">
        <f aca="false">'EAST-CON-GL '!E11</f>
        <v>479317345.27</v>
      </c>
      <c r="H11" s="28" t="n">
        <f aca="false">F11-D11</f>
        <v>5361317</v>
      </c>
      <c r="I11" s="29" t="n">
        <f aca="false">G11-E11</f>
        <v>14872961.27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5305885.56</v>
      </c>
      <c r="H12" s="28" t="n">
        <f aca="false">F12-D12</f>
        <v>0</v>
      </c>
      <c r="I12" s="29" t="n">
        <f aca="false">G12-E12</f>
        <v>5305885.56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109215273</v>
      </c>
      <c r="E13" s="29" t="n">
        <f aca="false">'EAST-CON-FLSH'!M13</f>
        <v>391776024</v>
      </c>
      <c r="F13" s="28" t="n">
        <f aca="false">'EAST-CON-GL '!D13</f>
        <v>109215273</v>
      </c>
      <c r="G13" s="29" t="n">
        <f aca="false">'EAST-CON-GL '!E13</f>
        <v>391776024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29910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-29910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4762431.47</v>
      </c>
      <c r="H15" s="28" t="n">
        <f aca="false">F15-D15</f>
        <v>0</v>
      </c>
      <c r="I15" s="29" t="n">
        <f aca="false">G15-E15</f>
        <v>4762431.47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248228221</v>
      </c>
      <c r="E16" s="31" t="n">
        <f aca="false">SUM(E11:E15)</f>
        <v>856250318</v>
      </c>
      <c r="F16" s="30" t="n">
        <f aca="false">SUM(F11:F15)</f>
        <v>253589538</v>
      </c>
      <c r="G16" s="31" t="n">
        <f aca="false">SUM(G11:G15)</f>
        <v>881161686.3</v>
      </c>
      <c r="H16" s="30" t="n">
        <f aca="false">SUM(H11:H15)</f>
        <v>5361317</v>
      </c>
      <c r="I16" s="31" t="n">
        <f aca="false">SUM(I11:I15)</f>
        <v>24911368.3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-146622820</v>
      </c>
      <c r="E19" s="29" t="n">
        <f aca="false">'EAST-CON-FLSH'!M19</f>
        <v>-473540341</v>
      </c>
      <c r="F19" s="28" t="n">
        <f aca="false">'EAST-CON-GL '!D19</f>
        <v>-149513287</v>
      </c>
      <c r="G19" s="29" t="n">
        <f aca="false">'EAST-CON-GL '!E19</f>
        <v>-483206702.53</v>
      </c>
      <c r="H19" s="28" t="n">
        <f aca="false">F19-D19</f>
        <v>-2890467</v>
      </c>
      <c r="I19" s="29" t="n">
        <f aca="false">G19-E19</f>
        <v>-9666361.52999997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-7792913.25</v>
      </c>
      <c r="H20" s="28" t="n">
        <f aca="false">F20-D20</f>
        <v>0</v>
      </c>
      <c r="I20" s="29" t="n">
        <f aca="false">G20-E20</f>
        <v>-7792913.25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-103672390</v>
      </c>
      <c r="E21" s="29" t="n">
        <f aca="false">'EAST-CON-FLSH'!M21</f>
        <v>-371486755</v>
      </c>
      <c r="F21" s="28" t="n">
        <f aca="false">'EAST-CON-GL '!D21</f>
        <v>-103672390</v>
      </c>
      <c r="G21" s="29" t="n">
        <f aca="false">'EAST-CON-GL '!E21</f>
        <v>-371486755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524261</v>
      </c>
      <c r="E23" s="29" t="n">
        <f aca="false">'EAST-CON-FLSH'!M23</f>
        <v>1819143</v>
      </c>
      <c r="F23" s="28" t="n">
        <f aca="false">'EAST-CON-GL '!D23</f>
        <v>532058</v>
      </c>
      <c r="G23" s="29" t="n">
        <f aca="false">'EAST-CON-GL '!E23</f>
        <v>1842830.478</v>
      </c>
      <c r="H23" s="28" t="n">
        <f aca="false">F23-D23</f>
        <v>7797</v>
      </c>
      <c r="I23" s="29" t="n">
        <f aca="false">G23-E23</f>
        <v>23687.4780000001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-249770949</v>
      </c>
      <c r="E24" s="31" t="n">
        <f aca="false">SUM(E19:E23)</f>
        <v>-843207953</v>
      </c>
      <c r="F24" s="30" t="n">
        <f aca="false">SUM(F19:F23)</f>
        <v>-252653619</v>
      </c>
      <c r="G24" s="31" t="n">
        <f aca="false">SUM(G19:G23)</f>
        <v>-860643540.302</v>
      </c>
      <c r="H24" s="30" t="n">
        <f aca="false">SUM(H19:H23)</f>
        <v>-2882670</v>
      </c>
      <c r="I24" s="31" t="n">
        <f aca="false">SUM(I19:I23)</f>
        <v>-17435587.302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20013</v>
      </c>
      <c r="G27" s="29" t="n">
        <f aca="false">'EAST-CON-GL '!E27</f>
        <v>79601.74</v>
      </c>
      <c r="H27" s="28" t="n">
        <f aca="false">F27-D27</f>
        <v>20013</v>
      </c>
      <c r="I27" s="29" t="n">
        <f aca="false">G27-E27</f>
        <v>79601.74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-1041991</v>
      </c>
      <c r="G28" s="29" t="n">
        <f aca="false">'EAST-CON-GL '!E28</f>
        <v>-3189260.81</v>
      </c>
      <c r="H28" s="28" t="n">
        <f aca="false">F28-D28</f>
        <v>-1041991</v>
      </c>
      <c r="I28" s="29" t="n">
        <f aca="false">G28-E28</f>
        <v>-3189260.81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-1021978</v>
      </c>
      <c r="G29" s="31" t="n">
        <f aca="false">SUM(G27:G28)</f>
        <v>-3109659.07</v>
      </c>
      <c r="H29" s="30" t="n">
        <f aca="false">SUM(H27:H28)</f>
        <v>-1021978</v>
      </c>
      <c r="I29" s="31" t="n">
        <f aca="false">SUM(I27:I28)</f>
        <v>-3109659.07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12696</v>
      </c>
      <c r="E32" s="29" t="n">
        <f aca="false">'EAST-CON-FLSH'!M32</f>
        <v>43920</v>
      </c>
      <c r="F32" s="28" t="n">
        <f aca="false">'EAST-CON-GL '!D32</f>
        <v>-2814914</v>
      </c>
      <c r="G32" s="29" t="n">
        <f aca="false">'EAST-CON-GL '!E32</f>
        <v>-8586725.246</v>
      </c>
      <c r="H32" s="28" t="n">
        <f aca="false">F32-D32</f>
        <v>-2827610</v>
      </c>
      <c r="I32" s="29" t="n">
        <f aca="false">G32-E32</f>
        <v>-8630645.246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539478</v>
      </c>
      <c r="E33" s="29" t="n">
        <f aca="false">'EAST-CON-FLSH'!M33</f>
        <v>1729371</v>
      </c>
      <c r="F33" s="28" t="n">
        <f aca="false">'EAST-CON-GL '!D33</f>
        <v>-1470329</v>
      </c>
      <c r="G33" s="29" t="n">
        <f aca="false">'EAST-CON-GL '!E33</f>
        <v>-2834339.58</v>
      </c>
      <c r="H33" s="28" t="n">
        <f aca="false">F33-D33</f>
        <v>-2009807</v>
      </c>
      <c r="I33" s="29" t="n">
        <f aca="false">G33-E33</f>
        <v>-4563710.58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-752714</v>
      </c>
      <c r="E34" s="29" t="n">
        <f aca="false">'EAST-CON-FLSH'!M34</f>
        <v>-2422261</v>
      </c>
      <c r="F34" s="28" t="n">
        <f aca="false">'EAST-CON-GL '!D34</f>
        <v>840099</v>
      </c>
      <c r="G34" s="29" t="n">
        <f aca="false">'EAST-CON-GL '!E34</f>
        <v>460624.65</v>
      </c>
      <c r="H34" s="28" t="n">
        <f aca="false">F34-D34</f>
        <v>1592813</v>
      </c>
      <c r="I34" s="29" t="n">
        <f aca="false">G34-E34</f>
        <v>2882885.65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430900</v>
      </c>
      <c r="E35" s="29" t="n">
        <f aca="false">'EAST-CON-FLSH'!M35</f>
        <v>-11595</v>
      </c>
      <c r="F35" s="28" t="n">
        <f aca="false">'EAST-CON-GL '!D35</f>
        <v>-61411</v>
      </c>
      <c r="G35" s="29" t="n">
        <f aca="false">'EAST-CON-GL '!E35</f>
        <v>0</v>
      </c>
      <c r="H35" s="28" t="n">
        <f aca="false">F35-D35</f>
        <v>-492311</v>
      </c>
      <c r="I35" s="29" t="n">
        <f aca="false">G35-E35</f>
        <v>11595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230360</v>
      </c>
      <c r="E36" s="31" t="n">
        <f aca="false">SUM(E32:E35)</f>
        <v>-660565</v>
      </c>
      <c r="F36" s="30" t="n">
        <f aca="false">SUM(F32:F35)</f>
        <v>-3506555</v>
      </c>
      <c r="G36" s="31" t="n">
        <f aca="false">SUM(G32:G35)</f>
        <v>-10960440.176</v>
      </c>
      <c r="H36" s="30" t="n">
        <f aca="false">SUM(H32:H35)</f>
        <v>-3736915</v>
      </c>
      <c r="I36" s="31" t="n">
        <f aca="false">SUM(I32:I35)</f>
        <v>-10299875.176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1486286</v>
      </c>
      <c r="E39" s="29" t="n">
        <f aca="false">'EAST-CON-FLSH'!M39</f>
        <v>4605091</v>
      </c>
      <c r="F39" s="28" t="n">
        <f aca="false">'EAST-CON-GL '!D39</f>
        <v>4782187</v>
      </c>
      <c r="G39" s="29" t="n">
        <f aca="false">'EAST-CON-GL '!E39</f>
        <v>13174387.64</v>
      </c>
      <c r="H39" s="28" t="n">
        <f aca="false">F39-D39</f>
        <v>3295901</v>
      </c>
      <c r="I39" s="29" t="n">
        <f aca="false">G39-E39</f>
        <v>8569296.64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-539171</v>
      </c>
      <c r="E40" s="29" t="n">
        <f aca="false">'EAST-CON-FLSH'!M40</f>
        <v>-1657545</v>
      </c>
      <c r="F40" s="28" t="n">
        <f aca="false">'EAST-CON-GL '!D40</f>
        <v>-1130431</v>
      </c>
      <c r="G40" s="29" t="n">
        <f aca="false">'EAST-CON-GL '!E40</f>
        <v>-3434200.77</v>
      </c>
      <c r="H40" s="28" t="n">
        <f aca="false">F40-D40</f>
        <v>-591260</v>
      </c>
      <c r="I40" s="29" t="n">
        <f aca="false">G40-E40</f>
        <v>-1776655.77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-539171</v>
      </c>
      <c r="E42" s="31" t="n">
        <f aca="false">SUM(E40:E41)</f>
        <v>-1657545</v>
      </c>
      <c r="F42" s="30" t="n">
        <f aca="false">SUM(F40:F41)</f>
        <v>-1130431</v>
      </c>
      <c r="G42" s="31" t="n">
        <f aca="false">SUM(G40:G41)</f>
        <v>-3434200.77</v>
      </c>
      <c r="H42" s="30" t="n">
        <f aca="false">SUM(H40:H41)</f>
        <v>-591260</v>
      </c>
      <c r="I42" s="31" t="n">
        <f aca="false">SUM(I40:I41)</f>
        <v>-1776655.77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947115</v>
      </c>
      <c r="E43" s="31" t="n">
        <f aca="false">E42+E39</f>
        <v>2947546</v>
      </c>
      <c r="F43" s="30" t="n">
        <f aca="false">F42+F39</f>
        <v>3651756</v>
      </c>
      <c r="G43" s="31" t="n">
        <f aca="false">G42+G39</f>
        <v>9740186.87</v>
      </c>
      <c r="H43" s="30" t="n">
        <f aca="false">H42+H39</f>
        <v>2704641</v>
      </c>
      <c r="I43" s="31" t="n">
        <f aca="false">I42+I39</f>
        <v>6792640.87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0</v>
      </c>
      <c r="G45" s="29" t="n">
        <f aca="false">'EAST-CON-GL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365703</v>
      </c>
      <c r="E49" s="29" t="n">
        <f aca="false">'EAST-CON-FLSH'!M49</f>
        <v>1111005.714</v>
      </c>
      <c r="F49" s="28" t="n">
        <f aca="false">'EAST-CON-GL '!D49</f>
        <v>-59142</v>
      </c>
      <c r="G49" s="29" t="n">
        <f aca="false">'EAST-CON-GL '!E49</f>
        <v>-179673.404</v>
      </c>
      <c r="H49" s="28" t="n">
        <f aca="false">F49-D49</f>
        <v>-424845</v>
      </c>
      <c r="I49" s="29" t="n">
        <f aca="false">G49-E49</f>
        <v>-1290679.118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-524261</v>
      </c>
      <c r="E51" s="29" t="n">
        <f aca="false">'EAST-CON-FLSH'!M51</f>
        <v>-1819143</v>
      </c>
      <c r="F51" s="28" t="n">
        <f aca="false">'EAST-CON-GL '!D51</f>
        <v>-533589</v>
      </c>
      <c r="G51" s="29" t="n">
        <f aca="false">'EAST-CON-GL '!E51</f>
        <v>-1847481.658</v>
      </c>
      <c r="H51" s="28" t="n">
        <f aca="false">F51-D51</f>
        <v>-9328</v>
      </c>
      <c r="I51" s="29" t="n">
        <f aca="false">G51-E51</f>
        <v>-28338.6580000001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-1884097</v>
      </c>
      <c r="F54" s="28" t="n">
        <f aca="false">'EAST-CON-GL '!D54</f>
        <v>-143713983</v>
      </c>
      <c r="G54" s="29" t="n">
        <f aca="false">'EAST-CON-GL '!E54</f>
        <v>-1499365.96</v>
      </c>
      <c r="H54" s="28" t="n">
        <f aca="false">F54-D54</f>
        <v>-143713983</v>
      </c>
      <c r="I54" s="29" t="n">
        <f aca="false">G54-E54</f>
        <v>384731.04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-2481969.5</v>
      </c>
      <c r="F55" s="28" t="n">
        <f aca="false">'EAST-CON-GL '!D55</f>
        <v>0</v>
      </c>
      <c r="G55" s="29" t="n">
        <f aca="false">'EAST-CON-GL '!E55</f>
        <v>-6711581.19</v>
      </c>
      <c r="H55" s="28" t="n">
        <f aca="false">F55-D55</f>
        <v>0</v>
      </c>
      <c r="I55" s="29" t="n">
        <f aca="false">G55-E55</f>
        <v>-4229611.69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-4366066.5</v>
      </c>
      <c r="F56" s="30" t="n">
        <f aca="false">SUM(F54:F55)</f>
        <v>-143713983</v>
      </c>
      <c r="G56" s="31" t="n">
        <f aca="false">SUM(G54:G55)</f>
        <v>-8210947.15</v>
      </c>
      <c r="H56" s="30" t="n">
        <f aca="false">SUM(H54:H55)</f>
        <v>-143713983</v>
      </c>
      <c r="I56" s="31" t="n">
        <f aca="false">SUM(I54:I55)</f>
        <v>-3844880.65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0</v>
      </c>
      <c r="G59" s="29" t="n">
        <f aca="false">'EAST-CON-GL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0</v>
      </c>
      <c r="F64" s="28" t="n">
        <f aca="false">'EAST-CON-GL '!D64</f>
        <v>0</v>
      </c>
      <c r="G64" s="29" t="n">
        <f aca="false">'EAST-CON-GL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0</v>
      </c>
      <c r="G65" s="29" t="n">
        <f aca="false">'EAST-CON-GL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14964909.3883</v>
      </c>
      <c r="F70" s="28" t="n">
        <f aca="false">'EAST-CON-GL '!D70</f>
        <v>0</v>
      </c>
      <c r="G70" s="29" t="n">
        <f aca="false">'EAST-CON-GL '!E70</f>
        <v>14964909.39</v>
      </c>
      <c r="H70" s="28" t="n">
        <f aca="false">F70-D70</f>
        <v>0</v>
      </c>
      <c r="I70" s="29" t="n">
        <f aca="false">G70-E70</f>
        <v>0.00170000083744526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-6531251</v>
      </c>
      <c r="F71" s="28" t="n">
        <f aca="false">'EAST-CON-GL '!D71</f>
        <v>0</v>
      </c>
      <c r="G71" s="29" t="n">
        <f aca="false">'EAST-CON-GL '!E71</f>
        <v>-6531251.87</v>
      </c>
      <c r="H71" s="28" t="n">
        <f aca="false">F71-D71</f>
        <v>0</v>
      </c>
      <c r="I71" s="29" t="n">
        <f aca="false">G71-E71</f>
        <v>-0.870000000111759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8433658.3883</v>
      </c>
      <c r="F72" s="30" t="n">
        <f aca="false">SUM(F70:F71)</f>
        <v>0</v>
      </c>
      <c r="G72" s="31" t="n">
        <f aca="false">SUM(G70:G71)</f>
        <v>8433657.52</v>
      </c>
      <c r="H72" s="30" t="n">
        <f aca="false">SUM(H70:H71)</f>
        <v>0</v>
      </c>
      <c r="I72" s="31" t="n">
        <f aca="false">SUM(I70:I71)</f>
        <v>-0.868299999274313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1756614</v>
      </c>
      <c r="F74" s="28" t="n">
        <f aca="false">'EAST-CON-GL '!D74</f>
        <v>0</v>
      </c>
      <c r="G74" s="29" t="n">
        <f aca="false">'EAST-CON-GL '!E74</f>
        <v>1208671.49</v>
      </c>
      <c r="H74" s="28" t="n">
        <f aca="false">F74-D74</f>
        <v>0</v>
      </c>
      <c r="I74" s="29" t="n">
        <f aca="false">G74-E74</f>
        <v>-547942.51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22807</v>
      </c>
      <c r="F75" s="28" t="n">
        <f aca="false">'EAST-CON-GL '!D75</f>
        <v>0</v>
      </c>
      <c r="G75" s="29" t="n">
        <f aca="false">'EAST-CON-GL '!E75</f>
        <v>116955</v>
      </c>
      <c r="H75" s="28" t="n">
        <f aca="false">F75-D75</f>
        <v>0</v>
      </c>
      <c r="I75" s="29" t="n">
        <f aca="false">G75-E75</f>
        <v>94148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-12051</v>
      </c>
      <c r="F76" s="28" t="n">
        <f aca="false">'EAST-CON-GL '!D76</f>
        <v>0</v>
      </c>
      <c r="G76" s="29" t="n">
        <f aca="false">'EAST-CON-GL '!E76</f>
        <v>-12539.56</v>
      </c>
      <c r="H76" s="28" t="n">
        <f aca="false">F76-D76</f>
        <v>0</v>
      </c>
      <c r="I76" s="29" t="n">
        <f aca="false">G76-E76</f>
        <v>-488.56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20000</v>
      </c>
      <c r="F77" s="28" t="n">
        <f aca="false">'EAST-CON-GL '!D77</f>
        <v>0</v>
      </c>
      <c r="G77" s="29" t="n">
        <f aca="false">'EAST-CON-GL '!E77</f>
        <v>0</v>
      </c>
      <c r="H77" s="28" t="n">
        <f aca="false">F77-D77</f>
        <v>0</v>
      </c>
      <c r="I77" s="29" t="n">
        <f aca="false">G77-E77</f>
        <v>-20000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24523.945</v>
      </c>
      <c r="F78" s="28" t="n">
        <f aca="false">'EAST-CON-GL '!D78</f>
        <v>0</v>
      </c>
      <c r="G78" s="29" t="n">
        <f aca="false">'EAST-CON-GL '!E78</f>
        <v>0</v>
      </c>
      <c r="H78" s="28" t="n">
        <f aca="false">F78-D78</f>
        <v>0</v>
      </c>
      <c r="I78" s="29" t="n">
        <f aca="false">G78-E78</f>
        <v>-24523.945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-66750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353468</v>
      </c>
      <c r="F81" s="28" t="n">
        <f aca="false">'EAST-CON-GL '!D81</f>
        <v>0</v>
      </c>
      <c r="G81" s="29" t="n">
        <f aca="false">'EAST-CON-GL '!E81</f>
        <v>396494.08</v>
      </c>
      <c r="H81" s="28" t="n">
        <f aca="false">F81-D81</f>
        <v>0</v>
      </c>
      <c r="I81" s="29" t="n">
        <f aca="false">G81-E81</f>
        <v>43026.08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450</v>
      </c>
      <c r="E82" s="123" t="n">
        <f aca="false">SUM(E72:E81)+E16+E24+E29+E36+E43+E45+E47+E49+E51+E56+E61+E66</f>
        <v>20787412.5473</v>
      </c>
      <c r="F82" s="137" t="n">
        <f aca="false">F16+F24+F29+F36+F43+F45+F47+F49</f>
        <v>0</v>
      </c>
      <c r="G82" s="123" t="n">
        <f aca="false">SUM(G72:G81)+G16+G24+G29+G36+G43+G45+G47+G49+G51+G56+G61+G66</f>
        <v>16093369.9400001</v>
      </c>
      <c r="H82" s="137" t="n">
        <f aca="false">H16+H24+H29+H36+H43+H45+H47+H49</f>
        <v>-450</v>
      </c>
      <c r="I82" s="123" t="n">
        <f aca="false">SUM(I72:I81)+I16+I24+I29+I36+I43+I45+I47+I49+I51+I56+I61+I66</f>
        <v>-4694042.60729993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-18621</v>
      </c>
      <c r="F86" s="48" t="n">
        <f aca="false">'EAST-CON-GL '!D86</f>
        <v>0</v>
      </c>
      <c r="G86" s="48" t="n">
        <f aca="false">'EAST-CON-GL '!E86</f>
        <v>-19000.45</v>
      </c>
      <c r="H86" s="48" t="n">
        <f aca="false">F86-D86</f>
        <v>0</v>
      </c>
      <c r="I86" s="48" t="n">
        <f aca="false">G86-E86</f>
        <v>-379.450000000001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-18621</v>
      </c>
      <c r="F89" s="105" t="n">
        <f aca="false">SUM(F86:F88)</f>
        <v>0</v>
      </c>
      <c r="G89" s="105" t="n">
        <f aca="false">SUM(G86:G88)</f>
        <v>-19000.45</v>
      </c>
      <c r="H89" s="105" t="n">
        <f aca="false">SUM(H86:H88)</f>
        <v>0</v>
      </c>
      <c r="I89" s="105" t="n">
        <f aca="false">SUM(I86:I88)</f>
        <v>-379.450000000001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450</v>
      </c>
      <c r="E91" s="54" t="n">
        <f aca="false">+E82+E89</f>
        <v>20768791.5473</v>
      </c>
      <c r="F91" s="54" t="n">
        <f aca="false">+F82+F89</f>
        <v>0</v>
      </c>
      <c r="G91" s="54" t="n">
        <f aca="false">+G82+G89</f>
        <v>16074369.4900001</v>
      </c>
      <c r="H91" s="54" t="n">
        <f aca="false">+H82+H89</f>
        <v>-450</v>
      </c>
      <c r="I91" s="54" t="n">
        <f aca="false">+I82+I89</f>
        <v>-4694422.05729993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8"/>
      <c r="B94" s="3"/>
      <c r="C94" s="3"/>
      <c r="E94" s="3" t="n">
        <f aca="false">+'EAST-EGM-VAR'!E91+'EAST-LRC-VAR'!E82</f>
        <v>20768791.5473</v>
      </c>
      <c r="F94" s="3"/>
      <c r="G94" s="3" t="n">
        <f aca="false">+'EAST-EGM-VAR'!G91+'EAST-LRC-VAR'!G82</f>
        <v>16074369.4900001</v>
      </c>
      <c r="H94" s="3"/>
      <c r="I94" s="3" t="n">
        <f aca="false">+'EAST-EGM-VAR'!I91+'EAST-LRC-VAR'!I82</f>
        <v>-4694422.05729993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69" activeCellId="0" sqref="A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0</v>
      </c>
      <c r="F82" s="137" t="n">
        <f aca="false">F16+F24+F29+F36+F43+F45+F47+F49</f>
        <v>0</v>
      </c>
      <c r="G82" s="123" t="n">
        <f aca="false">SUM(G72:G81)+G16+G24+G29+G36+G43+G45+G47+G49+G51+G56+G61+G66</f>
        <v>0</v>
      </c>
      <c r="H82" s="137" t="n">
        <f aca="false">H16+H24+H29+H36+H43+H45+H47+H49</f>
        <v>0</v>
      </c>
      <c r="I82" s="123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12058069</v>
      </c>
      <c r="E11" s="29" t="n">
        <f aca="false">'TX-EGM-FLSH'!M11</f>
        <v>38430000.51</v>
      </c>
      <c r="F11" s="28" t="n">
        <f aca="false">'TX-EGM-GL'!D11</f>
        <v>11750766</v>
      </c>
      <c r="G11" s="29" t="n">
        <f aca="false">'TX-EGM-GL'!E11</f>
        <v>37307262.58</v>
      </c>
      <c r="H11" s="28" t="n">
        <f aca="false">F11-D11</f>
        <v>-307303</v>
      </c>
      <c r="I11" s="29" t="n">
        <f aca="false">G11-E11</f>
        <v>-1122737.92999999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243063.3</v>
      </c>
      <c r="H12" s="28" t="n">
        <f aca="false">F12-D12</f>
        <v>0</v>
      </c>
      <c r="I12" s="29" t="n">
        <f aca="false">G12-E12</f>
        <v>243063.3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0</v>
      </c>
      <c r="E13" s="29" t="n">
        <f aca="false">'TX-EGM-FLSH'!M13</f>
        <v>0</v>
      </c>
      <c r="F13" s="28" t="n">
        <f aca="false">'TX-EGM-GL'!D13</f>
        <v>12450090</v>
      </c>
      <c r="G13" s="29" t="n">
        <f aca="false">'TX-EGM-GL'!E13</f>
        <v>43694931</v>
      </c>
      <c r="H13" s="28" t="n">
        <f aca="false">F13-D13</f>
        <v>12450090</v>
      </c>
      <c r="I13" s="29" t="n">
        <f aca="false">G13-E13</f>
        <v>43694931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0</v>
      </c>
      <c r="F15" s="28" t="n">
        <f aca="false">'TX-EGM-GL'!D15</f>
        <v>0</v>
      </c>
      <c r="G15" s="29" t="n">
        <f aca="false">'TX-EGM-GL'!E15</f>
        <v>1527162</v>
      </c>
      <c r="H15" s="28" t="n">
        <f aca="false">F15-D15</f>
        <v>0</v>
      </c>
      <c r="I15" s="29" t="n">
        <f aca="false">G15-E15</f>
        <v>1527162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12058069</v>
      </c>
      <c r="E16" s="31" t="n">
        <f aca="false">SUM(E11:E15)</f>
        <v>38430000.51</v>
      </c>
      <c r="F16" s="30" t="n">
        <f aca="false">SUM(F11:F15)</f>
        <v>24200856</v>
      </c>
      <c r="G16" s="31" t="n">
        <f aca="false">SUM(G11:G15)</f>
        <v>82772418.88</v>
      </c>
      <c r="H16" s="30" t="n">
        <f aca="false">SUM(H11:H15)</f>
        <v>12142787</v>
      </c>
      <c r="I16" s="31" t="n">
        <f aca="false">SUM(I11:I15)</f>
        <v>44342418.37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-7716905</v>
      </c>
      <c r="E19" s="29" t="n">
        <f aca="false">'TX-EGM-FLSH'!M19</f>
        <v>-24767566.76</v>
      </c>
      <c r="F19" s="28" t="n">
        <f aca="false">'TX-EGM-GL'!D19</f>
        <v>-7290195</v>
      </c>
      <c r="G19" s="29" t="n">
        <f aca="false">'TX-EGM-GL'!E19</f>
        <v>-23211058.4</v>
      </c>
      <c r="H19" s="28" t="n">
        <f aca="false">F19-D19</f>
        <v>426710</v>
      </c>
      <c r="I19" s="29" t="n">
        <f aca="false">G19-E19</f>
        <v>1556508.35999999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184646.34</v>
      </c>
      <c r="H20" s="28" t="n">
        <f aca="false">F20-D20</f>
        <v>0</v>
      </c>
      <c r="I20" s="29" t="n">
        <f aca="false">G20-E20</f>
        <v>184646.34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0</v>
      </c>
      <c r="E21" s="29" t="n">
        <f aca="false">'TX-EGM-FLSH'!M21</f>
        <v>0</v>
      </c>
      <c r="F21" s="28" t="n">
        <f aca="false">'TX-EGM-GL'!D21</f>
        <v>-12450090</v>
      </c>
      <c r="G21" s="29" t="n">
        <f aca="false">'TX-EGM-GL'!E21</f>
        <v>-43694931</v>
      </c>
      <c r="H21" s="28" t="n">
        <f aca="false">F21-D21</f>
        <v>-12450090</v>
      </c>
      <c r="I21" s="29" t="n">
        <f aca="false">G21-E21</f>
        <v>-43694931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16787</v>
      </c>
      <c r="E23" s="29" t="n">
        <f aca="false">'TX-EGM-FLSH'!M23</f>
        <v>58072</v>
      </c>
      <c r="F23" s="28" t="n">
        <f aca="false">'TX-EGM-GL'!D23</f>
        <v>12597</v>
      </c>
      <c r="G23" s="29" t="n">
        <f aca="false">'TX-EGM-GL'!E23</f>
        <v>37919.8733</v>
      </c>
      <c r="H23" s="28" t="n">
        <f aca="false">F23-D23</f>
        <v>-4190</v>
      </c>
      <c r="I23" s="29" t="n">
        <f aca="false">G23-E23</f>
        <v>-20152.1267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-7700118</v>
      </c>
      <c r="E24" s="31" t="n">
        <f aca="false">SUM(E19:E23)</f>
        <v>-24709494.76</v>
      </c>
      <c r="F24" s="30" t="n">
        <f aca="false">SUM(F19:F23)</f>
        <v>-19727688</v>
      </c>
      <c r="G24" s="31" t="n">
        <f aca="false">SUM(G19:G23)</f>
        <v>-66683423.1867</v>
      </c>
      <c r="H24" s="30" t="n">
        <f aca="false">SUM(H19:H23)</f>
        <v>-12027570</v>
      </c>
      <c r="I24" s="31" t="n">
        <f aca="false">SUM(I19:I23)</f>
        <v>-41973928.4267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22328896</v>
      </c>
      <c r="E27" s="29" t="n">
        <f aca="false">'TX-EGM-FLSH'!M27</f>
        <v>78557718.52</v>
      </c>
      <c r="F27" s="28" t="n">
        <f aca="false">'TX-EGM-GL'!D27</f>
        <v>12143543</v>
      </c>
      <c r="G27" s="29" t="n">
        <f aca="false">'TX-EGM-GL'!E27</f>
        <v>43049738.41</v>
      </c>
      <c r="H27" s="28" t="n">
        <f aca="false">F27-D27</f>
        <v>-10185353</v>
      </c>
      <c r="I27" s="29" t="n">
        <f aca="false">G27-E27</f>
        <v>-35507980.11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-23023876</v>
      </c>
      <c r="E28" s="29" t="n">
        <f aca="false">'TX-EGM-FLSH'!M28</f>
        <v>-81056970.81</v>
      </c>
      <c r="F28" s="28" t="n">
        <f aca="false">'TX-EGM-GL'!D28</f>
        <v>-16576122</v>
      </c>
      <c r="G28" s="29" t="n">
        <f aca="false">'TX-EGM-GL'!E28</f>
        <v>-58884721.3</v>
      </c>
      <c r="H28" s="28" t="n">
        <f aca="false">F28-D28</f>
        <v>6447754</v>
      </c>
      <c r="I28" s="29" t="n">
        <f aca="false">G28-E28</f>
        <v>22172249.51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-694980</v>
      </c>
      <c r="E29" s="31" t="n">
        <f aca="false">SUM(E27:E28)</f>
        <v>-2499252.28999999</v>
      </c>
      <c r="F29" s="30" t="n">
        <f aca="false">SUM(F27:F28)</f>
        <v>-4432579</v>
      </c>
      <c r="G29" s="31" t="n">
        <f aca="false">SUM(G27:G28)</f>
        <v>-15834982.89</v>
      </c>
      <c r="H29" s="30" t="n">
        <f aca="false">SUM(H27:H28)</f>
        <v>-3737599</v>
      </c>
      <c r="I29" s="31" t="n">
        <f aca="false">SUM(I27:I28)</f>
        <v>-13335730.6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-48215</v>
      </c>
      <c r="G32" s="29" t="n">
        <f aca="false">'TX-EGM-GL'!E32</f>
        <v>-146882.359600002</v>
      </c>
      <c r="H32" s="28" t="n">
        <f aca="false">F32-D32</f>
        <v>-48215</v>
      </c>
      <c r="I32" s="29" t="n">
        <f aca="false">G32-E32</f>
        <v>-146882.359600002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-48215</v>
      </c>
      <c r="G36" s="31" t="n">
        <f aca="false">SUM(G32:G35)</f>
        <v>-146882.359600002</v>
      </c>
      <c r="H36" s="30" t="n">
        <f aca="false">SUM(H32:H35)</f>
        <v>-48215</v>
      </c>
      <c r="I36" s="31" t="n">
        <f aca="false">SUM(I32:I35)</f>
        <v>-146882.359600002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0</v>
      </c>
      <c r="G39" s="29" t="n">
        <f aca="false">'TX-EGM-GL'!E39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0</v>
      </c>
      <c r="E40" s="29" t="n">
        <f aca="false">'TX-EGM-FLSH'!M40</f>
        <v>0</v>
      </c>
      <c r="F40" s="28" t="n">
        <f aca="false">'TX-EGM-GL'!D40</f>
        <v>0</v>
      </c>
      <c r="G40" s="29" t="n">
        <f aca="false">'TX-EGM-GL'!E40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-3662971</v>
      </c>
      <c r="E49" s="29" t="n">
        <f aca="false">'TX-EGM-FLSH'!M49</f>
        <v>-11026707.2675626</v>
      </c>
      <c r="F49" s="28" t="n">
        <f aca="false">'TX-EGM-GL'!D49</f>
        <v>7626</v>
      </c>
      <c r="G49" s="29" t="n">
        <f aca="false">'TX-EGM-GL'!E49</f>
        <v>22956.5433</v>
      </c>
      <c r="H49" s="28" t="n">
        <f aca="false">F49-D49</f>
        <v>3670597</v>
      </c>
      <c r="I49" s="29" t="n">
        <f aca="false">G49-E49</f>
        <v>11049663.8108626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-16787</v>
      </c>
      <c r="E51" s="29" t="n">
        <f aca="false">'TX-EGM-FLSH'!M51</f>
        <v>0</v>
      </c>
      <c r="F51" s="28" t="n">
        <f aca="false">'TX-EGM-GL'!D51</f>
        <v>-12597</v>
      </c>
      <c r="G51" s="29" t="n">
        <f aca="false">'TX-EGM-GL'!E51</f>
        <v>-37920.7533</v>
      </c>
      <c r="H51" s="28" t="n">
        <f aca="false">F51-D51</f>
        <v>4190</v>
      </c>
      <c r="I51" s="29" t="n">
        <f aca="false">G51-E51</f>
        <v>-37920.7533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-273320</v>
      </c>
      <c r="F54" s="28" t="n">
        <f aca="false">'TX-EGM-GL'!D54</f>
        <v>-19073195</v>
      </c>
      <c r="G54" s="29" t="n">
        <f aca="false">'TX-EGM-GL'!E54</f>
        <v>-444488.87</v>
      </c>
      <c r="H54" s="28" t="n">
        <f aca="false">F54-D54</f>
        <v>-19073195</v>
      </c>
      <c r="I54" s="29" t="n">
        <f aca="false">G54-E54</f>
        <v>-171168.87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-264</v>
      </c>
      <c r="G55" s="29" t="n">
        <f aca="false">'TX-EGM-GL'!E55</f>
        <v>-93307.92</v>
      </c>
      <c r="H55" s="28" t="n">
        <f aca="false">F55-D55</f>
        <v>-264</v>
      </c>
      <c r="I55" s="29" t="n">
        <f aca="false">G55-E55</f>
        <v>-93307.92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-273320</v>
      </c>
      <c r="F56" s="30" t="n">
        <f aca="false">SUM(F54:F55)</f>
        <v>-19073459</v>
      </c>
      <c r="G56" s="31" t="n">
        <f aca="false">SUM(G54:G55)</f>
        <v>-537796.79</v>
      </c>
      <c r="H56" s="30" t="n">
        <f aca="false">SUM(H54:H55)</f>
        <v>-19073459</v>
      </c>
      <c r="I56" s="31" t="n">
        <f aca="false">SUM(I54:I55)</f>
        <v>-264476.79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6550905.18</v>
      </c>
      <c r="F70" s="28" t="n">
        <f aca="false">'TX-EGM-GL'!D70</f>
        <v>0</v>
      </c>
      <c r="G70" s="29" t="n">
        <f aca="false">'TX-EGM-GL'!E70</f>
        <v>6550905.18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3964572</v>
      </c>
      <c r="F71" s="28" t="n">
        <f aca="false">'TX-EGM-GL'!D71</f>
        <v>0</v>
      </c>
      <c r="G71" s="29" t="n">
        <f aca="false">'TX-EGM-GL'!E71</f>
        <v>3964571.46</v>
      </c>
      <c r="H71" s="28" t="n">
        <f aca="false">F71-D71</f>
        <v>0</v>
      </c>
      <c r="I71" s="29" t="n">
        <f aca="false">G71-E71</f>
        <v>-0.540000000037253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10515477.18</v>
      </c>
      <c r="F72" s="30" t="n">
        <f aca="false">SUM(F70:F71)</f>
        <v>0</v>
      </c>
      <c r="G72" s="31" t="n">
        <f aca="false">SUM(G70:G71)</f>
        <v>10515476.64</v>
      </c>
      <c r="H72" s="30" t="n">
        <f aca="false">SUM(H70:H71)</f>
        <v>0</v>
      </c>
      <c r="I72" s="31" t="n">
        <f aca="false">SUM(I70:I71)</f>
        <v>-0.540000000037253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-2999678.99</v>
      </c>
      <c r="F74" s="28" t="n">
        <f aca="false">'TX-EGM-GL'!D74</f>
        <v>0</v>
      </c>
      <c r="G74" s="29" t="n">
        <f aca="false">'TX-EGM-GL'!E74</f>
        <v>73865.41</v>
      </c>
      <c r="H74" s="28" t="n">
        <f aca="false">F74-D74</f>
        <v>0</v>
      </c>
      <c r="I74" s="29" t="n">
        <f aca="false">G74-E74</f>
        <v>3073544.4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14919</v>
      </c>
      <c r="F75" s="28" t="n">
        <f aca="false">'TX-EGM-GL'!D75</f>
        <v>0</v>
      </c>
      <c r="G75" s="29" t="n">
        <f aca="false">'TX-EGM-GL'!E75</f>
        <v>0</v>
      </c>
      <c r="H75" s="28" t="n">
        <f aca="false">F75-D75</f>
        <v>0</v>
      </c>
      <c r="I75" s="29" t="n">
        <f aca="false">G75-E75</f>
        <v>-14919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-936</v>
      </c>
      <c r="F76" s="28" t="n">
        <f aca="false">'TX-EGM-GL'!D76</f>
        <v>0</v>
      </c>
      <c r="G76" s="29" t="n">
        <f aca="false">'TX-EGM-GL'!E76</f>
        <v>-936.26</v>
      </c>
      <c r="H76" s="28" t="n">
        <f aca="false">F76-D76</f>
        <v>0</v>
      </c>
      <c r="I76" s="29" t="n">
        <f aca="false">G76-E76</f>
        <v>-0.259999999999991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1037019.6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-1037019.6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8488026.98243741</v>
      </c>
      <c r="F82" s="137" t="n">
        <f aca="false">F16+F24+F29+F36+F43+F45+F47+F49</f>
        <v>0</v>
      </c>
      <c r="G82" s="123" t="n">
        <f aca="false">SUM(G72:G81)+G16+G24+G29+G36+G43+G45+G47+G49+G51+G56+G61+G66</f>
        <v>10142775.2337</v>
      </c>
      <c r="H82" s="137" t="n">
        <f aca="false">H16+H24+H29+H36+H43+H45+H47+H49</f>
        <v>0</v>
      </c>
      <c r="I82" s="123" t="n">
        <f aca="false">SUM(I72:I81)+I16+I24+I29+I36+I43+I45+I47+I49+I51+I56+I61+I66</f>
        <v>1654748.25126258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2896278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-2896278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2896278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-2896278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11384304.9824374</v>
      </c>
      <c r="F91" s="54" t="n">
        <f aca="false">+F82+F89</f>
        <v>0</v>
      </c>
      <c r="G91" s="54" t="n">
        <f aca="false">+G82+G89</f>
        <v>10142775.2337</v>
      </c>
      <c r="H91" s="54" t="n">
        <f aca="false">+H82+H89</f>
        <v>0</v>
      </c>
      <c r="I91" s="54" t="n">
        <f aca="false">+I82+I89</f>
        <v>-1241529.74873742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141132</v>
      </c>
      <c r="E11" s="29" t="n">
        <f aca="false">'TX-HPLR-FLSH'!M11</f>
        <v>490253.49000001</v>
      </c>
      <c r="F11" s="28" t="n">
        <f aca="false">'TX-HPLR-GL '!D11</f>
        <v>142473</v>
      </c>
      <c r="G11" s="29" t="n">
        <f aca="false">'TX-HPLR-GL '!E11</f>
        <v>432311.69</v>
      </c>
      <c r="H11" s="28" t="n">
        <f aca="false">F11-D11</f>
        <v>1341</v>
      </c>
      <c r="I11" s="29" t="n">
        <f aca="false">G11-E11</f>
        <v>-57941.8000000095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-2901.6</v>
      </c>
      <c r="H12" s="28" t="n">
        <f aca="false">F12-D12</f>
        <v>0</v>
      </c>
      <c r="I12" s="29" t="n">
        <f aca="false">G12-E12</f>
        <v>-2901.6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141132</v>
      </c>
      <c r="E16" s="31" t="n">
        <f aca="false">SUM(E11:E15)</f>
        <v>490253.49000001</v>
      </c>
      <c r="F16" s="30" t="n">
        <f aca="false">SUM(F11:F15)</f>
        <v>142473</v>
      </c>
      <c r="G16" s="31" t="n">
        <f aca="false">SUM(G11:G15)</f>
        <v>429410.09</v>
      </c>
      <c r="H16" s="30" t="n">
        <f aca="false">SUM(H11:H15)</f>
        <v>1341</v>
      </c>
      <c r="I16" s="31" t="n">
        <f aca="false">SUM(I11:I15)</f>
        <v>-60843.4000000095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0</v>
      </c>
      <c r="E19" s="29" t="n">
        <f aca="false">'TX-HPLR-FLSH'!M19</f>
        <v>-5.24000000953674</v>
      </c>
      <c r="F19" s="28" t="n">
        <f aca="false">'TX-HPLR-GL '!D19</f>
        <v>0</v>
      </c>
      <c r="G19" s="29" t="n">
        <f aca="false">'TX-HPLR-GL '!E19</f>
        <v>-15118.44</v>
      </c>
      <c r="H19" s="28" t="n">
        <f aca="false">F19-D19</f>
        <v>0</v>
      </c>
      <c r="I19" s="29" t="n">
        <f aca="false">G19-E19</f>
        <v>-15113.1999999905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-2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-7.24000000953674</v>
      </c>
      <c r="F24" s="30" t="n">
        <f aca="false">SUM(F19:F23)</f>
        <v>0</v>
      </c>
      <c r="G24" s="31" t="n">
        <f aca="false">SUM(G19:G23)</f>
        <v>-15118.44</v>
      </c>
      <c r="H24" s="30" t="n">
        <f aca="false">SUM(H19:H23)</f>
        <v>0</v>
      </c>
      <c r="I24" s="31" t="n">
        <f aca="false">SUM(I19:I23)</f>
        <v>-15111.1999999905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0</v>
      </c>
      <c r="E27" s="29" t="n">
        <f aca="false">'TX-HPLR-FLSH'!M27</f>
        <v>11.4800000190735</v>
      </c>
      <c r="F27" s="28" t="n">
        <f aca="false">'TX-HPLR-GL '!D27</f>
        <v>0</v>
      </c>
      <c r="G27" s="29" t="n">
        <f aca="false">'TX-HPLR-GL '!E27</f>
        <v>0</v>
      </c>
      <c r="H27" s="28" t="n">
        <f aca="false">F27-D27</f>
        <v>0</v>
      </c>
      <c r="I27" s="29" t="n">
        <f aca="false">G27-E27</f>
        <v>-11.4800000190735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-141132</v>
      </c>
      <c r="E28" s="29" t="n">
        <f aca="false">'TX-HPLR-FLSH'!M28</f>
        <v>-434696.189999998</v>
      </c>
      <c r="F28" s="28" t="n">
        <f aca="false">'TX-HPLR-GL '!D28</f>
        <v>-142473</v>
      </c>
      <c r="G28" s="29" t="n">
        <f aca="false">'TX-HPLR-GL '!E28</f>
        <v>-438816.84</v>
      </c>
      <c r="H28" s="28" t="n">
        <f aca="false">F28-D28</f>
        <v>-1341</v>
      </c>
      <c r="I28" s="29" t="n">
        <f aca="false">G28-E28</f>
        <v>-4120.65000000241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-141132</v>
      </c>
      <c r="E29" s="31" t="n">
        <f aca="false">SUM(E27:E28)</f>
        <v>-434684.709999979</v>
      </c>
      <c r="F29" s="30" t="n">
        <f aca="false">SUM(F27:F28)</f>
        <v>-142473</v>
      </c>
      <c r="G29" s="31" t="n">
        <f aca="false">SUM(G27:G28)</f>
        <v>-438816.84</v>
      </c>
      <c r="H29" s="30" t="n">
        <f aca="false">SUM(H27:H28)</f>
        <v>-1341</v>
      </c>
      <c r="I29" s="31" t="n">
        <f aca="false">SUM(I27:I28)</f>
        <v>-4132.13000002148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24835.99</v>
      </c>
      <c r="H47" s="28" t="n">
        <f aca="false">F47-D47</f>
        <v>0</v>
      </c>
      <c r="I47" s="29" t="n">
        <f aca="false">G47-E47</f>
        <v>24835.99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0</v>
      </c>
      <c r="E49" s="29" t="n">
        <f aca="false">'TX-HPLR-FLSH'!M49</f>
        <v>0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16787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-16787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55561.5400000215</v>
      </c>
      <c r="F82" s="137" t="n">
        <f aca="false">F16+F24+F29+F36+F43+F45+F47+F49</f>
        <v>0</v>
      </c>
      <c r="G82" s="123" t="n">
        <f aca="false">SUM(G72:G81)+G16+G24+G29+G36+G43+G45+G47+G49+G51+G56+G61+G66</f>
        <v>310.799999999999</v>
      </c>
      <c r="H82" s="137" t="n">
        <f aca="false">H16+H24+H29+H36+H43+H45+H47+H49</f>
        <v>0</v>
      </c>
      <c r="I82" s="123" t="n">
        <f aca="false">SUM(I72:I81)+I16+I24+I29+I36+I43+I45+I47+I49+I51+I56+I61+I66</f>
        <v>-55250.7400000215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8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55059800</v>
      </c>
      <c r="E11" s="29" t="n">
        <f aca="false">'TX-HPLC-FLSH'!M11</f>
        <v>171170381</v>
      </c>
      <c r="F11" s="28" t="n">
        <f aca="false">'TX-HPLC-GL'!D11</f>
        <v>54756169</v>
      </c>
      <c r="G11" s="29" t="n">
        <f aca="false">'TX-HPLC-GL'!E11</f>
        <v>171822271.69</v>
      </c>
      <c r="H11" s="28" t="n">
        <f aca="false">F11-D11</f>
        <v>-303631</v>
      </c>
      <c r="I11" s="29" t="n">
        <f aca="false">G11-E11</f>
        <v>651890.689999998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633457.42</v>
      </c>
      <c r="H12" s="28" t="n">
        <f aca="false">F12-D12</f>
        <v>0</v>
      </c>
      <c r="I12" s="29" t="n">
        <f aca="false">G12-E12</f>
        <v>633457.42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1901754</v>
      </c>
      <c r="E13" s="29" t="n">
        <f aca="false">'TX-HPLC-FLSH'!M13</f>
        <v>5825264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-1901754</v>
      </c>
      <c r="I13" s="29" t="n">
        <f aca="false">G13-E13</f>
        <v>-5825264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-1444003.79</v>
      </c>
      <c r="H15" s="28" t="n">
        <f aca="false">F15-D15</f>
        <v>0</v>
      </c>
      <c r="I15" s="29" t="n">
        <f aca="false">G15-E15</f>
        <v>-1444003.79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56961554</v>
      </c>
      <c r="E16" s="31" t="n">
        <f aca="false">SUM(E11:E15)</f>
        <v>176995645</v>
      </c>
      <c r="F16" s="30" t="n">
        <f aca="false">SUM(F11:F15)</f>
        <v>54756169</v>
      </c>
      <c r="G16" s="31" t="n">
        <f aca="false">SUM(G11:G15)</f>
        <v>171011725.32</v>
      </c>
      <c r="H16" s="30" t="n">
        <f aca="false">SUM(H11:H15)</f>
        <v>-2205385</v>
      </c>
      <c r="I16" s="31" t="n">
        <f aca="false">SUM(I11:I15)</f>
        <v>-5983919.68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-61572731</v>
      </c>
      <c r="E19" s="29" t="n">
        <f aca="false">'TX-HPLC-FLSH'!M19</f>
        <v>-187998986</v>
      </c>
      <c r="F19" s="28" t="n">
        <f aca="false">'TX-HPLC-GL'!D19</f>
        <v>-61052315</v>
      </c>
      <c r="G19" s="29" t="n">
        <f aca="false">'TX-HPLC-GL'!E19</f>
        <v>-186080819.35</v>
      </c>
      <c r="H19" s="28" t="n">
        <f aca="false">F19-D19</f>
        <v>520416</v>
      </c>
      <c r="I19" s="29" t="n">
        <f aca="false">G19-E19</f>
        <v>1918166.65000001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-1455376.32</v>
      </c>
      <c r="H20" s="28" t="n">
        <f aca="false">F20-D20</f>
        <v>0</v>
      </c>
      <c r="I20" s="29" t="n">
        <f aca="false">G20-E20</f>
        <v>-1455376.32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-2179459</v>
      </c>
      <c r="E21" s="29" t="n">
        <f aca="false">'TX-HPLC-FLSH'!M21</f>
        <v>-6961296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2179459</v>
      </c>
      <c r="I21" s="29" t="n">
        <f aca="false">G21-E21</f>
        <v>6961296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7515</v>
      </c>
      <c r="E23" s="29" t="n">
        <f aca="false">'TX-HPLC-FLSH'!M23</f>
        <v>25757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-7515</v>
      </c>
      <c r="I23" s="29" t="n">
        <f aca="false">G23-E23</f>
        <v>-25757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-63744675</v>
      </c>
      <c r="E24" s="31" t="n">
        <f aca="false">SUM(E19:E23)</f>
        <v>-194934525</v>
      </c>
      <c r="F24" s="30" t="n">
        <f aca="false">SUM(F19:F23)</f>
        <v>-61052315</v>
      </c>
      <c r="G24" s="31" t="n">
        <f aca="false">SUM(G19:G23)</f>
        <v>-187536195.67</v>
      </c>
      <c r="H24" s="30" t="n">
        <f aca="false">SUM(H19:H23)</f>
        <v>2692360</v>
      </c>
      <c r="I24" s="31" t="n">
        <f aca="false">SUM(I19:I23)</f>
        <v>7398329.33000001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83001920</v>
      </c>
      <c r="E27" s="29" t="n">
        <f aca="false">'TX-HPLC-FLSH'!M27</f>
        <v>282193612</v>
      </c>
      <c r="F27" s="28" t="n">
        <f aca="false">'TX-HPLC-GL'!D27</f>
        <v>18597739</v>
      </c>
      <c r="G27" s="29" t="n">
        <f aca="false">'TX-HPLC-GL'!E27</f>
        <v>65082979.96</v>
      </c>
      <c r="H27" s="28" t="n">
        <f aca="false">F27-D27</f>
        <v>-64404181</v>
      </c>
      <c r="I27" s="29" t="n">
        <f aca="false">G27-E27</f>
        <v>-217110632.04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-81367618</v>
      </c>
      <c r="E28" s="29" t="n">
        <f aca="false">'TX-HPLC-FLSH'!M28</f>
        <v>-276804226</v>
      </c>
      <c r="F28" s="28" t="n">
        <f aca="false">'TX-HPLC-GL'!D28</f>
        <v>-14365092</v>
      </c>
      <c r="G28" s="29" t="n">
        <f aca="false">'TX-HPLC-GL'!E28</f>
        <v>-50134247.72</v>
      </c>
      <c r="H28" s="28" t="n">
        <f aca="false">F28-D28</f>
        <v>67002526</v>
      </c>
      <c r="I28" s="29" t="n">
        <f aca="false">G28-E28</f>
        <v>226669978.28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1634302</v>
      </c>
      <c r="E29" s="31" t="n">
        <f aca="false">SUM(E27:E28)</f>
        <v>5389386</v>
      </c>
      <c r="F29" s="30" t="n">
        <f aca="false">SUM(F27:F28)</f>
        <v>4232647</v>
      </c>
      <c r="G29" s="31" t="n">
        <f aca="false">SUM(G27:G28)</f>
        <v>14948732.24</v>
      </c>
      <c r="H29" s="30" t="n">
        <f aca="false">SUM(H27:H28)</f>
        <v>2598345</v>
      </c>
      <c r="I29" s="31" t="n">
        <f aca="false">SUM(I27:I28)</f>
        <v>9559346.24000001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-424152</v>
      </c>
      <c r="G32" s="29" t="n">
        <f aca="false">'TX-HPLC-GL'!E32</f>
        <v>-1276824.92</v>
      </c>
      <c r="H32" s="28" t="n">
        <f aca="false">F32-D32</f>
        <v>-424152</v>
      </c>
      <c r="I32" s="29" t="n">
        <f aca="false">G32-E32</f>
        <v>-1276824.92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1913</v>
      </c>
      <c r="G34" s="29" t="n">
        <f aca="false">'TX-HPLC-GL'!E34</f>
        <v>6603.68</v>
      </c>
      <c r="H34" s="28" t="n">
        <f aca="false">F34-D34</f>
        <v>1913</v>
      </c>
      <c r="I34" s="29" t="n">
        <f aca="false">G34-E34</f>
        <v>6603.68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-422239</v>
      </c>
      <c r="G36" s="31" t="n">
        <f aca="false">SUM(G32:G35)</f>
        <v>-1270221.24</v>
      </c>
      <c r="H36" s="30" t="n">
        <f aca="false">SUM(H32:H35)</f>
        <v>-422239</v>
      </c>
      <c r="I36" s="31" t="n">
        <f aca="false">SUM(I32:I35)</f>
        <v>-1270221.24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4210380</v>
      </c>
      <c r="E39" s="29" t="n">
        <f aca="false">'TX-HPLC-FLSH'!M39</f>
        <v>15112568</v>
      </c>
      <c r="F39" s="28" t="n">
        <f aca="false">'TX-HPLC-GL'!D39</f>
        <v>2095747</v>
      </c>
      <c r="G39" s="29" t="n">
        <f aca="false">'TX-HPLC-GL'!E39</f>
        <v>8357608.62</v>
      </c>
      <c r="H39" s="28" t="n">
        <f aca="false">F39-D39</f>
        <v>-2114633</v>
      </c>
      <c r="I39" s="29" t="n">
        <f aca="false">G39-E39</f>
        <v>-6754959.38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-2132146</v>
      </c>
      <c r="E40" s="29" t="n">
        <f aca="false">'TX-HPLC-FLSH'!M40</f>
        <v>-6540357</v>
      </c>
      <c r="F40" s="28" t="n">
        <f aca="false">'TX-HPLC-GL'!D40</f>
        <v>0</v>
      </c>
      <c r="G40" s="29" t="n">
        <f aca="false">'TX-HPLC-GL'!E40</f>
        <v>0</v>
      </c>
      <c r="H40" s="28" t="n">
        <f aca="false">F40-D40</f>
        <v>2132146</v>
      </c>
      <c r="I40" s="29" t="n">
        <f aca="false">G40-E40</f>
        <v>6540357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-2132146</v>
      </c>
      <c r="E42" s="31" t="n">
        <f aca="false">SUM(E40:E41)</f>
        <v>-6540357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2132146</v>
      </c>
      <c r="I42" s="31" t="n">
        <f aca="false">SUM(I40:I41)</f>
        <v>6540357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2078234</v>
      </c>
      <c r="E43" s="31" t="n">
        <f aca="false">E42+E39</f>
        <v>8572211</v>
      </c>
      <c r="F43" s="30" t="n">
        <f aca="false">F42+F39</f>
        <v>2095747</v>
      </c>
      <c r="G43" s="31" t="n">
        <f aca="false">G42+G39</f>
        <v>8357608.62</v>
      </c>
      <c r="H43" s="30" t="n">
        <f aca="false">H42+H39</f>
        <v>17513</v>
      </c>
      <c r="I43" s="31" t="n">
        <f aca="false">I42+I39</f>
        <v>-214602.38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3070585</v>
      </c>
      <c r="E49" s="29" t="n">
        <f aca="false">'TX-HPLC-FLSH'!M49</f>
        <v>9243437.07202942</v>
      </c>
      <c r="F49" s="28" t="n">
        <f aca="false">'TX-HPLC-GL'!D49</f>
        <v>389991</v>
      </c>
      <c r="G49" s="29" t="n">
        <f aca="false">'TX-HPLC-GL'!E49</f>
        <v>1173989.25</v>
      </c>
      <c r="H49" s="28" t="n">
        <f aca="false">F49-D49</f>
        <v>-2680594</v>
      </c>
      <c r="I49" s="29" t="n">
        <f aca="false">G49-E49</f>
        <v>-8069447.82202942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-1976670</v>
      </c>
      <c r="F54" s="28" t="n">
        <f aca="false">'TX-HPLC-GL'!D54</f>
        <v>-1716856</v>
      </c>
      <c r="G54" s="29" t="n">
        <f aca="false">'TX-HPLC-GL'!E54</f>
        <v>-1768471.32</v>
      </c>
      <c r="H54" s="28" t="n">
        <f aca="false">F54-D54</f>
        <v>-1716856</v>
      </c>
      <c r="I54" s="29" t="n">
        <f aca="false">G54-E54</f>
        <v>208198.68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93300</v>
      </c>
      <c r="H55" s="28" t="n">
        <f aca="false">F55-D55</f>
        <v>0</v>
      </c>
      <c r="I55" s="29" t="n">
        <f aca="false">G55-E55</f>
        <v>93300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-1976670</v>
      </c>
      <c r="F56" s="30" t="n">
        <f aca="false">SUM(F54:F55)</f>
        <v>-1716856</v>
      </c>
      <c r="G56" s="31" t="n">
        <f aca="false">SUM(G54:G55)</f>
        <v>-1675171.32</v>
      </c>
      <c r="H56" s="30" t="n">
        <f aca="false">SUM(H54:H55)</f>
        <v>-1716856</v>
      </c>
      <c r="I56" s="31" t="n">
        <f aca="false">SUM(I54:I55)</f>
        <v>301498.68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-3229848.51</v>
      </c>
      <c r="H74" s="28" t="n">
        <f aca="false">F74-D74</f>
        <v>0</v>
      </c>
      <c r="I74" s="29" t="n">
        <f aca="false">G74-E74</f>
        <v>-3229848.51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14919</v>
      </c>
      <c r="H75" s="28" t="n">
        <f aca="false">F75-D75</f>
        <v>0</v>
      </c>
      <c r="I75" s="29" t="n">
        <f aca="false">G75-E75</f>
        <v>14919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-75</v>
      </c>
      <c r="H76" s="28" t="n">
        <f aca="false">F76-D76</f>
        <v>0</v>
      </c>
      <c r="I76" s="29" t="n">
        <f aca="false">G76-E76</f>
        <v>-75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3191184.07202942</v>
      </c>
      <c r="F82" s="137" t="n">
        <f aca="false">F16+F24+F29+F36+F43+F45+F47+F49</f>
        <v>0</v>
      </c>
      <c r="G82" s="123" t="n">
        <f aca="false">SUM(G72:G81)+G16+G24+G29+G36+G43+G45+G47+G49+G51+G56+G61+G66</f>
        <v>1697162.69000002</v>
      </c>
      <c r="H82" s="137" t="n">
        <f aca="false">H16+H24+H29+H36+H43+H45+H47+H49</f>
        <v>0</v>
      </c>
      <c r="I82" s="123" t="n">
        <f aca="false">SUM(I72:I81)+I16+I24+I29+I36+I43+I45+I47+I49+I51+I56+I61+I66</f>
        <v>-1494021.38202941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4776626.17</v>
      </c>
      <c r="H86" s="48" t="n">
        <f aca="false">F86-D86</f>
        <v>0</v>
      </c>
      <c r="I86" s="48" t="n">
        <f aca="false">G86-E86</f>
        <v>4776626.17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41902</v>
      </c>
      <c r="H87" s="49" t="n">
        <f aca="false">F87-D87</f>
        <v>0</v>
      </c>
      <c r="I87" s="49" t="n">
        <f aca="false">G87-E87</f>
        <v>41902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-1922528</v>
      </c>
      <c r="H88" s="50" t="n">
        <f aca="false">F88-D88</f>
        <v>0</v>
      </c>
      <c r="I88" s="50" t="n">
        <f aca="false">G88-E88</f>
        <v>-1922528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2896000.17</v>
      </c>
      <c r="H89" s="54" t="n">
        <f aca="false">SUM(H86:H88)</f>
        <v>0</v>
      </c>
      <c r="I89" s="54" t="n">
        <f aca="false">SUM(I86:I88)</f>
        <v>2896000.17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3191184.07202942</v>
      </c>
      <c r="F91" s="54" t="n">
        <f aca="false">+F82+F89</f>
        <v>0</v>
      </c>
      <c r="G91" s="54" t="n">
        <f aca="false">+G82+G89</f>
        <v>4593162.86000002</v>
      </c>
      <c r="H91" s="54" t="n">
        <f aca="false">+H82+H89</f>
        <v>0</v>
      </c>
      <c r="I91" s="54" t="n">
        <f aca="false">+I82+I89</f>
        <v>1401978.78797059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4" activePane="bottomRight" state="frozen"/>
      <selection pane="topLeft" activeCell="A1" activeCellId="0" sqref="A1"/>
      <selection pane="topRight" activeCell="D1" activeCellId="0" sqref="D1"/>
      <selection pane="bottomLeft" activeCell="A74" activeCellId="0" sqref="A74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67259001</v>
      </c>
      <c r="E11" s="29" t="n">
        <f aca="false">'TX-CON-FLSH'!M11</f>
        <v>210090635</v>
      </c>
      <c r="F11" s="28" t="n">
        <f aca="false">'TX-CON-GL '!D11</f>
        <v>66649408</v>
      </c>
      <c r="G11" s="29" t="n">
        <f aca="false">'TX-CON-GL '!E11</f>
        <v>209561845.96</v>
      </c>
      <c r="H11" s="28" t="n">
        <f aca="false">F11-D11</f>
        <v>-609593</v>
      </c>
      <c r="I11" s="29" t="n">
        <f aca="false">G11-E11</f>
        <v>-528789.039999992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873619.12</v>
      </c>
      <c r="H12" s="28" t="n">
        <f aca="false">F12-D12</f>
        <v>0</v>
      </c>
      <c r="I12" s="29" t="n">
        <f aca="false">G12-E12</f>
        <v>873619.12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1901754</v>
      </c>
      <c r="E13" s="29" t="n">
        <f aca="false">'TX-CON-FLSH'!M13</f>
        <v>5825264</v>
      </c>
      <c r="F13" s="28" t="n">
        <f aca="false">'TX-CON-GL '!D13</f>
        <v>12450090</v>
      </c>
      <c r="G13" s="29" t="n">
        <f aca="false">'TX-CON-GL '!E13</f>
        <v>43694931</v>
      </c>
      <c r="H13" s="28" t="n">
        <f aca="false">F13-D13</f>
        <v>10548336</v>
      </c>
      <c r="I13" s="29" t="n">
        <f aca="false">G13-E13</f>
        <v>37869667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0</v>
      </c>
      <c r="F15" s="28" t="n">
        <f aca="false">'TX-CON-GL '!D15</f>
        <v>0</v>
      </c>
      <c r="G15" s="29" t="n">
        <f aca="false">'TX-CON-GL '!E15</f>
        <v>83158.21</v>
      </c>
      <c r="H15" s="28" t="n">
        <f aca="false">F15-D15</f>
        <v>0</v>
      </c>
      <c r="I15" s="29" t="n">
        <f aca="false">G15-E15</f>
        <v>83158.21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69160755</v>
      </c>
      <c r="E16" s="31" t="n">
        <f aca="false">SUM(E11:E15)</f>
        <v>215915899</v>
      </c>
      <c r="F16" s="30" t="n">
        <f aca="false">SUM(F11:F15)</f>
        <v>79099498</v>
      </c>
      <c r="G16" s="31" t="n">
        <f aca="false">SUM(G11:G15)</f>
        <v>254213554.29</v>
      </c>
      <c r="H16" s="30" t="n">
        <f aca="false">SUM(H11:H15)</f>
        <v>9938743</v>
      </c>
      <c r="I16" s="31" t="n">
        <f aca="false">SUM(I11:I15)</f>
        <v>38297655.29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-69289636</v>
      </c>
      <c r="E19" s="29" t="n">
        <f aca="false">'TX-CON-FLSH'!M19</f>
        <v>-212766558</v>
      </c>
      <c r="F19" s="28" t="n">
        <f aca="false">'TX-CON-GL '!D19</f>
        <v>-68342510</v>
      </c>
      <c r="G19" s="29" t="n">
        <f aca="false">'TX-CON-GL '!E19</f>
        <v>-209306996.19</v>
      </c>
      <c r="H19" s="28" t="n">
        <f aca="false">F19-D19</f>
        <v>947126</v>
      </c>
      <c r="I19" s="29" t="n">
        <f aca="false">G19-E19</f>
        <v>3459561.81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-1270729.98</v>
      </c>
      <c r="H20" s="28" t="n">
        <f aca="false">F20-D20</f>
        <v>0</v>
      </c>
      <c r="I20" s="29" t="n">
        <f aca="false">G20-E20</f>
        <v>-1270729.98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-2179459</v>
      </c>
      <c r="E21" s="29" t="n">
        <f aca="false">'TX-CON-FLSH'!M21</f>
        <v>-6961296</v>
      </c>
      <c r="F21" s="28" t="n">
        <f aca="false">'TX-CON-GL '!D21</f>
        <v>-12450090</v>
      </c>
      <c r="G21" s="29" t="n">
        <f aca="false">'TX-CON-GL '!E21</f>
        <v>-43694931</v>
      </c>
      <c r="H21" s="28" t="n">
        <f aca="false">F21-D21</f>
        <v>-10270631</v>
      </c>
      <c r="I21" s="29" t="n">
        <f aca="false">G21-E21</f>
        <v>-36733635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24302</v>
      </c>
      <c r="E23" s="29" t="n">
        <f aca="false">'TX-CON-FLSH'!M23</f>
        <v>83827</v>
      </c>
      <c r="F23" s="28" t="n">
        <f aca="false">'TX-CON-GL '!D23</f>
        <v>12597</v>
      </c>
      <c r="G23" s="29" t="n">
        <f aca="false">'TX-CON-GL '!E23</f>
        <v>37919.8733</v>
      </c>
      <c r="H23" s="28" t="n">
        <f aca="false">F23-D23</f>
        <v>-11705</v>
      </c>
      <c r="I23" s="29" t="n">
        <f aca="false">G23-E23</f>
        <v>-45907.1267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-71444793</v>
      </c>
      <c r="E24" s="31" t="n">
        <f aca="false">SUM(E19:E23)</f>
        <v>-219644027</v>
      </c>
      <c r="F24" s="30" t="n">
        <f aca="false">SUM(F19:F23)</f>
        <v>-80780003</v>
      </c>
      <c r="G24" s="31" t="n">
        <f aca="false">SUM(G19:G23)</f>
        <v>-254234737.2967</v>
      </c>
      <c r="H24" s="30" t="n">
        <f aca="false">SUM(H19:H23)</f>
        <v>-9335210</v>
      </c>
      <c r="I24" s="31" t="n">
        <f aca="false">SUM(I19:I23)</f>
        <v>-34590710.2967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105330816</v>
      </c>
      <c r="E27" s="29" t="n">
        <f aca="false">'TX-CON-FLSH'!M27</f>
        <v>360751342</v>
      </c>
      <c r="F27" s="28" t="n">
        <f aca="false">'TX-CON-GL '!D27</f>
        <v>30741282</v>
      </c>
      <c r="G27" s="29" t="n">
        <f aca="false">'TX-CON-GL '!E27</f>
        <v>108132718.37</v>
      </c>
      <c r="H27" s="28" t="n">
        <f aca="false">F27-D27</f>
        <v>-74589534</v>
      </c>
      <c r="I27" s="29" t="n">
        <f aca="false">G27-E27</f>
        <v>-252618623.63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-104532626</v>
      </c>
      <c r="E28" s="29" t="n">
        <f aca="false">'TX-CON-FLSH'!M28</f>
        <v>-358295893</v>
      </c>
      <c r="F28" s="28" t="n">
        <f aca="false">'TX-CON-GL '!D28</f>
        <v>-31083687</v>
      </c>
      <c r="G28" s="29" t="n">
        <f aca="false">'TX-CON-GL '!E28</f>
        <v>-109457785.86</v>
      </c>
      <c r="H28" s="28" t="n">
        <f aca="false">F28-D28</f>
        <v>73448939</v>
      </c>
      <c r="I28" s="29" t="n">
        <f aca="false">G28-E28</f>
        <v>248838107.14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798190</v>
      </c>
      <c r="E29" s="31" t="n">
        <f aca="false">SUM(E27:E28)</f>
        <v>2455449</v>
      </c>
      <c r="F29" s="30" t="n">
        <f aca="false">SUM(F27:F28)</f>
        <v>-342405</v>
      </c>
      <c r="G29" s="31" t="n">
        <f aca="false">SUM(G27:G28)</f>
        <v>-1325067.49000001</v>
      </c>
      <c r="H29" s="30" t="n">
        <f aca="false">SUM(H27:H28)</f>
        <v>-1140595</v>
      </c>
      <c r="I29" s="31" t="n">
        <f aca="false">SUM(I27:I28)</f>
        <v>-3780516.49000001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-472367</v>
      </c>
      <c r="G32" s="29" t="n">
        <f aca="false">'TX-CON-GL '!E32</f>
        <v>-1423707.2796</v>
      </c>
      <c r="H32" s="28" t="n">
        <f aca="false">F32-D32</f>
        <v>-472367</v>
      </c>
      <c r="I32" s="29" t="n">
        <f aca="false">G32-E32</f>
        <v>-1423707.2796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1913</v>
      </c>
      <c r="G34" s="29" t="n">
        <f aca="false">'TX-CON-GL '!E34</f>
        <v>6603.68</v>
      </c>
      <c r="H34" s="28" t="n">
        <f aca="false">F34-D34</f>
        <v>1913</v>
      </c>
      <c r="I34" s="29" t="n">
        <f aca="false">G34-E34</f>
        <v>6603.68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-470454</v>
      </c>
      <c r="G36" s="31" t="n">
        <f aca="false">SUM(G32:G35)</f>
        <v>-1417103.5996</v>
      </c>
      <c r="H36" s="30" t="n">
        <f aca="false">SUM(H32:H35)</f>
        <v>-470454</v>
      </c>
      <c r="I36" s="31" t="n">
        <f aca="false">SUM(I32:I35)</f>
        <v>-1417103.5996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4210380</v>
      </c>
      <c r="E39" s="29" t="n">
        <f aca="false">'TX-CON-FLSH'!M39</f>
        <v>15112568</v>
      </c>
      <c r="F39" s="28" t="n">
        <f aca="false">'TX-CON-GL '!D39</f>
        <v>2095747</v>
      </c>
      <c r="G39" s="29" t="n">
        <f aca="false">'TX-CON-GL '!E39</f>
        <v>8357608.62</v>
      </c>
      <c r="H39" s="28" t="n">
        <f aca="false">F39-D39</f>
        <v>-2114633</v>
      </c>
      <c r="I39" s="29" t="n">
        <f aca="false">G39-E39</f>
        <v>-6754959.38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-2132146</v>
      </c>
      <c r="E40" s="29" t="n">
        <f aca="false">'TX-CON-FLSH'!M40</f>
        <v>-6540357</v>
      </c>
      <c r="F40" s="28" t="n">
        <f aca="false">'TX-CON-GL '!D40</f>
        <v>0</v>
      </c>
      <c r="G40" s="29" t="n">
        <f aca="false">'TX-CON-GL '!E40</f>
        <v>0</v>
      </c>
      <c r="H40" s="28" t="n">
        <f aca="false">F40-D40</f>
        <v>2132146</v>
      </c>
      <c r="I40" s="29" t="n">
        <f aca="false">G40-E40</f>
        <v>6540357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-2132146</v>
      </c>
      <c r="E42" s="31" t="n">
        <f aca="false">SUM(E40:E41)</f>
        <v>-6540357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2132146</v>
      </c>
      <c r="I42" s="31" t="n">
        <f aca="false">SUM(I40:I41)</f>
        <v>6540357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2078234</v>
      </c>
      <c r="E43" s="31" t="n">
        <f aca="false">E42+E39</f>
        <v>8572211</v>
      </c>
      <c r="F43" s="30" t="n">
        <f aca="false">F42+F39</f>
        <v>2095747</v>
      </c>
      <c r="G43" s="31" t="n">
        <f aca="false">G42+G39</f>
        <v>8357608.62</v>
      </c>
      <c r="H43" s="30" t="n">
        <f aca="false">H42+H39</f>
        <v>17513</v>
      </c>
      <c r="I43" s="31" t="n">
        <f aca="false">I42+I39</f>
        <v>-214602.38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24835.99</v>
      </c>
      <c r="H47" s="28" t="n">
        <f aca="false">F47-D47</f>
        <v>0</v>
      </c>
      <c r="I47" s="29" t="n">
        <f aca="false">G47-E47</f>
        <v>24835.99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-592386</v>
      </c>
      <c r="E49" s="29" t="n">
        <f aca="false">'TX-CON-FLSH'!M49</f>
        <v>-1783270.19553317</v>
      </c>
      <c r="F49" s="28" t="n">
        <f aca="false">'TX-CON-GL '!D49</f>
        <v>397617</v>
      </c>
      <c r="G49" s="29" t="n">
        <f aca="false">'TX-CON-GL '!E49</f>
        <v>1196945.7933</v>
      </c>
      <c r="H49" s="28" t="n">
        <f aca="false">F49-D49</f>
        <v>990003</v>
      </c>
      <c r="I49" s="29" t="n">
        <f aca="false">G49-E49</f>
        <v>2980215.98883317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-12597</v>
      </c>
      <c r="G51" s="29" t="n">
        <f aca="false">'TX-CON-GL '!E51</f>
        <v>-37920.7533</v>
      </c>
      <c r="H51" s="28" t="n">
        <f aca="false">F51-D51</f>
        <v>-12597</v>
      </c>
      <c r="I51" s="29" t="n">
        <f aca="false">G51-E51</f>
        <v>-37920.7533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-2249990</v>
      </c>
      <c r="F54" s="28" t="n">
        <f aca="false">'TX-CON-GL '!D54</f>
        <v>-20790051</v>
      </c>
      <c r="G54" s="29" t="n">
        <f aca="false">'TX-CON-GL '!E54</f>
        <v>-2212960.19</v>
      </c>
      <c r="H54" s="28" t="n">
        <f aca="false">F54-D54</f>
        <v>-20790051</v>
      </c>
      <c r="I54" s="29" t="n">
        <f aca="false">G54-E54</f>
        <v>37029.8100000001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-264</v>
      </c>
      <c r="G55" s="29" t="n">
        <f aca="false">'TX-CON-GL '!E55</f>
        <v>-7.92</v>
      </c>
      <c r="H55" s="28" t="n">
        <f aca="false">F55-D55</f>
        <v>-264</v>
      </c>
      <c r="I55" s="29" t="n">
        <f aca="false">G55-E55</f>
        <v>-7.92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-2249990</v>
      </c>
      <c r="F56" s="30" t="n">
        <f aca="false">SUM(F54:F55)</f>
        <v>-20790315</v>
      </c>
      <c r="G56" s="31" t="n">
        <f aca="false">SUM(G54:G55)</f>
        <v>-2212968.11</v>
      </c>
      <c r="H56" s="30" t="n">
        <f aca="false">SUM(H54:H55)</f>
        <v>-20790315</v>
      </c>
      <c r="I56" s="31" t="n">
        <f aca="false">SUM(I54:I55)</f>
        <v>37021.8900000001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6550905.18</v>
      </c>
      <c r="F70" s="28" t="n">
        <f aca="false">'TX-CON-GL '!D70</f>
        <v>0</v>
      </c>
      <c r="G70" s="29" t="n">
        <f aca="false">'TX-CON-GL '!E70</f>
        <v>6550905.18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3964572</v>
      </c>
      <c r="F71" s="28" t="n">
        <f aca="false">'TX-CON-GL '!D71</f>
        <v>0</v>
      </c>
      <c r="G71" s="29" t="n">
        <f aca="false">'TX-CON-GL '!E71</f>
        <v>3964571.46</v>
      </c>
      <c r="H71" s="28" t="n">
        <f aca="false">F71-D71</f>
        <v>0</v>
      </c>
      <c r="I71" s="29" t="n">
        <f aca="false">G71-E71</f>
        <v>-0.540000000037253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10515477.18</v>
      </c>
      <c r="F72" s="30" t="n">
        <f aca="false">SUM(F70:F71)</f>
        <v>0</v>
      </c>
      <c r="G72" s="31" t="n">
        <f aca="false">SUM(G70:G71)</f>
        <v>10515476.64</v>
      </c>
      <c r="H72" s="30" t="n">
        <f aca="false">SUM(H70:H71)</f>
        <v>0</v>
      </c>
      <c r="I72" s="31" t="n">
        <f aca="false">SUM(I70:I71)</f>
        <v>-0.540000000037253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-2999678.99</v>
      </c>
      <c r="F74" s="28" t="n">
        <f aca="false">'TX-CON-GL '!D74</f>
        <v>0</v>
      </c>
      <c r="G74" s="29" t="n">
        <f aca="false">'TX-CON-GL '!E74</f>
        <v>-3155983.1</v>
      </c>
      <c r="H74" s="28" t="n">
        <f aca="false">F74-D74</f>
        <v>0</v>
      </c>
      <c r="I74" s="29" t="n">
        <f aca="false">G74-E74</f>
        <v>-156304.109999999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14919</v>
      </c>
      <c r="F75" s="28" t="n">
        <f aca="false">'TX-CON-GL '!D75</f>
        <v>0</v>
      </c>
      <c r="G75" s="29" t="n">
        <f aca="false">'TX-CON-GL '!E75</f>
        <v>14919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-936</v>
      </c>
      <c r="F76" s="28" t="n">
        <f aca="false">'TX-CON-GL '!D76</f>
        <v>0</v>
      </c>
      <c r="G76" s="29" t="n">
        <f aca="false">'TX-CON-GL '!E76</f>
        <v>-1011.26</v>
      </c>
      <c r="H76" s="28" t="n">
        <f aca="false">F76-D76</f>
        <v>0</v>
      </c>
      <c r="I76" s="29" t="n">
        <f aca="false">G76-E76</f>
        <v>-75.26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1037019.6</v>
      </c>
      <c r="F81" s="28" t="n">
        <f aca="false">'TX-CON-GL '!D81</f>
        <v>0</v>
      </c>
      <c r="G81" s="29" t="n">
        <f aca="false">'TX-CON-GL '!E81</f>
        <v>0</v>
      </c>
      <c r="H81" s="28" t="n">
        <f aca="false">F81-D81</f>
        <v>0</v>
      </c>
      <c r="I81" s="29" t="n">
        <f aca="false">G81-E81</f>
        <v>-1037019.6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11734772.5944668</v>
      </c>
      <c r="F82" s="137" t="n">
        <f aca="false">F16+F24+F29+F36+F43+F45+F47+F49</f>
        <v>0</v>
      </c>
      <c r="G82" s="123" t="n">
        <f aca="false">SUM(G72:G81)+G16+G24+G29+G36+G43+G45+G47+G49+G51+G56+G61+G66</f>
        <v>11840248.7237</v>
      </c>
      <c r="H82" s="137" t="n">
        <f aca="false">H16+H24+H29+H36+H43+H45+H47+H49</f>
        <v>0</v>
      </c>
      <c r="I82" s="123" t="n">
        <f aca="false">SUM(I72:I81)+I16+I24+I29+I36+I43+I45+I47+I49+I51+I56+I61+I66</f>
        <v>105476.129233175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2896278</v>
      </c>
      <c r="F86" s="48" t="n">
        <f aca="false">'TX-CON-GL '!D86</f>
        <v>0</v>
      </c>
      <c r="G86" s="48" t="n">
        <f aca="false">'TX-CON-GL '!E86</f>
        <v>4776626.17</v>
      </c>
      <c r="H86" s="48" t="n">
        <f aca="false">F86-D86</f>
        <v>0</v>
      </c>
      <c r="I86" s="48" t="n">
        <f aca="false">G86-E86</f>
        <v>1880348.17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41902</v>
      </c>
      <c r="H87" s="49" t="n">
        <f aca="false">F87-D87</f>
        <v>0</v>
      </c>
      <c r="I87" s="49" t="n">
        <f aca="false">G87-E87</f>
        <v>41902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-1922528</v>
      </c>
      <c r="H88" s="50" t="n">
        <f aca="false">F88-D88</f>
        <v>0</v>
      </c>
      <c r="I88" s="50" t="n">
        <f aca="false">G88-E88</f>
        <v>-1922528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2896278</v>
      </c>
      <c r="F89" s="105" t="n">
        <f aca="false">SUM(F86:F88)</f>
        <v>0</v>
      </c>
      <c r="G89" s="105" t="n">
        <f aca="false">SUM(G86:G88)</f>
        <v>2896000.17</v>
      </c>
      <c r="H89" s="105" t="n">
        <f aca="false">SUM(H86:H88)</f>
        <v>0</v>
      </c>
      <c r="I89" s="105" t="n">
        <f aca="false">SUM(I86:I88)</f>
        <v>-277.830000000075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" hidden="false" customHeight="fals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14631050.5944668</v>
      </c>
      <c r="F91" s="105" t="n">
        <f aca="false">+F82+F89</f>
        <v>0</v>
      </c>
      <c r="G91" s="105" t="n">
        <f aca="false">+G82+G89</f>
        <v>14736248.8937</v>
      </c>
      <c r="H91" s="105" t="n">
        <f aca="false">+H82+H89</f>
        <v>0</v>
      </c>
      <c r="I91" s="105" t="n">
        <f aca="false">+I82+I89</f>
        <v>105198.299233175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53968774</v>
      </c>
      <c r="E11" s="29" t="n">
        <f aca="false">'WE-FLSH'!M11</f>
        <v>170897756</v>
      </c>
      <c r="F11" s="28" t="n">
        <f aca="false">'WE-GL '!D11</f>
        <v>52712364</v>
      </c>
      <c r="G11" s="29" t="n">
        <f aca="false">'WE-GL '!E11</f>
        <v>164296503.51</v>
      </c>
      <c r="H11" s="28" t="n">
        <f aca="false">F11-D11</f>
        <v>-1256410</v>
      </c>
      <c r="I11" s="29" t="n">
        <f aca="false">G11-E11</f>
        <v>-6601252.49000001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888588.01</v>
      </c>
      <c r="H12" s="28" t="n">
        <f aca="false">F12-D12</f>
        <v>0</v>
      </c>
      <c r="I12" s="29" t="n">
        <f aca="false">G12-E12</f>
        <v>888588.01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15597227</v>
      </c>
      <c r="E13" s="29" t="n">
        <f aca="false">'WE-FLSH'!M13</f>
        <v>52794537</v>
      </c>
      <c r="F13" s="28" t="n">
        <f aca="false">'WE-GL '!D13</f>
        <v>15597227</v>
      </c>
      <c r="G13" s="29" t="n">
        <f aca="false">'WE-GL '!E13</f>
        <v>52794537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1532865.44</v>
      </c>
      <c r="H15" s="28" t="n">
        <f aca="false">F15-D15</f>
        <v>0</v>
      </c>
      <c r="I15" s="29" t="n">
        <f aca="false">G15-E15</f>
        <v>1532865.44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69566001</v>
      </c>
      <c r="E16" s="31" t="n">
        <f aca="false">SUM(E11:E15)</f>
        <v>223692293</v>
      </c>
      <c r="F16" s="30" t="n">
        <f aca="false">SUM(F11:F15)</f>
        <v>68309591</v>
      </c>
      <c r="G16" s="31" t="n">
        <f aca="false">SUM(G11:G15)</f>
        <v>219512493.96</v>
      </c>
      <c r="H16" s="30" t="n">
        <f aca="false">SUM(H11:H15)</f>
        <v>-1256410</v>
      </c>
      <c r="I16" s="31" t="n">
        <f aca="false">SUM(I11:I15)</f>
        <v>-4179799.04000001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-52434095</v>
      </c>
      <c r="E19" s="29" t="n">
        <f aca="false">'WE-FLSH'!M19</f>
        <v>-164709190</v>
      </c>
      <c r="F19" s="28" t="n">
        <f aca="false">'WE-GL '!D19</f>
        <v>-51239367</v>
      </c>
      <c r="G19" s="29" t="n">
        <f aca="false">'WE-GL '!E19</f>
        <v>-159833832.15</v>
      </c>
      <c r="H19" s="28" t="n">
        <f aca="false">F19-D19</f>
        <v>1194728</v>
      </c>
      <c r="I19" s="29" t="n">
        <f aca="false">G19-E19</f>
        <v>4875357.84999999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-751044.19</v>
      </c>
      <c r="H20" s="28" t="n">
        <f aca="false">F20-D20</f>
        <v>0</v>
      </c>
      <c r="I20" s="29" t="n">
        <f aca="false">G20-E20</f>
        <v>-751044.19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-15969881</v>
      </c>
      <c r="E21" s="29" t="n">
        <f aca="false">'WE-FLSH'!M21</f>
        <v>-53878152</v>
      </c>
      <c r="F21" s="28" t="n">
        <f aca="false">'WE-GL '!D21</f>
        <v>-15969881</v>
      </c>
      <c r="G21" s="29" t="n">
        <f aca="false">'WE-GL '!E21</f>
        <v>-53878152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254993</v>
      </c>
      <c r="E23" s="29" t="n">
        <f aca="false">'WE-FLSH'!M23</f>
        <v>824533</v>
      </c>
      <c r="F23" s="28" t="n">
        <f aca="false">'WE-GL '!D23</f>
        <v>328146</v>
      </c>
      <c r="G23" s="29" t="n">
        <f aca="false">'WE-GL '!E23</f>
        <v>944108.8569</v>
      </c>
      <c r="H23" s="28" t="n">
        <f aca="false">F23-D23</f>
        <v>73153</v>
      </c>
      <c r="I23" s="29" t="n">
        <f aca="false">G23-E23</f>
        <v>119575.8569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-68148983</v>
      </c>
      <c r="E24" s="31" t="n">
        <f aca="false">SUM(E19:E23)</f>
        <v>-217762809</v>
      </c>
      <c r="F24" s="30" t="n">
        <f aca="false">SUM(F19:F23)</f>
        <v>-66881102</v>
      </c>
      <c r="G24" s="31" t="n">
        <f aca="false">SUM(G19:G23)</f>
        <v>-213518919.4831</v>
      </c>
      <c r="H24" s="30" t="n">
        <f aca="false">SUM(H19:H23)</f>
        <v>1267881</v>
      </c>
      <c r="I24" s="31" t="n">
        <f aca="false">SUM(I19:I23)</f>
        <v>4243889.5169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1556074</v>
      </c>
      <c r="E27" s="29" t="n">
        <f aca="false">'WE-FLSH'!M27</f>
        <v>4803160</v>
      </c>
      <c r="F27" s="28" t="n">
        <f aca="false">'WE-GL '!D27</f>
        <v>1556073</v>
      </c>
      <c r="G27" s="29" t="n">
        <f aca="false">'WE-GL '!E27</f>
        <v>4803156.97</v>
      </c>
      <c r="H27" s="28" t="n">
        <f aca="false">F27-D27</f>
        <v>-1</v>
      </c>
      <c r="I27" s="29" t="n">
        <f aca="false">G27-E27</f>
        <v>-3.03000000026077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-620000</v>
      </c>
      <c r="E28" s="29" t="n">
        <f aca="false">'WE-FLSH'!M28</f>
        <v>-1835200</v>
      </c>
      <c r="F28" s="28" t="n">
        <f aca="false">'WE-GL '!D28</f>
        <v>-620000</v>
      </c>
      <c r="G28" s="29" t="n">
        <f aca="false">'WE-GL '!E28</f>
        <v>-1835200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936074</v>
      </c>
      <c r="E29" s="31" t="n">
        <f aca="false">SUM(E27:E28)</f>
        <v>2967960</v>
      </c>
      <c r="F29" s="30" t="n">
        <f aca="false">SUM(F27:F28)</f>
        <v>936073</v>
      </c>
      <c r="G29" s="31" t="n">
        <f aca="false">SUM(G27:G28)</f>
        <v>2967956.97</v>
      </c>
      <c r="H29" s="30" t="n">
        <f aca="false">SUM(H27:H28)</f>
        <v>-1</v>
      </c>
      <c r="I29" s="31" t="n">
        <f aca="false">SUM(I27:I28)</f>
        <v>-3.03000000026077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13538</v>
      </c>
      <c r="E32" s="29" t="n">
        <f aca="false">'WE-FLSH'!M32</f>
        <v>40389</v>
      </c>
      <c r="F32" s="28" t="n">
        <f aca="false">'WE-GL '!D32</f>
        <v>15958</v>
      </c>
      <c r="G32" s="29" t="n">
        <f aca="false">'WE-GL '!E32</f>
        <v>45912.7661</v>
      </c>
      <c r="H32" s="28" t="n">
        <f aca="false">F32-D32</f>
        <v>2420</v>
      </c>
      <c r="I32" s="29" t="n">
        <f aca="false">G32-E32</f>
        <v>5523.76609999997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-2647</v>
      </c>
      <c r="G33" s="29" t="n">
        <f aca="false">'WE-GL '!E33</f>
        <v>-8171.55</v>
      </c>
      <c r="H33" s="28" t="n">
        <f aca="false">F33-D33</f>
        <v>-2647</v>
      </c>
      <c r="I33" s="29" t="n">
        <f aca="false">G33-E33</f>
        <v>-8171.55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11045</v>
      </c>
      <c r="G34" s="29" t="n">
        <f aca="false">'WE-GL '!E34</f>
        <v>35823.06</v>
      </c>
      <c r="H34" s="28" t="n">
        <f aca="false">F34-D34</f>
        <v>11045</v>
      </c>
      <c r="I34" s="29" t="n">
        <f aca="false">G34-E34</f>
        <v>35823.06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-2279489</v>
      </c>
      <c r="E35" s="29" t="n">
        <f aca="false">'WE-FLSH'!M35</f>
        <v>-7163324</v>
      </c>
      <c r="F35" s="28" t="n">
        <f aca="false">'WE-GL '!D35</f>
        <v>-2378958</v>
      </c>
      <c r="G35" s="29" t="n">
        <f aca="false">'WE-GL '!E35</f>
        <v>-5259202.93</v>
      </c>
      <c r="H35" s="28" t="n">
        <f aca="false">F35-D35</f>
        <v>-99469</v>
      </c>
      <c r="I35" s="29" t="n">
        <f aca="false">G35-E35</f>
        <v>1904121.07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-2265951</v>
      </c>
      <c r="E36" s="31" t="n">
        <f aca="false">SUM(E32:E35)</f>
        <v>-7122935</v>
      </c>
      <c r="F36" s="30" t="n">
        <f aca="false">SUM(F32:F35)</f>
        <v>-2354602</v>
      </c>
      <c r="G36" s="31" t="n">
        <f aca="false">SUM(G32:G35)</f>
        <v>-5185638.6539</v>
      </c>
      <c r="H36" s="30" t="n">
        <f aca="false">SUM(H32:H35)</f>
        <v>-88651</v>
      </c>
      <c r="I36" s="31" t="n">
        <f aca="false">SUM(I32:I35)</f>
        <v>1937296.3461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133497</v>
      </c>
      <c r="E39" s="29" t="n">
        <f aca="false">'WE-FLSH'!M39</f>
        <v>391047</v>
      </c>
      <c r="F39" s="28" t="n">
        <f aca="false">'WE-GL '!D39</f>
        <v>2397</v>
      </c>
      <c r="G39" s="29" t="n">
        <f aca="false">'WE-GL '!E39</f>
        <v>0</v>
      </c>
      <c r="H39" s="28" t="n">
        <f aca="false">F39-D39</f>
        <v>-131100</v>
      </c>
      <c r="I39" s="29" t="n">
        <f aca="false">G39-E39</f>
        <v>-391047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-255631</v>
      </c>
      <c r="E40" s="29" t="n">
        <f aca="false">'WE-FLSH'!M40</f>
        <v>-766023</v>
      </c>
      <c r="F40" s="28" t="n">
        <f aca="false">'WE-GL '!D40</f>
        <v>-17275</v>
      </c>
      <c r="G40" s="29" t="n">
        <f aca="false">'WE-GL '!E40</f>
        <v>-114219.63</v>
      </c>
      <c r="H40" s="28" t="n">
        <f aca="false">F40-D40</f>
        <v>238356</v>
      </c>
      <c r="I40" s="29" t="n">
        <f aca="false">G40-E40</f>
        <v>651803.37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-255631</v>
      </c>
      <c r="E42" s="31" t="n">
        <f aca="false">SUM(E40:E41)</f>
        <v>-766023</v>
      </c>
      <c r="F42" s="30" t="n">
        <f aca="false">SUM(F40:F41)</f>
        <v>-17275</v>
      </c>
      <c r="G42" s="31" t="n">
        <f aca="false">SUM(G40:G41)</f>
        <v>-114219.63</v>
      </c>
      <c r="H42" s="30" t="n">
        <f aca="false">SUM(H40:H41)</f>
        <v>238356</v>
      </c>
      <c r="I42" s="31" t="n">
        <f aca="false">SUM(I40:I41)</f>
        <v>651803.37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-122134</v>
      </c>
      <c r="E43" s="31" t="n">
        <f aca="false">E42+E39</f>
        <v>-374976</v>
      </c>
      <c r="F43" s="30" t="n">
        <f aca="false">F42+F39</f>
        <v>-14878</v>
      </c>
      <c r="G43" s="31" t="n">
        <f aca="false">G42+G39</f>
        <v>-114219.63</v>
      </c>
      <c r="H43" s="30" t="n">
        <f aca="false">H42+H39</f>
        <v>107256</v>
      </c>
      <c r="I43" s="31" t="n">
        <f aca="false">I42+I39</f>
        <v>260756.37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34993</v>
      </c>
      <c r="E49" s="29" t="n">
        <f aca="false">'WE-FLSH'!M49</f>
        <v>100677.485674194</v>
      </c>
      <c r="F49" s="28" t="n">
        <f aca="false">'WE-GL '!D49</f>
        <v>4918</v>
      </c>
      <c r="G49" s="29" t="n">
        <f aca="false">'WE-GL '!E49</f>
        <v>14149.5759000002</v>
      </c>
      <c r="H49" s="28" t="n">
        <f aca="false">F49-D49</f>
        <v>-30075</v>
      </c>
      <c r="I49" s="29" t="n">
        <f aca="false">G49-E49</f>
        <v>-86527.9097741936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-254993</v>
      </c>
      <c r="E51" s="29" t="n">
        <f aca="false">'WE-FLSH'!M51</f>
        <v>-824533</v>
      </c>
      <c r="F51" s="28" t="n">
        <f aca="false">'WE-GL '!D51</f>
        <v>-328146</v>
      </c>
      <c r="G51" s="29" t="n">
        <f aca="false">'WE-GL '!E51</f>
        <v>-944108.8569</v>
      </c>
      <c r="H51" s="28" t="n">
        <f aca="false">F51-D51</f>
        <v>-73153</v>
      </c>
      <c r="I51" s="29" t="n">
        <f aca="false">G51-E51</f>
        <v>-119575.8569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-479753.596160001</v>
      </c>
      <c r="F54" s="28" t="n">
        <f aca="false">'WE-GL '!D54</f>
        <v>-25182379</v>
      </c>
      <c r="G54" s="29" t="n">
        <f aca="false">'WE-GL '!E54</f>
        <v>146927.06</v>
      </c>
      <c r="H54" s="28" t="n">
        <f aca="false">F54-D54</f>
        <v>-25182379</v>
      </c>
      <c r="I54" s="29" t="n">
        <f aca="false">G54-E54</f>
        <v>626680.656160001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-943950.55</v>
      </c>
      <c r="F55" s="28" t="n">
        <f aca="false">'WE-GL '!D55</f>
        <v>0</v>
      </c>
      <c r="G55" s="29" t="n">
        <f aca="false">'WE-GL '!E55</f>
        <v>-2474031.15</v>
      </c>
      <c r="H55" s="28" t="n">
        <f aca="false">F55-D55</f>
        <v>0</v>
      </c>
      <c r="I55" s="29" t="n">
        <f aca="false">G55-E55</f>
        <v>-1530080.6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-1423704.14616</v>
      </c>
      <c r="F56" s="30" t="n">
        <f aca="false">SUM(F54:F55)</f>
        <v>-25182379</v>
      </c>
      <c r="G56" s="31" t="n">
        <f aca="false">SUM(G54:G55)</f>
        <v>-2327104.09</v>
      </c>
      <c r="H56" s="30" t="n">
        <f aca="false">SUM(H54:H55)</f>
        <v>-25182379</v>
      </c>
      <c r="I56" s="31" t="n">
        <f aca="false">SUM(I54:I55)</f>
        <v>-903399.943839999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35422067.8316</v>
      </c>
      <c r="F70" s="28" t="n">
        <f aca="false">'WE-GL '!D70</f>
        <v>0</v>
      </c>
      <c r="G70" s="29" t="n">
        <f aca="false">'WE-GL '!E70</f>
        <v>35422067.83</v>
      </c>
      <c r="H70" s="28" t="n">
        <f aca="false">F70-D70</f>
        <v>0</v>
      </c>
      <c r="I70" s="29" t="n">
        <f aca="false">G70-E70</f>
        <v>-0.0016000047326088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-9181117</v>
      </c>
      <c r="F71" s="28" t="n">
        <f aca="false">'WE-GL '!D71</f>
        <v>0</v>
      </c>
      <c r="G71" s="29" t="n">
        <f aca="false">'WE-GL '!E71</f>
        <v>-9165964</v>
      </c>
      <c r="H71" s="28" t="n">
        <f aca="false">F71-D71</f>
        <v>0</v>
      </c>
      <c r="I71" s="29" t="n">
        <f aca="false">G71-E71</f>
        <v>15153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26240950.8316</v>
      </c>
      <c r="F72" s="30" t="n">
        <f aca="false">SUM(F70:F71)</f>
        <v>0</v>
      </c>
      <c r="G72" s="31" t="n">
        <f aca="false">SUM(G70:G71)</f>
        <v>26256103.83</v>
      </c>
      <c r="H72" s="30" t="n">
        <f aca="false">SUM(H70:H71)</f>
        <v>0</v>
      </c>
      <c r="I72" s="31" t="n">
        <f aca="false">SUM(I70:I71)</f>
        <v>15152.9983999953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-2298863</v>
      </c>
      <c r="F74" s="28" t="n">
        <f aca="false">'WE-GL '!D74</f>
        <v>0</v>
      </c>
      <c r="G74" s="29" t="n">
        <f aca="false">'WE-GL '!E74</f>
        <v>-926874.85</v>
      </c>
      <c r="H74" s="28" t="n">
        <f aca="false">F74-D74</f>
        <v>0</v>
      </c>
      <c r="I74" s="29" t="n">
        <f aca="false">G74-E74</f>
        <v>1371988.15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-58864</v>
      </c>
      <c r="F76" s="28" t="n">
        <f aca="false">'WE-GL '!D76</f>
        <v>0</v>
      </c>
      <c r="G76" s="29" t="n">
        <f aca="false">'WE-GL '!E76</f>
        <v>-59612.07</v>
      </c>
      <c r="H76" s="28" t="n">
        <f aca="false">F76-D76</f>
        <v>0</v>
      </c>
      <c r="I76" s="29" t="n">
        <f aca="false">G76-E76</f>
        <v>-748.07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-704864</v>
      </c>
      <c r="F81" s="28" t="n">
        <f aca="false">'WE-GL '!D81</f>
        <v>0</v>
      </c>
      <c r="G81" s="29" t="n">
        <f aca="false">'WE-GL '!E81</f>
        <v>-227.14</v>
      </c>
      <c r="H81" s="28" t="n">
        <f aca="false">F81-D81</f>
        <v>0</v>
      </c>
      <c r="I81" s="29" t="n">
        <f aca="false">G81-E81</f>
        <v>704636.86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22430333.1711142</v>
      </c>
      <c r="F82" s="137" t="n">
        <f aca="false">F16+F24+F29+F36+F43+F45+F47+F49</f>
        <v>0</v>
      </c>
      <c r="G82" s="123" t="n">
        <f aca="false">SUM(G72:G81)+G16+G24+G29+G36+G43+G45+G47+G49+G51+G56+G61+G66</f>
        <v>25673999.562</v>
      </c>
      <c r="H82" s="137" t="n">
        <f aca="false">H16+H24+H29+H36+H43+H45+H47+H49</f>
        <v>0</v>
      </c>
      <c r="I82" s="123" t="n">
        <f aca="false">SUM(I72:I81)+I16+I24+I29+I36+I43+I45+I47+I49+I51+I56+I61+I66</f>
        <v>3243666.39088579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3961361</v>
      </c>
      <c r="E11" s="29" t="n">
        <f aca="false">'DEN-FLSH'!M11</f>
        <v>10658466</v>
      </c>
      <c r="F11" s="28" t="n">
        <f aca="false">'DEN-GL'!D11</f>
        <v>3978442</v>
      </c>
      <c r="G11" s="29" t="n">
        <f aca="false">'DEN-GL'!E11</f>
        <v>10367924.39</v>
      </c>
      <c r="H11" s="28" t="n">
        <f aca="false">F11-D11</f>
        <v>17081</v>
      </c>
      <c r="I11" s="29" t="n">
        <f aca="false">G11-E11</f>
        <v>-290541.610000001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92060.73</v>
      </c>
      <c r="H12" s="28" t="n">
        <f aca="false">F12-D12</f>
        <v>0</v>
      </c>
      <c r="I12" s="29" t="n">
        <f aca="false">G12-E12</f>
        <v>92060.73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4693596</v>
      </c>
      <c r="E13" s="29" t="n">
        <f aca="false">'DEN-FLSH'!M13</f>
        <v>14442928</v>
      </c>
      <c r="F13" s="28" t="n">
        <f aca="false">'DEN-GL'!D13</f>
        <v>4693596</v>
      </c>
      <c r="G13" s="29" t="n">
        <f aca="false">'DEN-GL'!E13</f>
        <v>14442928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148976.09</v>
      </c>
      <c r="F15" s="28" t="n">
        <f aca="false">'DEN-GL'!D15</f>
        <v>0</v>
      </c>
      <c r="G15" s="29" t="n">
        <f aca="false">'DEN-GL'!E15</f>
        <v>148976</v>
      </c>
      <c r="H15" s="28" t="n">
        <f aca="false">F15-D15</f>
        <v>0</v>
      </c>
      <c r="I15" s="29" t="n">
        <f aca="false">G15-E15</f>
        <v>-0.0899999999965075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8654957</v>
      </c>
      <c r="E16" s="31" t="n">
        <f aca="false">SUM(E11:E15)</f>
        <v>25250370.09</v>
      </c>
      <c r="F16" s="30" t="n">
        <f aca="false">SUM(F11:F15)</f>
        <v>8672038</v>
      </c>
      <c r="G16" s="31" t="n">
        <f aca="false">SUM(G11:G15)</f>
        <v>25051889.12</v>
      </c>
      <c r="H16" s="30" t="n">
        <f aca="false">SUM(H11:H15)</f>
        <v>17081</v>
      </c>
      <c r="I16" s="31" t="n">
        <f aca="false">SUM(I11:I15)</f>
        <v>-198480.970000001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-5110555</v>
      </c>
      <c r="E19" s="29" t="n">
        <f aca="false">'DEN-FLSH'!M19</f>
        <v>-13287562</v>
      </c>
      <c r="F19" s="28" t="n">
        <f aca="false">'DEN-GL'!D19</f>
        <v>-5128955</v>
      </c>
      <c r="G19" s="29" t="n">
        <f aca="false">'DEN-GL'!E19</f>
        <v>-12954896.7</v>
      </c>
      <c r="H19" s="28" t="n">
        <f aca="false">F19-D19</f>
        <v>-18400</v>
      </c>
      <c r="I19" s="29" t="n">
        <f aca="false">G19-E19</f>
        <v>332665.300000001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-107681.8</v>
      </c>
      <c r="H20" s="28" t="n">
        <f aca="false">F20-D20</f>
        <v>0</v>
      </c>
      <c r="I20" s="29" t="n">
        <f aca="false">G20-E20</f>
        <v>-107681.8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-3543508</v>
      </c>
      <c r="E21" s="29" t="n">
        <f aca="false">'DEN-FLSH'!M21</f>
        <v>-11110984</v>
      </c>
      <c r="F21" s="28" t="n">
        <f aca="false">'DEN-GL'!D21</f>
        <v>-3543508</v>
      </c>
      <c r="G21" s="29" t="n">
        <f aca="false">'DEN-GL'!E21</f>
        <v>-11110984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15458</v>
      </c>
      <c r="E23" s="29" t="n">
        <f aca="false">'DEN-FLSH'!M23</f>
        <v>46440</v>
      </c>
      <c r="F23" s="28" t="n">
        <f aca="false">'DEN-GL'!D23</f>
        <v>0</v>
      </c>
      <c r="G23" s="29" t="n">
        <f aca="false">'DEN-GL'!E23</f>
        <v>0</v>
      </c>
      <c r="H23" s="28" t="n">
        <f aca="false">F23-D23</f>
        <v>-15458</v>
      </c>
      <c r="I23" s="29" t="n">
        <f aca="false">G23-E23</f>
        <v>-46440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-8638605</v>
      </c>
      <c r="E24" s="31" t="n">
        <f aca="false">SUM(E19:E23)</f>
        <v>-24352106</v>
      </c>
      <c r="F24" s="30" t="n">
        <f aca="false">SUM(F19:F23)</f>
        <v>-8672463</v>
      </c>
      <c r="G24" s="31" t="n">
        <f aca="false">SUM(G19:G23)</f>
        <v>-24173562.5</v>
      </c>
      <c r="H24" s="30" t="n">
        <f aca="false">SUM(H19:H23)</f>
        <v>-33858</v>
      </c>
      <c r="I24" s="31" t="n">
        <f aca="false">SUM(I19:I23)</f>
        <v>178543.500000001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-3137</v>
      </c>
      <c r="E32" s="29" t="n">
        <f aca="false">'DEN-FLSH'!M32</f>
        <v>-16784</v>
      </c>
      <c r="F32" s="28" t="n">
        <f aca="false">'DEN-GL'!D32</f>
        <v>-3328</v>
      </c>
      <c r="G32" s="29" t="n">
        <f aca="false">'DEN-GL'!E32</f>
        <v>-8368.256</v>
      </c>
      <c r="H32" s="28" t="n">
        <f aca="false">F32-D32</f>
        <v>-191</v>
      </c>
      <c r="I32" s="29" t="n">
        <f aca="false">G32-E32</f>
        <v>8415.744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-3137</v>
      </c>
      <c r="E36" s="31" t="n">
        <f aca="false">SUM(E32:E35)</f>
        <v>-16784</v>
      </c>
      <c r="F36" s="30" t="n">
        <f aca="false">SUM(F32:F35)</f>
        <v>-3328</v>
      </c>
      <c r="G36" s="31" t="n">
        <f aca="false">SUM(G32:G35)</f>
        <v>-8368.256</v>
      </c>
      <c r="H36" s="30" t="n">
        <f aca="false">SUM(H32:H35)</f>
        <v>-191</v>
      </c>
      <c r="I36" s="31" t="n">
        <f aca="false">SUM(I32:I35)</f>
        <v>8415.744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-13215</v>
      </c>
      <c r="E49" s="29" t="n">
        <f aca="false">'DEN-FLSH'!M49</f>
        <v>-33228.9976667112</v>
      </c>
      <c r="F49" s="28" t="n">
        <f aca="false">'DEN-GL'!D49</f>
        <v>3753</v>
      </c>
      <c r="G49" s="29" t="n">
        <f aca="false">'DEN-GL'!E49</f>
        <v>9436.91200000048</v>
      </c>
      <c r="H49" s="28" t="n">
        <f aca="false">F49-D49</f>
        <v>16968</v>
      </c>
      <c r="I49" s="29" t="n">
        <f aca="false">G49-E49</f>
        <v>42665.9096667117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-15458</v>
      </c>
      <c r="E51" s="29" t="n">
        <f aca="false">'DEN-FLSH'!M51</f>
        <v>-46440</v>
      </c>
      <c r="F51" s="28" t="n">
        <f aca="false">'DEN-GL'!D51</f>
        <v>0</v>
      </c>
      <c r="G51" s="29" t="n">
        <f aca="false">'DEN-GL'!E51</f>
        <v>0</v>
      </c>
      <c r="H51" s="28" t="n">
        <f aca="false">F51-D51</f>
        <v>15458</v>
      </c>
      <c r="I51" s="29" t="n">
        <f aca="false">G51-E51</f>
        <v>46440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-290739.94</v>
      </c>
      <c r="F54" s="28" t="n">
        <f aca="false">'DEN-GL'!D54</f>
        <v>-11737574</v>
      </c>
      <c r="G54" s="29" t="n">
        <f aca="false">'DEN-GL'!E54</f>
        <v>-368072.82</v>
      </c>
      <c r="H54" s="28" t="n">
        <f aca="false">F54-D54</f>
        <v>-11737574</v>
      </c>
      <c r="I54" s="29" t="n">
        <f aca="false">G54-E54</f>
        <v>-77332.88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-582405.27</v>
      </c>
      <c r="F55" s="28" t="n">
        <f aca="false">'DEN-GL'!D55</f>
        <v>0</v>
      </c>
      <c r="G55" s="29" t="n">
        <f aca="false">'DEN-GL'!E55</f>
        <v>-542757.91</v>
      </c>
      <c r="H55" s="28" t="n">
        <f aca="false">F55-D55</f>
        <v>0</v>
      </c>
      <c r="I55" s="29" t="n">
        <f aca="false">G55-E55</f>
        <v>39647.36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-873145.21</v>
      </c>
      <c r="F56" s="30" t="n">
        <f aca="false">SUM(F54:F55)</f>
        <v>-11737574</v>
      </c>
      <c r="G56" s="31" t="n">
        <f aca="false">SUM(G54:G55)</f>
        <v>-910830.73</v>
      </c>
      <c r="H56" s="30" t="n">
        <f aca="false">SUM(H54:H55)</f>
        <v>-11737574</v>
      </c>
      <c r="I56" s="31" t="n">
        <f aca="false">SUM(I54:I55)</f>
        <v>-37685.52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1096737</v>
      </c>
      <c r="F70" s="28" t="n">
        <f aca="false">'DEN-GL'!D70</f>
        <v>0</v>
      </c>
      <c r="G70" s="29" t="n">
        <f aca="false">'DEN-GL'!E70</f>
        <v>1096736.96</v>
      </c>
      <c r="H70" s="28" t="n">
        <f aca="false">F70-D70</f>
        <v>0</v>
      </c>
      <c r="I70" s="29" t="n">
        <f aca="false">G70-E70</f>
        <v>-0.0400000000372529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0</v>
      </c>
      <c r="F71" s="28" t="n">
        <f aca="false">'DEN-GL'!D71</f>
        <v>0</v>
      </c>
      <c r="G71" s="29" t="n">
        <f aca="false">'DEN-GL'!E71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1096737</v>
      </c>
      <c r="F72" s="30" t="n">
        <f aca="false">SUM(F70:F71)</f>
        <v>0</v>
      </c>
      <c r="G72" s="31" t="n">
        <f aca="false">SUM(G70:G71)</f>
        <v>1096736.96</v>
      </c>
      <c r="H72" s="30" t="n">
        <f aca="false">SUM(H70:H71)</f>
        <v>0</v>
      </c>
      <c r="I72" s="31" t="n">
        <f aca="false">SUM(I70:I71)</f>
        <v>-0.0400000000372529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-21025</v>
      </c>
      <c r="F74" s="28" t="n">
        <f aca="false">'DEN-GL'!D74</f>
        <v>0</v>
      </c>
      <c r="G74" s="29" t="n">
        <f aca="false">'DEN-GL'!E74</f>
        <v>-69025.33</v>
      </c>
      <c r="H74" s="28" t="n">
        <f aca="false">F74-D74</f>
        <v>0</v>
      </c>
      <c r="I74" s="29" t="n">
        <f aca="false">G74-E74</f>
        <v>-48000.33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0</v>
      </c>
      <c r="F76" s="28" t="n">
        <f aca="false">'DEN-GL'!D76</f>
        <v>0</v>
      </c>
      <c r="G76" s="29" t="n">
        <f aca="false">'DEN-GL'!E76</f>
        <v>-152</v>
      </c>
      <c r="H76" s="28" t="n">
        <f aca="false">F76-D76</f>
        <v>0</v>
      </c>
      <c r="I76" s="29" t="n">
        <f aca="false">G76-E76</f>
        <v>-152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-181563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181563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822814.882333289</v>
      </c>
      <c r="F82" s="137" t="n">
        <f aca="false">F16+F24+F29+F36+F43+F45+F47+F49</f>
        <v>0</v>
      </c>
      <c r="G82" s="123" t="n">
        <f aca="false">SUM(G72:G81)+G16+G24+G29+G36+G43+G45+G47+G49+G51+G56+G61+G66</f>
        <v>996124.175999997</v>
      </c>
      <c r="H82" s="137" t="n">
        <f aca="false">H16+H24+H29+H36+H43+H45+H47+H49</f>
        <v>0</v>
      </c>
      <c r="I82" s="123" t="n">
        <f aca="false">SUM(I72:I81)+I16+I24+I29+I36+I43+I45+I47+I49+I51+I56+I61+I66</f>
        <v>173309.293666711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6" t="n">
        <f aca="false">+'DEN-FLSH'!M86</f>
        <v>1106186</v>
      </c>
      <c r="F86" s="25" t="n">
        <f aca="false">'DEN-GL'!D86</f>
        <v>0</v>
      </c>
      <c r="G86" s="26" t="n">
        <f aca="false">'DEN-GL'!E86</f>
        <v>1106000.02</v>
      </c>
      <c r="H86" s="26" t="n">
        <f aca="false">F86-D86</f>
        <v>0</v>
      </c>
      <c r="I86" s="48" t="n">
        <f aca="false">G86-E86</f>
        <v>-185.979999999981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0</v>
      </c>
      <c r="H87" s="2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7" t="n">
        <f aca="false">+'DEN-FLSH'!L88</f>
        <v>0</v>
      </c>
      <c r="E88" s="47" t="n">
        <f aca="false">+'DEN-FLSH'!M88</f>
        <v>0</v>
      </c>
      <c r="F88" s="107" t="n">
        <f aca="false">'DEN-GL'!D88</f>
        <v>0</v>
      </c>
      <c r="G88" s="108" t="n">
        <f aca="false">'DEN-GL'!E88</f>
        <v>0</v>
      </c>
      <c r="H88" s="108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9" t="n">
        <f aca="false">SUM(D86:D88)</f>
        <v>0</v>
      </c>
      <c r="E89" s="139" t="n">
        <f aca="false">SUM(E86:E88)</f>
        <v>1106186</v>
      </c>
      <c r="F89" s="139" t="n">
        <f aca="false">SUM(F86:F88)</f>
        <v>0</v>
      </c>
      <c r="G89" s="139" t="n">
        <f aca="false">SUM(G86:G88)</f>
        <v>1106000.02</v>
      </c>
      <c r="H89" s="54" t="n">
        <f aca="false">SUM(H86:H88)</f>
        <v>0</v>
      </c>
      <c r="I89" s="54" t="n">
        <f aca="false">SUM(I86:I88)</f>
        <v>-185.979999999981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C76" activeCellId="0" sqref="C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-9821733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9821733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-8664246</v>
      </c>
      <c r="H13" s="28" t="n">
        <f aca="false">F13-D13</f>
        <v>0</v>
      </c>
      <c r="I13" s="29" t="n">
        <f aca="false">G13-E13</f>
        <v>-8664246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-9821733</v>
      </c>
      <c r="F16" s="30" t="n">
        <f aca="false">SUM(F11:F15)</f>
        <v>0</v>
      </c>
      <c r="G16" s="31" t="n">
        <f aca="false">SUM(G11:G15)</f>
        <v>-8664246</v>
      </c>
      <c r="H16" s="30" t="n">
        <f aca="false">SUM(H11:H15)</f>
        <v>0</v>
      </c>
      <c r="I16" s="31" t="n">
        <f aca="false">SUM(I11:I15)</f>
        <v>1157487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-124840.56</v>
      </c>
      <c r="H51" s="28" t="n">
        <f aca="false">F51-D51</f>
        <v>0</v>
      </c>
      <c r="I51" s="29" t="n">
        <f aca="false">G51-E51</f>
        <v>-124840.56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2163</v>
      </c>
      <c r="F60" s="28" t="n">
        <f aca="false">STG_GL!D60</f>
        <v>0</v>
      </c>
      <c r="G60" s="29" t="n">
        <f aca="false">STG_GL!E60</f>
        <v>0</v>
      </c>
      <c r="H60" s="28" t="n">
        <f aca="false">F60-D60</f>
        <v>0</v>
      </c>
      <c r="I60" s="29" t="n">
        <f aca="false">G60-E60</f>
        <v>-2163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2163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-2163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143891613</v>
      </c>
      <c r="F70" s="28" t="n">
        <f aca="false">STG_GL!D70</f>
        <v>0</v>
      </c>
      <c r="G70" s="29" t="n">
        <f aca="false">STG_GL!E70</f>
        <v>147154354</v>
      </c>
      <c r="H70" s="28" t="n">
        <f aca="false">F70-D70</f>
        <v>0</v>
      </c>
      <c r="I70" s="29" t="n">
        <f aca="false">G70-E70</f>
        <v>3262741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-112609979</v>
      </c>
      <c r="F71" s="28" t="n">
        <f aca="false">STG_GL!D71</f>
        <v>0</v>
      </c>
      <c r="G71" s="29" t="n">
        <f aca="false">STG_GL!E71</f>
        <v>-115872719</v>
      </c>
      <c r="H71" s="28" t="n">
        <f aca="false">F71-D71</f>
        <v>0</v>
      </c>
      <c r="I71" s="29" t="n">
        <f aca="false">G71-E71</f>
        <v>-3262740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31281634</v>
      </c>
      <c r="F72" s="30" t="n">
        <f aca="false">SUM(F70:F71)</f>
        <v>0</v>
      </c>
      <c r="G72" s="31" t="n">
        <f aca="false">SUM(G70:G71)</f>
        <v>31281635</v>
      </c>
      <c r="H72" s="30" t="n">
        <f aca="false">SUM(H70:H71)</f>
        <v>0</v>
      </c>
      <c r="I72" s="31" t="n">
        <f aca="false">SUM(I70:I71)</f>
        <v>1</v>
      </c>
    </row>
    <row r="73" customFormat="false" ht="12.75" hidden="false" customHeight="false" outlineLevel="0" collapsed="false">
      <c r="A73" s="23" t="n">
        <v>32</v>
      </c>
      <c r="B73" s="35"/>
      <c r="C73" s="37" t="s">
        <v>134</v>
      </c>
      <c r="D73" s="28" t="n">
        <f aca="false">STG_FLSH!L73</f>
        <v>0</v>
      </c>
      <c r="E73" s="29" t="n">
        <f aca="false">STG_FLSH!M73</f>
        <v>-97744</v>
      </c>
      <c r="F73" s="28" t="n">
        <f aca="false">STG_GL!D73</f>
        <v>0</v>
      </c>
      <c r="G73" s="29" t="n">
        <f aca="false">STG_GL!E73</f>
        <v>0</v>
      </c>
      <c r="H73" s="28" t="n">
        <f aca="false">F73-D73</f>
        <v>0</v>
      </c>
      <c r="I73" s="29" t="n">
        <f aca="false">G73-E73</f>
        <v>97744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92639</v>
      </c>
      <c r="F74" s="28" t="n">
        <f aca="false">STG_GL!D74</f>
        <v>0</v>
      </c>
      <c r="G74" s="29" t="n">
        <f aca="false">STG_GL!E74</f>
        <v>-52726.87</v>
      </c>
      <c r="H74" s="28" t="n">
        <f aca="false">F74-D74</f>
        <v>0</v>
      </c>
      <c r="I74" s="29" t="n">
        <f aca="false">G74-E74</f>
        <v>-145365.87</v>
      </c>
    </row>
    <row r="75" customFormat="false" ht="12.75" hidden="false" customHeight="false" outlineLevel="0" collapsed="false">
      <c r="A75" s="23" t="n">
        <v>34</v>
      </c>
      <c r="B75" s="35"/>
      <c r="C75" s="37" t="s">
        <v>167</v>
      </c>
      <c r="D75" s="28" t="n">
        <f aca="false">STG_FLSH!L75</f>
        <v>0</v>
      </c>
      <c r="E75" s="29" t="n">
        <f aca="false">STG_FLSH!M75</f>
        <v>-107136</v>
      </c>
      <c r="F75" s="28" t="n">
        <f aca="false">STG_GL!D75</f>
        <v>0</v>
      </c>
      <c r="G75" s="29" t="n">
        <f aca="false">STG_GL!E75</f>
        <v>-107137</v>
      </c>
      <c r="H75" s="28" t="n">
        <f aca="false">F75-D75</f>
        <v>0</v>
      </c>
      <c r="I75" s="29" t="n">
        <f aca="false">G75-E75</f>
        <v>-1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0</v>
      </c>
      <c r="F76" s="28" t="n">
        <f aca="false">STG_GL!D76</f>
        <v>0</v>
      </c>
      <c r="G76" s="29" t="n">
        <f aca="false">STG_GL!E76</f>
        <v>-75</v>
      </c>
      <c r="H76" s="28" t="n">
        <f aca="false">F76-D76</f>
        <v>0</v>
      </c>
      <c r="I76" s="29" t="n">
        <f aca="false">G76-E76</f>
        <v>-75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-382424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5841</v>
      </c>
    </row>
    <row r="78" customFormat="false" ht="12.75" hidden="false" customHeight="false" outlineLevel="0" collapsed="false">
      <c r="A78" s="23" t="n">
        <v>37</v>
      </c>
      <c r="B78" s="35"/>
      <c r="C78" s="37" t="s">
        <v>135</v>
      </c>
      <c r="D78" s="28" t="n">
        <f aca="false">STG_FLSH!L78</f>
        <v>0</v>
      </c>
      <c r="E78" s="29" t="n">
        <f aca="false">STG_FLSH!M78</f>
        <v>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136</v>
      </c>
      <c r="D79" s="28" t="n">
        <f aca="false">STG_FLSH!L79</f>
        <v>0</v>
      </c>
      <c r="E79" s="29" t="n">
        <f aca="false">STG_FLSH!M79</f>
        <v>-103709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13714</v>
      </c>
    </row>
    <row r="80" customFormat="false" ht="12.75" hidden="false" customHeight="false" outlineLevel="0" collapsed="false">
      <c r="A80" s="23" t="n">
        <v>39</v>
      </c>
      <c r="B80" s="35"/>
      <c r="C80" s="37" t="s">
        <v>137</v>
      </c>
      <c r="D80" s="28" t="n">
        <f aca="false">STG_FLSH!L80</f>
        <v>0</v>
      </c>
      <c r="E80" s="29" t="n">
        <f aca="false">STG_FLSH!M80</f>
        <v>0</v>
      </c>
      <c r="F80" s="28" t="n">
        <f aca="false">STG_GL!D80</f>
        <v>0</v>
      </c>
      <c r="G80" s="29" t="n">
        <f aca="false">STG_GL!E80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20863690</v>
      </c>
      <c r="F82" s="137" t="n">
        <f aca="false">F16+F24+F29+F36+F43+F45+F47+F49</f>
        <v>0</v>
      </c>
      <c r="G82" s="123" t="n">
        <f aca="false">SUM(G72:G81)+G16+G24+G29+G36+G43+G45+G47+G49+G51+G56+G61+G66</f>
        <v>21866031.57</v>
      </c>
      <c r="H82" s="137" t="n">
        <f aca="false">H16+H24+H29+H36+H43+H45+H47+H49</f>
        <v>0</v>
      </c>
      <c r="I82" s="123" t="n">
        <f aca="false">SUM(I72:I81)+I16+I24+I29+I36+I43+I45+I47+I49+I51+I56+I61+I66</f>
        <v>1002341.57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G76" activeCellId="0" sqref="G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37122159</v>
      </c>
      <c r="E11" s="29" t="n">
        <f aca="false">ONT_FLSH!M11</f>
        <v>123257790</v>
      </c>
      <c r="F11" s="28" t="n">
        <f aca="false">'ONT_GL '!D11</f>
        <v>35278912</v>
      </c>
      <c r="G11" s="29" t="n">
        <f aca="false">'ONT_GL '!E11</f>
        <v>108145566.7</v>
      </c>
      <c r="H11" s="28" t="n">
        <f aca="false">F11-D11</f>
        <v>-1843247</v>
      </c>
      <c r="I11" s="29" t="n">
        <f aca="false">G11-E11</f>
        <v>-15112223.3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18336267.17</v>
      </c>
      <c r="H12" s="28" t="n">
        <f aca="false">F12-D12</f>
        <v>0</v>
      </c>
      <c r="I12" s="29" t="n">
        <f aca="false">G12-E12</f>
        <v>18336267.17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2697571</v>
      </c>
      <c r="E13" s="29" t="n">
        <f aca="false">ONT_FLSH!M13</f>
        <v>9524335</v>
      </c>
      <c r="F13" s="28" t="n">
        <f aca="false">'ONT_GL '!D13</f>
        <v>2697571</v>
      </c>
      <c r="G13" s="29" t="n">
        <f aca="false">'ONT_GL '!E13</f>
        <v>9524335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55800</v>
      </c>
      <c r="H15" s="28" t="n">
        <f aca="false">F15-D15</f>
        <v>0</v>
      </c>
      <c r="I15" s="29" t="n">
        <f aca="false">G15-E15</f>
        <v>55800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39819730</v>
      </c>
      <c r="E16" s="31" t="n">
        <f aca="false">SUM(E11:E15)</f>
        <v>132782125</v>
      </c>
      <c r="F16" s="30" t="n">
        <f aca="false">SUM(F11:F15)</f>
        <v>37976483</v>
      </c>
      <c r="G16" s="31" t="n">
        <f aca="false">SUM(G11:G15)</f>
        <v>136061968.87</v>
      </c>
      <c r="H16" s="30" t="n">
        <f aca="false">SUM(H11:H15)</f>
        <v>-1843247</v>
      </c>
      <c r="I16" s="31" t="n">
        <f aca="false">SUM(I11:I15)</f>
        <v>3279843.87000002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-39373116</v>
      </c>
      <c r="E19" s="29" t="n">
        <f aca="false">ONT_FLSH!M19</f>
        <v>-129674055</v>
      </c>
      <c r="F19" s="28" t="n">
        <f aca="false">'ONT_GL '!D19</f>
        <v>-37790838</v>
      </c>
      <c r="G19" s="29" t="n">
        <f aca="false">'ONT_GL '!E19</f>
        <v>-115866221.63</v>
      </c>
      <c r="H19" s="28" t="n">
        <f aca="false">F19-D19</f>
        <v>1582278</v>
      </c>
      <c r="I19" s="29" t="n">
        <f aca="false">G19-E19</f>
        <v>13807833.37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-16630959.94</v>
      </c>
      <c r="H20" s="28" t="n">
        <f aca="false">F20-D20</f>
        <v>0</v>
      </c>
      <c r="I20" s="29" t="n">
        <f aca="false">G20-E20</f>
        <v>-16630959.94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-461968</v>
      </c>
      <c r="E21" s="29" t="n">
        <f aca="false">ONT_FLSH!M21</f>
        <v>-1763538</v>
      </c>
      <c r="F21" s="28" t="n">
        <f aca="false">'ONT_GL '!D21</f>
        <v>-461968</v>
      </c>
      <c r="G21" s="29" t="n">
        <f aca="false">'ONT_GL '!E21</f>
        <v>-1763538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5518</v>
      </c>
      <c r="E23" s="29" t="n">
        <f aca="false">ONT_FLSH!M23</f>
        <v>17235</v>
      </c>
      <c r="F23" s="28" t="n">
        <f aca="false">'ONT_GL '!D23</f>
        <v>0</v>
      </c>
      <c r="G23" s="29" t="n">
        <f aca="false">'ONT_GL '!E23</f>
        <v>0</v>
      </c>
      <c r="H23" s="28" t="n">
        <f aca="false">F23-D23</f>
        <v>-5518</v>
      </c>
      <c r="I23" s="29" t="n">
        <f aca="false">G23-E23</f>
        <v>-17235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-39829566</v>
      </c>
      <c r="E24" s="31" t="n">
        <f aca="false">SUM(E19:E23)</f>
        <v>-131420358</v>
      </c>
      <c r="F24" s="30" t="n">
        <f aca="false">SUM(F19:F23)</f>
        <v>-38252806</v>
      </c>
      <c r="G24" s="31" t="n">
        <f aca="false">SUM(G19:G23)</f>
        <v>-134260719.57</v>
      </c>
      <c r="H24" s="30" t="n">
        <f aca="false">SUM(H19:H23)</f>
        <v>1576760</v>
      </c>
      <c r="I24" s="31" t="n">
        <f aca="false">SUM(I19:I23)</f>
        <v>-2840361.57000001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347221</v>
      </c>
      <c r="G32" s="29" t="n">
        <f aca="false">'ONT_GL '!E32</f>
        <v>1538189.03</v>
      </c>
      <c r="H32" s="28" t="n">
        <f aca="false">F32-D32</f>
        <v>347221</v>
      </c>
      <c r="I32" s="29" t="n">
        <f aca="false">G32-E32</f>
        <v>1538189.03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347221</v>
      </c>
      <c r="G36" s="31" t="n">
        <f aca="false">SUM(G32:G35)</f>
        <v>1538189.03</v>
      </c>
      <c r="H36" s="30" t="n">
        <f aca="false">SUM(H32:H35)</f>
        <v>347221</v>
      </c>
      <c r="I36" s="31" t="n">
        <f aca="false">SUM(I32:I35)</f>
        <v>1538189.03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9836</v>
      </c>
      <c r="E49" s="29" t="n">
        <f aca="false">ONT_FLSH!M49</f>
        <v>43573.48</v>
      </c>
      <c r="F49" s="28" t="n">
        <f aca="false">'ONT_GL '!D49</f>
        <v>-70898</v>
      </c>
      <c r="G49" s="29" t="n">
        <f aca="false">'ONT_GL '!E49</f>
        <v>-314078.14</v>
      </c>
      <c r="H49" s="28" t="n">
        <f aca="false">F49-D49</f>
        <v>-80734</v>
      </c>
      <c r="I49" s="29" t="n">
        <f aca="false">G49-E49</f>
        <v>-357651.62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-5518</v>
      </c>
      <c r="E51" s="29" t="n">
        <f aca="false">ONT_FLSH!M51</f>
        <v>-17235</v>
      </c>
      <c r="F51" s="28" t="n">
        <f aca="false">'ONT_GL '!D51</f>
        <v>0</v>
      </c>
      <c r="G51" s="29" t="n">
        <f aca="false">'ONT_GL '!E51</f>
        <v>0</v>
      </c>
      <c r="H51" s="28" t="n">
        <f aca="false">F51-D51</f>
        <v>5518</v>
      </c>
      <c r="I51" s="29" t="n">
        <f aca="false">G51-E51</f>
        <v>17235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-4864</v>
      </c>
      <c r="F54" s="28" t="n">
        <f aca="false">'ONT_GL '!D54</f>
        <v>-11446334.04</v>
      </c>
      <c r="G54" s="29" t="n">
        <f aca="false">'ONT_GL '!E54</f>
        <v>-113945.5</v>
      </c>
      <c r="H54" s="28" t="n">
        <f aca="false">F54-D54</f>
        <v>-11446334.04</v>
      </c>
      <c r="I54" s="29" t="n">
        <f aca="false">G54-E54</f>
        <v>-109081.5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-4864</v>
      </c>
      <c r="F56" s="30" t="n">
        <f aca="false">SUM(F54:F55)</f>
        <v>-11446334.04</v>
      </c>
      <c r="G56" s="31" t="n">
        <f aca="false">SUM(G54:G55)</f>
        <v>-113945.5</v>
      </c>
      <c r="H56" s="30" t="n">
        <f aca="false">SUM(H54:H55)</f>
        <v>-11446334.04</v>
      </c>
      <c r="I56" s="31" t="n">
        <f aca="false">SUM(I54:I55)</f>
        <v>-109081.5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9378952.52289829</v>
      </c>
      <c r="F70" s="28" t="n">
        <f aca="false">'ONT_GL '!D70</f>
        <v>0</v>
      </c>
      <c r="G70" s="29" t="n">
        <f aca="false">'ONT_GL '!E70</f>
        <v>9378952.52</v>
      </c>
      <c r="H70" s="28" t="n">
        <f aca="false">F70-D70</f>
        <v>0</v>
      </c>
      <c r="I70" s="29" t="n">
        <f aca="false">G70-E70</f>
        <v>-0.00289829075336456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287595</v>
      </c>
      <c r="F71" s="28" t="n">
        <f aca="false">'ONT_GL '!D71</f>
        <v>0</v>
      </c>
      <c r="G71" s="29" t="n">
        <f aca="false">'ONT_GL '!E71</f>
        <v>287595.48</v>
      </c>
      <c r="H71" s="28" t="n">
        <f aca="false">F71-D71</f>
        <v>0</v>
      </c>
      <c r="I71" s="29" t="n">
        <f aca="false">G71-E71</f>
        <v>0.479999999981374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9666547.52289829</v>
      </c>
      <c r="F72" s="30" t="n">
        <f aca="false">SUM(F70:F71)</f>
        <v>0</v>
      </c>
      <c r="G72" s="31" t="n">
        <f aca="false">SUM(G70:G71)</f>
        <v>9666548</v>
      </c>
      <c r="H72" s="30" t="n">
        <f aca="false">SUM(H70:H71)</f>
        <v>0</v>
      </c>
      <c r="I72" s="31" t="n">
        <f aca="false">SUM(I70:I71)</f>
        <v>0.477101709228009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-9140939</v>
      </c>
      <c r="F74" s="28" t="n">
        <f aca="false">'ONT_GL '!D74</f>
        <v>0</v>
      </c>
      <c r="G74" s="29" t="n">
        <f aca="false">'ONT_GL '!E74</f>
        <v>-8851783.07</v>
      </c>
      <c r="H74" s="28" t="n">
        <f aca="false">F74-D74</f>
        <v>0</v>
      </c>
      <c r="I74" s="29" t="n">
        <f aca="false">G74-E74</f>
        <v>289155.93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0</v>
      </c>
      <c r="F76" s="28" t="n">
        <f aca="false">'ONT_GL '!D76</f>
        <v>0</v>
      </c>
      <c r="G76" s="29" t="n">
        <f aca="false">'ONT_GL '!E76</f>
        <v>-1387.4</v>
      </c>
      <c r="H76" s="28" t="n">
        <f aca="false">F76-D76</f>
        <v>0</v>
      </c>
      <c r="I76" s="29" t="n">
        <f aca="false">G76-E76</f>
        <v>-1387.4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-277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277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1908573.00289829</v>
      </c>
      <c r="F82" s="137" t="n">
        <f aca="false">F16+F24+F29+F36+F43+F45+F47+F49</f>
        <v>0</v>
      </c>
      <c r="G82" s="123" t="n">
        <f aca="false">SUM(G72:G81)+G16+G24+G29+G36+G43+G45+G47+G49+G51+G56+G61+G66</f>
        <v>3724792.22000001</v>
      </c>
      <c r="H82" s="137" t="n">
        <f aca="false">H16+H24+H29+H36+H43+H45+H47+H49</f>
        <v>0</v>
      </c>
      <c r="I82" s="123" t="n">
        <f aca="false">SUM(I72:I81)+I16+I24+I29+I36+I43+I45+I47+I49+I51+I56+I61+I66</f>
        <v>1816219.21710172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1751905</v>
      </c>
      <c r="F86" s="48" t="n">
        <f aca="false">'ONT_GL '!D86</f>
        <v>0</v>
      </c>
      <c r="G86" s="48" t="n">
        <f aca="false">'ONT_GL '!E86</f>
        <v>1768835.42</v>
      </c>
      <c r="H86" s="48" t="n">
        <f aca="false">F86-D86</f>
        <v>0</v>
      </c>
      <c r="I86" s="48" t="n">
        <f aca="false">G86-E86</f>
        <v>16930.4199999999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-11425</v>
      </c>
      <c r="H87" s="49" t="n">
        <f aca="false">F87-D87</f>
        <v>0</v>
      </c>
      <c r="I87" s="49" t="n">
        <f aca="false">G87-E87</f>
        <v>-11425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-5410</v>
      </c>
      <c r="H88" s="50" t="n">
        <f aca="false">F88-D88</f>
        <v>0</v>
      </c>
      <c r="I88" s="50" t="n">
        <f aca="false">G88-E88</f>
        <v>-5410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1751905</v>
      </c>
      <c r="F89" s="54" t="n">
        <f aca="false">SUM(F86:F88)</f>
        <v>0</v>
      </c>
      <c r="G89" s="54" t="n">
        <f aca="false">SUM(G86:G88)</f>
        <v>1752000.42</v>
      </c>
      <c r="H89" s="54" t="n">
        <f aca="false">SUM(H86:H88)</f>
        <v>0</v>
      </c>
      <c r="I89" s="54" t="n">
        <f aca="false">SUM(I86:I88)</f>
        <v>95.4199999999255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3660478.00289829</v>
      </c>
      <c r="F91" s="54" t="n">
        <f aca="false">+F82+F89</f>
        <v>0</v>
      </c>
      <c r="G91" s="54" t="n">
        <f aca="false">+G82+G89</f>
        <v>5476792.64000001</v>
      </c>
      <c r="H91" s="54" t="n">
        <f aca="false">+H82+H89</f>
        <v>0</v>
      </c>
      <c r="I91" s="54" t="n">
        <f aca="false">+I82+I89</f>
        <v>1816314.63710172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74" activeCellId="0" sqref="D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5" min="12" style="0" width="14.99"/>
  </cols>
  <sheetData>
    <row r="1" customFormat="false" ht="12.75" hidden="false" customHeight="false" outlineLevel="0" collapsed="false">
      <c r="A1" s="69" t="s">
        <v>103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</row>
    <row r="2" customFormat="false" ht="12.75" hidden="false" customHeight="false" outlineLevel="0" collapsed="false">
      <c r="A2" s="69" t="s">
        <v>109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customFormat="false" ht="12.75" hidden="false" customHeight="false" outlineLevel="0" collapsed="false">
      <c r="A5" s="70" t="str">
        <f aca="false">Check!A5</f>
        <v>PRODUCTION MONTH: 0005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105</v>
      </c>
      <c r="E8" s="72"/>
      <c r="F8" s="16" t="s">
        <v>82</v>
      </c>
      <c r="G8" s="16"/>
      <c r="H8" s="16" t="s">
        <v>84</v>
      </c>
      <c r="I8" s="16"/>
      <c r="J8" s="16" t="s">
        <v>86</v>
      </c>
      <c r="K8" s="16"/>
      <c r="L8" s="16" t="s">
        <v>106</v>
      </c>
      <c r="M8" s="16"/>
      <c r="N8" s="16" t="s">
        <v>107</v>
      </c>
      <c r="O8" s="16"/>
      <c r="P8" s="16" t="s">
        <v>95</v>
      </c>
      <c r="Q8" s="16"/>
      <c r="R8" s="16" t="s">
        <v>96</v>
      </c>
      <c r="S8" s="16"/>
      <c r="T8" s="16" t="s">
        <v>92</v>
      </c>
      <c r="U8" s="16"/>
      <c r="V8" s="16" t="s">
        <v>91</v>
      </c>
      <c r="W8" s="16"/>
      <c r="X8" s="16" t="s">
        <v>93</v>
      </c>
      <c r="Y8" s="16"/>
      <c r="Z8" s="16" t="s">
        <v>98</v>
      </c>
      <c r="AA8" s="16"/>
      <c r="AB8" s="16" t="s">
        <v>99</v>
      </c>
      <c r="AC8" s="16"/>
      <c r="AD8" s="16" t="s">
        <v>83</v>
      </c>
      <c r="AE8" s="16"/>
      <c r="AF8" s="16" t="s">
        <v>108</v>
      </c>
      <c r="AG8" s="16"/>
      <c r="AH8" s="16" t="s">
        <v>100</v>
      </c>
      <c r="AI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  <c r="AH9" s="22" t="s">
        <v>12</v>
      </c>
      <c r="A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F11+J11+L11+N11+P11+T11+V11+Z11+AB11+AH11+X11+H11+AD11+R11</f>
        <v>0</v>
      </c>
      <c r="E11" s="28" t="n">
        <f aca="false">G11+K11+M11+O11+Q11+U11+W11+AA11+AC11+AI11+Y11+I11+AE11+S11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F12+J12+L12+N12+P12+T12+V12+Z12+AB12+AH12+X12+H12+AD12+R12</f>
        <v>0</v>
      </c>
      <c r="E12" s="79" t="n">
        <f aca="false">G12+K12+M12+O12+Q12+U12+W12+AA12+AC12+AI12+Y12+I12+AE12+S12</f>
        <v>36536392.74</v>
      </c>
      <c r="F12" s="28"/>
      <c r="G12" s="29" t="n">
        <v>7127008.38</v>
      </c>
      <c r="H12" s="28"/>
      <c r="I12" s="29" t="n">
        <v>208512.51</v>
      </c>
      <c r="J12" s="28" t="n">
        <v>0</v>
      </c>
      <c r="K12" s="29" t="n">
        <f aca="false">33325+5242374.83</f>
        <v>5275699.83</v>
      </c>
      <c r="L12" s="28"/>
      <c r="M12" s="29" t="n">
        <v>-40945.88</v>
      </c>
      <c r="N12" s="28"/>
      <c r="O12" s="29" t="n">
        <f aca="false">3591382.82-540</f>
        <v>3590842.82</v>
      </c>
      <c r="P12" s="28"/>
      <c r="Q12" s="29" t="n">
        <v>3584216.57</v>
      </c>
      <c r="R12" s="28"/>
      <c r="S12" s="29" t="n">
        <v>92060.73</v>
      </c>
      <c r="T12" s="28"/>
      <c r="U12" s="29" t="n">
        <v>-2901.6</v>
      </c>
      <c r="V12" s="28"/>
      <c r="W12" s="29" t="n">
        <v>243063.3</v>
      </c>
      <c r="X12" s="28" t="n">
        <v>0</v>
      </c>
      <c r="Y12" s="29" t="n">
        <v>-940169.77</v>
      </c>
      <c r="Z12" s="28"/>
      <c r="AA12" s="29" t="n">
        <v>0</v>
      </c>
      <c r="AB12" s="28" t="n">
        <v>0</v>
      </c>
      <c r="AC12" s="29" t="n">
        <v>18336267.17</v>
      </c>
      <c r="AD12" s="28"/>
      <c r="AE12" s="29" t="n">
        <v>-937261.32</v>
      </c>
      <c r="AF12" s="28"/>
      <c r="AG12" s="29" t="n">
        <v>0</v>
      </c>
      <c r="AH12" s="28"/>
      <c r="AI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110</v>
      </c>
      <c r="D13" s="28" t="n">
        <f aca="false">F13+J13+L13+N13+P13+T13+V13+Z13+AB13+AH13+X13+H13+AD13+R13</f>
        <v>0</v>
      </c>
      <c r="E13" s="80" t="n">
        <f aca="false">G13+K13+M13+O13+Q13+U13+W13+AA13+AC13+AI13+Y13+I13+AE13+S13</f>
        <v>-8460290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 t="n">
        <f aca="false">105930024-114390314</f>
        <v>-8460290</v>
      </c>
      <c r="AB13" s="28"/>
      <c r="AC13" s="29"/>
      <c r="AD13" s="28"/>
      <c r="AE13" s="29"/>
      <c r="AF13" s="28"/>
      <c r="AG13" s="29"/>
      <c r="AH13" s="28"/>
      <c r="AI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F14+J14+L14+N14+P14+T14+V14+Z14+AB14+AH14+X14+H14+AD14+R14</f>
        <v>0</v>
      </c>
      <c r="E14" s="28" t="n">
        <f aca="false">G14+K14+M14+O14+Q14+U14+W14+AA14+AC14+AI14+Y14+I14+AE14+S14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F15+J15+L15+N15+P15+T15+V15+Z15+AB15+AH15+X15+H15+AD15+R15</f>
        <v>0</v>
      </c>
      <c r="E15" s="28" t="n">
        <f aca="false">G15+K15+M15+O15+Q15+U15+W15+AA15+AC15+AI15+Y15+I15+AE15+S15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81" t="n">
        <f aca="false">SUM(E11:E15)</f>
        <v>28076102.74</v>
      </c>
      <c r="F16" s="30" t="n">
        <f aca="false">SUM(F11:F15)</f>
        <v>0</v>
      </c>
      <c r="G16" s="31" t="n">
        <f aca="false">SUM(G11:G15)</f>
        <v>7127008.38</v>
      </c>
      <c r="H16" s="30" t="n">
        <f aca="false">SUM(H11:H15)</f>
        <v>0</v>
      </c>
      <c r="I16" s="31" t="n">
        <f aca="false">SUM(I11:I15)</f>
        <v>208512.51</v>
      </c>
      <c r="J16" s="30" t="n">
        <f aca="false">SUM(J11:J15)</f>
        <v>0</v>
      </c>
      <c r="K16" s="31" t="n">
        <f aca="false">SUM(K11:K15)</f>
        <v>5275699.83</v>
      </c>
      <c r="L16" s="30" t="n">
        <f aca="false">SUM(L11:L15)</f>
        <v>0</v>
      </c>
      <c r="M16" s="31" t="n">
        <f aca="false">SUM(M11:M15)</f>
        <v>-40945.88</v>
      </c>
      <c r="N16" s="30" t="n">
        <f aca="false">SUM(N11:N15)</f>
        <v>0</v>
      </c>
      <c r="O16" s="31" t="n">
        <f aca="false">SUM(O11:O15)</f>
        <v>3590842.82</v>
      </c>
      <c r="P16" s="30" t="n">
        <f aca="false">SUM(P11:P15)</f>
        <v>0</v>
      </c>
      <c r="Q16" s="31" t="n">
        <f aca="false">SUM(Q11:Q15)</f>
        <v>3584216.57</v>
      </c>
      <c r="R16" s="30" t="n">
        <f aca="false">SUM(R11:R15)</f>
        <v>0</v>
      </c>
      <c r="S16" s="31" t="n">
        <f aca="false">SUM(S11:S15)</f>
        <v>92060.73</v>
      </c>
      <c r="T16" s="30" t="n">
        <f aca="false">SUM(T11:T15)</f>
        <v>0</v>
      </c>
      <c r="U16" s="31" t="n">
        <f aca="false">SUM(U11:U15)</f>
        <v>-2901.6</v>
      </c>
      <c r="V16" s="30" t="n">
        <f aca="false">SUM(V11:V15)</f>
        <v>0</v>
      </c>
      <c r="W16" s="31" t="n">
        <f aca="false">SUM(W11:W15)</f>
        <v>243063.3</v>
      </c>
      <c r="X16" s="30" t="n">
        <f aca="false">SUM(X11:X15)</f>
        <v>0</v>
      </c>
      <c r="Y16" s="31" t="n">
        <f aca="false">SUM(Y11:Y15)</f>
        <v>-940169.77</v>
      </c>
      <c r="Z16" s="30" t="n">
        <f aca="false">SUM(Z11:Z15)</f>
        <v>0</v>
      </c>
      <c r="AA16" s="31" t="n">
        <f aca="false">SUM(AA11:AA15)</f>
        <v>-8460290</v>
      </c>
      <c r="AB16" s="30" t="n">
        <f aca="false">SUM(AB11:AB15)</f>
        <v>0</v>
      </c>
      <c r="AC16" s="31" t="n">
        <f aca="false">SUM(AC11:AC15)</f>
        <v>18336267.17</v>
      </c>
      <c r="AD16" s="30" t="n">
        <f aca="false">SUM(AD11:AD15)</f>
        <v>0</v>
      </c>
      <c r="AE16" s="31" t="n">
        <f aca="false">SUM(AE11:AE15)</f>
        <v>-937261.32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F19+J19+L19+N19+P19+T19+V19+Z19+AB19+AH19+X19+H19+AD19+R19</f>
        <v>0</v>
      </c>
      <c r="E19" s="28" t="n">
        <f aca="false">G19+K19+M19+O19+Q19+U19+W19+AA19+AC19+AI19+Y19+I19+AE19+S19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F20+J20+L20+N20+P20+T20+V20+Z20+AB20+AH20+X20+H20+AD20+R20</f>
        <v>0</v>
      </c>
      <c r="E20" s="79" t="n">
        <f aca="false">G20+K20+M20+O20+Q20+U20+W20+AA20+AC20+AI20+Y20+I20+AE20+S20</f>
        <v>-39932618.04</v>
      </c>
      <c r="F20" s="28"/>
      <c r="G20" s="29" t="n">
        <v>-7076268.39</v>
      </c>
      <c r="H20" s="28"/>
      <c r="I20" s="29" t="n">
        <v>154051.25</v>
      </c>
      <c r="J20" s="28"/>
      <c r="K20" s="29" t="n">
        <v>-7797144.75</v>
      </c>
      <c r="L20" s="28"/>
      <c r="M20" s="29" t="n">
        <v>0</v>
      </c>
      <c r="N20" s="28"/>
      <c r="O20" s="29" t="n">
        <v>879773.04</v>
      </c>
      <c r="P20" s="28"/>
      <c r="Q20" s="29" t="n">
        <v>-8367748.43</v>
      </c>
      <c r="R20" s="28"/>
      <c r="S20" s="29" t="n">
        <v>-107681.8</v>
      </c>
      <c r="T20" s="28"/>
      <c r="U20" s="29" t="n">
        <v>0</v>
      </c>
      <c r="V20" s="28" t="n">
        <v>0</v>
      </c>
      <c r="W20" s="29" t="n">
        <v>184646.34</v>
      </c>
      <c r="X20" s="28"/>
      <c r="Y20" s="29" t="n">
        <v>-1340205.23</v>
      </c>
      <c r="Z20" s="28"/>
      <c r="AA20" s="29" t="n">
        <v>0</v>
      </c>
      <c r="AB20" s="28" t="n">
        <v>0</v>
      </c>
      <c r="AC20" s="29" t="n">
        <v>-16630959.94</v>
      </c>
      <c r="AD20" s="28"/>
      <c r="AE20" s="29" t="n">
        <v>168919.87</v>
      </c>
      <c r="AF20" s="28"/>
      <c r="AG20" s="29" t="n">
        <v>0</v>
      </c>
      <c r="AH20" s="28"/>
      <c r="AI20" s="29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F21+J21+L21+N21+P21+T21+V21+Z21+AB21+AH21+X21+H21+AD21+R21</f>
        <v>0</v>
      </c>
      <c r="E21" s="28" t="n">
        <f aca="false">G21+K21+M21+O21+Q21+U21+W21+AA21+AC21+AI21+Y21+I21+AE21+S21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F22+J22+L22+N22+P22+T22+V22+Z22+AB22+AH22+X22+H22+AD22+R22</f>
        <v>0</v>
      </c>
      <c r="E22" s="28" t="n">
        <f aca="false">G22+K22+M22+O22+Q22+U22+W22+AA22+AC22+AI22+Y22+I22+AE22+S22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F23+J23+L23+N23+P23+T23+V23+Z23+AB23+AH23+X23+H23+AD23+R23</f>
        <v>0</v>
      </c>
      <c r="E23" s="28" t="n">
        <f aca="false">G23+K23+M23+O23+Q23+U23+W23+AA23+AC23+AI23+Y23+I23+AE23+S23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81" t="n">
        <f aca="false">SUM(E19:E23)</f>
        <v>-39932618.04</v>
      </c>
      <c r="F24" s="30" t="n">
        <f aca="false">SUM(F19:F23)</f>
        <v>0</v>
      </c>
      <c r="G24" s="31" t="n">
        <f aca="false">SUM(G19:G23)</f>
        <v>-7076268.39</v>
      </c>
      <c r="H24" s="30" t="n">
        <f aca="false">SUM(H19:H23)</f>
        <v>0</v>
      </c>
      <c r="I24" s="31" t="n">
        <f aca="false">SUM(I19:I23)</f>
        <v>154051.25</v>
      </c>
      <c r="J24" s="30" t="n">
        <f aca="false">SUM(J19:J23)</f>
        <v>0</v>
      </c>
      <c r="K24" s="31" t="n">
        <f aca="false">SUM(K19:K23)</f>
        <v>-7797144.75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879773.04</v>
      </c>
      <c r="P24" s="30" t="n">
        <f aca="false">SUM(P19:P23)</f>
        <v>0</v>
      </c>
      <c r="Q24" s="31" t="n">
        <f aca="false">SUM(Q19:Q23)</f>
        <v>-8367748.43</v>
      </c>
      <c r="R24" s="30" t="n">
        <f aca="false">SUM(R19:R23)</f>
        <v>0</v>
      </c>
      <c r="S24" s="31" t="n">
        <f aca="false">SUM(S19:S23)</f>
        <v>-107681.8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184646.34</v>
      </c>
      <c r="X24" s="30" t="n">
        <f aca="false">SUM(X19:X23)</f>
        <v>0</v>
      </c>
      <c r="Y24" s="31" t="n">
        <f aca="false">SUM(Y19:Y23)</f>
        <v>-1340205.23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-16630959.94</v>
      </c>
      <c r="AD24" s="30" t="n">
        <f aca="false">SUM(AD19:AD23)</f>
        <v>0</v>
      </c>
      <c r="AE24" s="31" t="n">
        <f aca="false">SUM(AE19:AE23)</f>
        <v>168919.87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F27+J27+L27+N27+P27+T27+V27+Z27+AB27+AH27+X27+H27+AD27+R27</f>
        <v>0</v>
      </c>
      <c r="E27" s="28" t="n">
        <f aca="false">G27+K27+M27+O27+Q27+U27+W27+AA27+AC27+AI27+Y27+I27+AE27+S27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F28+J28+L28+N28+P28+T28+V28+Z28+AB28+AH28+X28+H28+AD28+R28</f>
        <v>0</v>
      </c>
      <c r="E28" s="28" t="n">
        <f aca="false">G28+K28+M28+O28+Q28+U28+W28+AA28+AC28+AI28+Y28+I28+AE28+S28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F32+J32+L32+N32+P32+T32+V32+Z32+AB32+AH32+X32+H32+AD32+R32</f>
        <v>0</v>
      </c>
      <c r="E32" s="28" t="n">
        <f aca="false">G32+K32+M32+O32+Q32+U32+W32+AA32+AC32+AI32+Y32+I32+AE32+S32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F33+J33+L33+N33+P33+T33+V33+Z33+AB33+AH33+X33+H33+AD33+R33</f>
        <v>0</v>
      </c>
      <c r="E33" s="28" t="n">
        <f aca="false">G33+K33+M33+O33+Q33+U33+W33+AA33+AC33+AI33+Y33+I33+AE33+S33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F34+J34+L34+N34+P34+T34+V34+Z34+AB34+AH34+X34+H34+AD34+R34</f>
        <v>0</v>
      </c>
      <c r="E34" s="28" t="n">
        <f aca="false">G34+K34+M34+O34+Q34+U34+W34+AA34+AC34+AI34+Y34+I34+AE34+S34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F35+J35+L35+N35+P35+T35+V35+Z35+AB35+AH35+X35+H35+AD35+R35</f>
        <v>0</v>
      </c>
      <c r="E35" s="28" t="n">
        <f aca="false">G35+K35+M35+O35+Q35+U35+W35+AA35+AC35+AI35+Y35+I35+AE35+S35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  <c r="AH36" s="30" t="n">
        <f aca="false">SUM(AH32:AH34)</f>
        <v>0</v>
      </c>
      <c r="AI36" s="31" t="n">
        <f aca="false">SUM(AI32:AI34)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F39+J39+L39+N39+P39+T39+V39+Z39+AB39+AH39+X39+H39+AD39+R39</f>
        <v>0</v>
      </c>
      <c r="E39" s="28" t="n">
        <f aca="false">G39+K39+M39+O39+Q39+U39+W39+AA39+AC39+AI39+Y39+I39+AE39+S39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F40+J40+L40+N40+P40+T40+V40+Z40+AB40+AH40+X40+H40+AD40+R40</f>
        <v>0</v>
      </c>
      <c r="E40" s="28" t="n">
        <f aca="false">G40+K40+M40+O40+Q40+U40+W40+AA40+AC40+AI40+Y40+I40+AE40+S40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F41+J41+L41+N41+P41+T41+V41+Z41+AB41+AH41+X41+H41+AD41+R41</f>
        <v>0</v>
      </c>
      <c r="E41" s="28" t="n">
        <f aca="false">G41+K41+M41+O41+Q41+U41+W41+AA41+AC41+AI41+Y41+I41+AE41+S41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  <c r="AH41" s="28"/>
      <c r="AI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F45+J45+L45+N45+P45+T45+V45+Z45+AB45+AH45+X45+H45+AD45+R45</f>
        <v>0</v>
      </c>
      <c r="E45" s="28" t="n">
        <f aca="false">G45+K45+M45+O45+Q45+U45+W45+AA45+AC45+AI45+Y45+I45+AE45+S45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F47+J47+L47+N47+P47+T47+V47+Z47+AB47+AH47+X47+H47+AD47+R47</f>
        <v>0</v>
      </c>
      <c r="E47" s="28" t="n">
        <f aca="false">G47+K47+M47+O47+Q47+U47+W47+AA47+AC47+AI47+Y47+I47+AE47+S47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F49+J49+L49+N49+P49+T49+V49+Z49+AB49+AH49+X49+H49+AD49+R49</f>
        <v>0</v>
      </c>
      <c r="E49" s="28" t="n">
        <f aca="false">G49+K49+M49+O49+Q49+U49+W49+AA49+AC49+AI49+Y49+I49+AE49+S49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F51+J51+L51+N51+P51+T51+V51+Z51+AB51+AH51+X51+H51+AD51+R51</f>
        <v>0</v>
      </c>
      <c r="E51" s="28" t="n">
        <f aca="false">G51+K51+M51+O51+Q51+U51+W51+AA51+AC51+AI51+Y51+I51+AE51+S51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  <c r="AH51" s="28"/>
      <c r="AI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F54+J54+L54+N54+P54+T54+V54+Z54+AB54+AH54+X54+H54+AD54+R54</f>
        <v>0</v>
      </c>
      <c r="E54" s="79" t="n">
        <f aca="false">G54+K54+M54+O54+Q54+U54+W54+AA54+AC54+AI54+Y54+I54+AE54+S54</f>
        <v>-1919448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f aca="false">-1721448-198000</f>
        <v>-1919448</v>
      </c>
      <c r="Z54" s="28"/>
      <c r="AA54" s="29"/>
      <c r="AB54" s="28"/>
      <c r="AC54" s="29"/>
      <c r="AD54" s="28"/>
      <c r="AE54" s="29"/>
      <c r="AF54" s="28"/>
      <c r="AG54" s="29"/>
      <c r="AH54" s="28"/>
      <c r="AI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F55+J55+L55+N55+P55+T55+V55+Z55+AB55+AH55+X55+H55+AD55+R55</f>
        <v>0</v>
      </c>
      <c r="E55" s="28" t="n">
        <f aca="false">G55+K55+M55+O55+Q55+U55+W55+AA55+AC55+AI55+Y55+I55+AE55+S55</f>
        <v>250040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250040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  <c r="AH55" s="28"/>
      <c r="AI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-1669408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250040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-1919448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F59+J59+L59+N59+P59+T59+V59+Z59+AB59+AH59+X59+H59+AD59+R59</f>
        <v>0</v>
      </c>
      <c r="E59" s="28" t="n">
        <f aca="false">G59+K59+M59+O59+Q59+U59+W59+AA59+AC59+AI59+Y59+I59+AE59+S59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  <c r="AH59" s="28"/>
      <c r="AI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F60+J60+L60+N60+P60+T60+V60+Z60+AB60+AH60+X60+H60+AD60+R60</f>
        <v>0</v>
      </c>
      <c r="E60" s="28" t="n">
        <f aca="false">G60+K60+M60+O60+Q60+U60+W60+AA60+AC60+AI60+Y60+I60+AE60+S60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  <c r="AH60" s="28"/>
      <c r="AI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F64+J64+L64+N64+P64+T64+V64+Z64+AB64+AH64+X64+H64+AD64+R64</f>
        <v>0</v>
      </c>
      <c r="E64" s="28" t="n">
        <f aca="false">G64+K64+M64+O64+Q64+U64+W64+AA64+AC64+AI64+Y64+I64+AE64+S64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F65+J65+L65+N65+P65+T65+V65+Z65+AB65+AH65+X65+H65+AD65+R65</f>
        <v>0</v>
      </c>
      <c r="E65" s="28" t="n">
        <f aca="false">G65+K65+M65+O65+Q65+U65+W65+AA65+AC65+AI65+Y65+I65+AE65+S65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  <c r="AH65" s="28"/>
      <c r="AI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F70+J70+L70+N70+P70+T70+V70+Z70+AB70+AH70+X70+H70+AD70+R70</f>
        <v>0</v>
      </c>
      <c r="E70" s="28" t="n">
        <f aca="false">G70+K70+M70+O70+Q70+U70+W70+AA70+AC70+AI70+Y70+I70+AE70+S70</f>
        <v>247400492.52</v>
      </c>
      <c r="F70" s="28"/>
      <c r="G70" s="29" t="n">
        <v>15976611.45</v>
      </c>
      <c r="H70" s="28"/>
      <c r="I70" s="29" t="n">
        <f aca="false">8648310.38-28911</f>
        <v>8619399.38</v>
      </c>
      <c r="J70" s="28"/>
      <c r="K70" s="29" t="n">
        <v>14964909.39</v>
      </c>
      <c r="L70" s="28"/>
      <c r="M70" s="29" t="n">
        <v>0</v>
      </c>
      <c r="N70" s="28"/>
      <c r="O70" s="29" t="n">
        <v>6919989.61</v>
      </c>
      <c r="P70" s="28" t="n">
        <v>0</v>
      </c>
      <c r="Q70" s="29" t="n">
        <v>35422067.83</v>
      </c>
      <c r="R70" s="28"/>
      <c r="S70" s="29" t="n">
        <v>1096736.96</v>
      </c>
      <c r="T70" s="28"/>
      <c r="U70" s="29" t="n">
        <v>0</v>
      </c>
      <c r="V70" s="28" t="n">
        <v>0</v>
      </c>
      <c r="W70" s="29" t="n">
        <v>6550905.18</v>
      </c>
      <c r="X70" s="28" t="n">
        <v>0</v>
      </c>
      <c r="Y70" s="29" t="n">
        <v>0</v>
      </c>
      <c r="Z70" s="28" t="n">
        <v>0</v>
      </c>
      <c r="AA70" s="29" t="n">
        <f aca="false">146729180+810</f>
        <v>146729990</v>
      </c>
      <c r="AB70" s="28"/>
      <c r="AC70" s="29" t="n">
        <v>9378952.52</v>
      </c>
      <c r="AD70" s="28"/>
      <c r="AE70" s="29" t="n">
        <v>1740930.2</v>
      </c>
      <c r="AF70" s="28"/>
      <c r="AG70" s="29" t="n">
        <v>0</v>
      </c>
      <c r="AH70" s="28"/>
      <c r="AI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F71+J71+L71+N71+P71+T71+V71+Z71+AB71+AH71+X71+H71+AD71+R71</f>
        <v>0</v>
      </c>
      <c r="E71" s="28" t="n">
        <f aca="false">G71+K71+M71+O71+Q71+U71+W71+AA71+AC71+AI71+Y71+I71+AE71+S71</f>
        <v>-143042910.03</v>
      </c>
      <c r="F71" s="28"/>
      <c r="G71" s="29" t="n">
        <v>-6568732.18</v>
      </c>
      <c r="H71" s="28"/>
      <c r="I71" s="29" t="n">
        <v>-9152329.72</v>
      </c>
      <c r="J71" s="28"/>
      <c r="K71" s="29" t="n">
        <v>-6531251.87</v>
      </c>
      <c r="L71" s="28"/>
      <c r="M71" s="29" t="n">
        <v>0</v>
      </c>
      <c r="N71" s="28"/>
      <c r="O71" s="29" t="n">
        <v>-106722.64</v>
      </c>
      <c r="P71" s="28"/>
      <c r="Q71" s="29" t="n">
        <v>-9165964</v>
      </c>
      <c r="R71" s="28"/>
      <c r="S71" s="29" t="n">
        <v>0</v>
      </c>
      <c r="T71" s="28"/>
      <c r="U71" s="29" t="n">
        <v>0</v>
      </c>
      <c r="V71" s="28"/>
      <c r="W71" s="29" t="n">
        <v>3964571.46</v>
      </c>
      <c r="X71" s="28"/>
      <c r="Y71" s="29" t="n">
        <v>0</v>
      </c>
      <c r="Z71" s="28"/>
      <c r="AA71" s="29" t="n">
        <v>-115872719</v>
      </c>
      <c r="AB71" s="28"/>
      <c r="AC71" s="29" t="n">
        <v>287595.48</v>
      </c>
      <c r="AD71" s="28"/>
      <c r="AE71" s="29" t="n">
        <v>102642.44</v>
      </c>
      <c r="AF71" s="28"/>
      <c r="AG71" s="29" t="n">
        <v>0</v>
      </c>
      <c r="AH71" s="28"/>
      <c r="AI71" s="29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2" t="n">
        <f aca="false">SUM(E70:E71)</f>
        <v>104357582.49</v>
      </c>
      <c r="F72" s="30" t="n">
        <f aca="false">SUM(F70:F71)</f>
        <v>0</v>
      </c>
      <c r="G72" s="81" t="n">
        <f aca="false">SUM(G70:G71)</f>
        <v>9407879.27</v>
      </c>
      <c r="H72" s="30" t="n">
        <f aca="false">SUM(H70:H71)</f>
        <v>0</v>
      </c>
      <c r="I72" s="81" t="n">
        <f aca="false">SUM(I70:I71)</f>
        <v>-532930.34</v>
      </c>
      <c r="J72" s="30" t="n">
        <f aca="false">SUM(J70:J71)</f>
        <v>0</v>
      </c>
      <c r="K72" s="81" t="n">
        <f aca="false">SUM(K70:K71)</f>
        <v>8433657.52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6813266.97</v>
      </c>
      <c r="P72" s="30" t="n">
        <f aca="false">SUM(P70:P71)</f>
        <v>0</v>
      </c>
      <c r="Q72" s="31" t="n">
        <f aca="false">SUM(Q70:Q71)</f>
        <v>26256103.83</v>
      </c>
      <c r="R72" s="30" t="n">
        <f aca="false">SUM(R70:R71)</f>
        <v>0</v>
      </c>
      <c r="S72" s="31" t="n">
        <f aca="false">SUM(S70:S71)</f>
        <v>1096736.96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10515476.64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30857271</v>
      </c>
      <c r="AB72" s="30" t="n">
        <f aca="false">SUM(AB70:AB71)</f>
        <v>0</v>
      </c>
      <c r="AC72" s="31" t="n">
        <f aca="false">SUM(AC70:AC71)</f>
        <v>9666548</v>
      </c>
      <c r="AD72" s="30" t="n">
        <f aca="false">SUM(AD70:AD71)</f>
        <v>0</v>
      </c>
      <c r="AE72" s="81" t="n">
        <f aca="false">SUM(AE70:AE71)</f>
        <v>1843572.64</v>
      </c>
      <c r="AF72" s="30" t="n">
        <f aca="false">SUM(AF70:AF71)</f>
        <v>0</v>
      </c>
      <c r="AG72" s="81" t="n">
        <f aca="false">SUM(AG70:AG71)</f>
        <v>0</v>
      </c>
      <c r="AH72" s="30" t="n">
        <f aca="false">SUM(AH70:AH71)</f>
        <v>0</v>
      </c>
      <c r="AI72" s="81" t="n">
        <f aca="false">SUM(AI70:AI71)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F73+J73+L73+N73+P73+T73+V73+Z73+AB73+AH73+X73+H73+AD73+R73</f>
        <v>0</v>
      </c>
      <c r="E73" s="80" t="n">
        <f aca="false">G73+K73+M73+O73+Q73+U73+W73+AA73+AC73+AI73+Y73+I73+AE73+S73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 t="n">
        <f aca="false">-107137+107137</f>
        <v>0</v>
      </c>
      <c r="AB73" s="28"/>
      <c r="AC73" s="29"/>
      <c r="AD73" s="28"/>
      <c r="AE73" s="29"/>
      <c r="AF73" s="28"/>
      <c r="AG73" s="29"/>
      <c r="AH73" s="28"/>
      <c r="AI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F74+J74+L74+N74+P74+T74+V74+Z74+AB74+AH74+X74+H74+AD74+R74</f>
        <v>0</v>
      </c>
      <c r="E74" s="79" t="n">
        <f aca="false">G74+K74+M74+O74+Q74+U74+W74+AA74+AC74+AI74+Y74+I74+AE74+S74</f>
        <v>-15162891.4</v>
      </c>
      <c r="F74" s="28"/>
      <c r="G74" s="29" t="n">
        <v>-679851.07</v>
      </c>
      <c r="H74" s="28"/>
      <c r="I74" s="29" t="n">
        <v>-1181666.58</v>
      </c>
      <c r="J74" s="28"/>
      <c r="K74" s="29" t="n">
        <v>1619250.49</v>
      </c>
      <c r="L74" s="28"/>
      <c r="M74" s="29" t="n">
        <v>0</v>
      </c>
      <c r="N74" s="28"/>
      <c r="O74" s="29" t="n">
        <v>-1697976</v>
      </c>
      <c r="P74" s="28"/>
      <c r="Q74" s="29" t="n">
        <v>-1208349.85</v>
      </c>
      <c r="R74" s="28"/>
      <c r="S74" s="29" t="n">
        <v>-69025.33</v>
      </c>
      <c r="T74" s="28"/>
      <c r="U74" s="29" t="n">
        <v>0</v>
      </c>
      <c r="V74" s="28"/>
      <c r="W74" s="29" t="n">
        <v>73865.41</v>
      </c>
      <c r="X74" s="28"/>
      <c r="Y74" s="29" t="n">
        <v>-3561238.51</v>
      </c>
      <c r="Z74" s="28"/>
      <c r="AA74" s="83" t="n">
        <v>-52726.87</v>
      </c>
      <c r="AB74" s="28"/>
      <c r="AC74" s="83" t="n">
        <v>-8808173.07</v>
      </c>
      <c r="AD74" s="28"/>
      <c r="AE74" s="29" t="n">
        <v>-1429258.79</v>
      </c>
      <c r="AF74" s="28"/>
      <c r="AG74" s="83" t="n">
        <v>0</v>
      </c>
      <c r="AH74" s="28"/>
      <c r="AI74" s="83" t="n">
        <v>1832258.77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F75+J75+L75+N75+P75+T75+V75+Z75+AB75+AH75+X75+H75+AD75+R75</f>
        <v>0</v>
      </c>
      <c r="E75" s="79" t="n">
        <f aca="false">G75+K75+M75+O75+Q75+U75+W75+AA75+AC75+AI75+Y75+I75+AE75+S75</f>
        <v>-9689</v>
      </c>
      <c r="F75" s="28"/>
      <c r="G75" s="29" t="n">
        <v>-34426</v>
      </c>
      <c r="H75" s="28"/>
      <c r="I75" s="29" t="n">
        <v>0</v>
      </c>
      <c r="J75" s="28"/>
      <c r="K75" s="29" t="n">
        <v>116955</v>
      </c>
      <c r="L75" s="28"/>
      <c r="M75" s="29" t="n">
        <v>0</v>
      </c>
      <c r="N75" s="28"/>
      <c r="O75" s="29" t="n">
        <v>0</v>
      </c>
      <c r="P75" s="28"/>
      <c r="Q75" s="29" t="n">
        <v>0</v>
      </c>
      <c r="R75" s="28"/>
      <c r="S75" s="29"/>
      <c r="T75" s="28"/>
      <c r="U75" s="29"/>
      <c r="V75" s="28"/>
      <c r="W75" s="29" t="n">
        <v>0</v>
      </c>
      <c r="X75" s="28"/>
      <c r="Y75" s="29" t="n">
        <v>14919</v>
      </c>
      <c r="Z75" s="28"/>
      <c r="AA75" s="29" t="n">
        <v>-107137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  <c r="AH75" s="28"/>
      <c r="AI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F76+J76+L76+N76+P76+T76+V76+Z76+AB76+AH76+X76+H76+AD76+R76</f>
        <v>0</v>
      </c>
      <c r="E76" s="79" t="n">
        <f aca="false">G76+K76+M76+O76+Q76+U76+W76+AA76+AC76+AI76+Y76+I76+AE76+S76</f>
        <v>-302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 t="n">
        <v>0</v>
      </c>
      <c r="R76" s="28"/>
      <c r="S76" s="29" t="n">
        <v>-152</v>
      </c>
      <c r="T76" s="28"/>
      <c r="U76" s="29"/>
      <c r="V76" s="28"/>
      <c r="W76" s="29"/>
      <c r="X76" s="28"/>
      <c r="Y76" s="29" t="n">
        <v>-75</v>
      </c>
      <c r="Z76" s="28"/>
      <c r="AA76" s="29" t="n">
        <v>-75</v>
      </c>
      <c r="AB76" s="28"/>
      <c r="AC76" s="29" t="n">
        <v>0</v>
      </c>
      <c r="AD76" s="28"/>
      <c r="AE76" s="29"/>
      <c r="AF76" s="28"/>
      <c r="AG76" s="29"/>
      <c r="AH76" s="28"/>
      <c r="AI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F77+J77+L77+N77+P77+T77+V77+Z77+AB77+AH77+X77+H77+AD77+R77</f>
        <v>0</v>
      </c>
      <c r="E77" s="79" t="n">
        <f aca="false">G77+K77+M77+O77+Q77+U77+W77+AA77+AC77+AI77+Y77+I77+AE77+S77</f>
        <v>0</v>
      </c>
      <c r="F77" s="28"/>
      <c r="G77" s="29"/>
      <c r="H77" s="28"/>
      <c r="I77" s="29"/>
      <c r="J77" s="28"/>
      <c r="K77" s="29" t="n">
        <v>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  <c r="AH77" s="28"/>
      <c r="AI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F78+J78+L78+N78+P78+T78+V78+Z78+AB78+AH78+X78+H78+AD78+R78</f>
        <v>0</v>
      </c>
      <c r="E78" s="28" t="n">
        <f aca="false">G78+K78+M78+O78+Q78+U78+W78+AA78+AC78+AI78+Y78+I78+AE78+S78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F79+J79+L79+N79+P79+T79+V79+Z79+AB79+AH79+X79+H79+AD79+R79</f>
        <v>0</v>
      </c>
      <c r="E79" s="28" t="n">
        <f aca="false">G79+K79+M79+O79+Q79+U79+W79+AA79+AC79+AI79+Y79+I79+AE79+S79</f>
        <v>0</v>
      </c>
      <c r="F79" s="28"/>
      <c r="G79" s="29"/>
      <c r="H79" s="28"/>
      <c r="I79" s="29" t="n">
        <v>0</v>
      </c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F80+J80+L80+N80+P80+T80+V80+Z80+AB80+AH80+X80+H80+AD80+R80</f>
        <v>0</v>
      </c>
      <c r="E80" s="28" t="n">
        <f aca="false">G80+K80+M80+O80+Q80+U80+W80+AA80+AC80+AI80+Y80+I80+AE80+S80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0</v>
      </c>
      <c r="Z80" s="28"/>
      <c r="AA80" s="29"/>
      <c r="AB80" s="28"/>
      <c r="AC80" s="29"/>
      <c r="AD80" s="28"/>
      <c r="AE80" s="29"/>
      <c r="AF80" s="28"/>
      <c r="AG80" s="29"/>
      <c r="AH80" s="28"/>
      <c r="AI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F81+J81+L81+N81+P81+T81+V81+Z81+AB81+AH81+X81+H81+AD81+R81</f>
        <v>0</v>
      </c>
      <c r="E81" s="79" t="n">
        <f aca="false">G81+K81+M81+O81+Q81+U81+W81+AA81+AC81+AI81+Y81+I81+AE81+S81</f>
        <v>-90000</v>
      </c>
      <c r="F81" s="28"/>
      <c r="G81" s="29" t="n">
        <v>-22500</v>
      </c>
      <c r="H81" s="28"/>
      <c r="I81" s="29"/>
      <c r="J81" s="28"/>
      <c r="K81" s="29" t="n">
        <v>-67500</v>
      </c>
      <c r="L81" s="28"/>
      <c r="M81" s="29"/>
      <c r="N81" s="28"/>
      <c r="O81" s="29"/>
      <c r="P81" s="28"/>
      <c r="Q81" s="29"/>
      <c r="R81" s="28"/>
      <c r="S81" s="29" t="n">
        <v>0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  <c r="AH81" s="28"/>
      <c r="AI81" s="29"/>
    </row>
    <row r="82" customFormat="false" ht="20.25" hidden="false" customHeight="true" outlineLevel="0" collapsed="false">
      <c r="A82" s="39"/>
      <c r="B82" s="40"/>
      <c r="C82" s="41" t="s">
        <v>111</v>
      </c>
      <c r="D82" s="42" t="n">
        <f aca="false">D16+D24+D29+D36+D43+D45+D47+D49</f>
        <v>0</v>
      </c>
      <c r="E82" s="43" t="n">
        <f aca="false">SUM(E72:E81)+E16+E24+E29+E36+E43+E45+E47+E49+E51+E56+E61+E66</f>
        <v>75568776.79</v>
      </c>
      <c r="F82" s="42" t="n">
        <f aca="false">F16+F24+F29+F36+F43+F45+F47+F49</f>
        <v>0</v>
      </c>
      <c r="G82" s="43" t="n">
        <f aca="false">SUM(G72:G81)+G16+G24+G29+G36+G43+G45+G47+G49+G51+G56+G61+G66</f>
        <v>8721842.19</v>
      </c>
      <c r="H82" s="42" t="n">
        <f aca="false">H16+H24+H29+H36+H43+H45+H47+H49</f>
        <v>0</v>
      </c>
      <c r="I82" s="43" t="n">
        <f aca="false">SUM(I72:I81)+I16+I24+I29+I36+I43+I45+I47+I49+I51+I56+I61+I66</f>
        <v>-1352033.16</v>
      </c>
      <c r="J82" s="42" t="n">
        <f aca="false">J16+J24+J29+J36+J43+J45+J47+J49</f>
        <v>0</v>
      </c>
      <c r="K82" s="43" t="n">
        <f aca="false">SUM(K72:K81)+K16+K24+K29+K36+K43+K45+K47+K49+K51+K56+K61+K66</f>
        <v>7580918.09</v>
      </c>
      <c r="L82" s="42" t="n">
        <f aca="false">L16+L24+L29+L36+L43+L45+L47+L49</f>
        <v>0</v>
      </c>
      <c r="M82" s="43" t="n">
        <f aca="false">SUM(M72:M81)+M16+M24+M29+M36+M43+M45+M47+M49+M51+M56+M61+M66</f>
        <v>-40945.88</v>
      </c>
      <c r="N82" s="42" t="n">
        <f aca="false">N16+N24+N29+N36+N43+N45+N47+N49</f>
        <v>0</v>
      </c>
      <c r="O82" s="43" t="n">
        <f aca="false">SUM(O72:O81)+O16+O24+O29+O36+O43+O45+O47+O49+O51+O56+O61+O66</f>
        <v>9585906.83</v>
      </c>
      <c r="P82" s="42" t="n">
        <f aca="false">P16+P24+P29+P36+P43+P45+P47+P49</f>
        <v>0</v>
      </c>
      <c r="Q82" s="43" t="n">
        <f aca="false">SUM(Q72:Q81)+Q16+Q24+Q29+Q36+Q43+Q45+Q47+Q49+Q51+Q56+Q61+Q66</f>
        <v>20264222.12</v>
      </c>
      <c r="R82" s="42" t="n">
        <f aca="false">R16+R24+R29+R36+R43+R45+R47+R49</f>
        <v>0</v>
      </c>
      <c r="S82" s="43" t="n">
        <f aca="false">SUM(S72:S81)+S16+S24+S29+S36+S43+S45+S47+S49+S51+S56+S61+S66</f>
        <v>1261978.56</v>
      </c>
      <c r="T82" s="42" t="n">
        <f aca="false">T16+T24+T29+T36+T43+T45+T47+T49</f>
        <v>0</v>
      </c>
      <c r="U82" s="43" t="n">
        <f aca="false">SUM(U72:U81)+U16+U24+U29+U36+U43+U45+U47+U49+U51+U56+U61+U66</f>
        <v>-2901.6</v>
      </c>
      <c r="V82" s="42" t="n">
        <f aca="false">V16+V24+V29+V36+V43+V45+V47+V49</f>
        <v>0</v>
      </c>
      <c r="W82" s="43" t="n">
        <f aca="false">SUM(W72:W81)+W16+W24+W29+W36+W43+W45+W47+W49+W51+W56+W61+W66</f>
        <v>11017051.69</v>
      </c>
      <c r="X82" s="42" t="n">
        <f aca="false">X16+X24+X29+X36+X43+X45+X47+X49</f>
        <v>0</v>
      </c>
      <c r="Y82" s="43" t="n">
        <f aca="false">SUM(Y72:Y81)+Y16+Y24+Y29+Y36+Y43+Y45+Y47+Y49+Y51+Y56+Y61+Y66</f>
        <v>-7746217.51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22237042.13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2563682.16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-354027.6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1832258.77</v>
      </c>
      <c r="AJ82" s="84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C84" s="0" t="n">
        <v>103489836</v>
      </c>
      <c r="O84" s="46"/>
    </row>
    <row r="85" customFormat="false" ht="12.75" hidden="false" customHeight="false" outlineLevel="0" collapsed="false">
      <c r="A85" s="45" t="s">
        <v>112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F86+J86+L86+N86+P86+T86+V86+Z86+AB86+AH86+X86+H86+AD86+R86</f>
        <v>0</v>
      </c>
      <c r="E86" s="80" t="n">
        <f aca="false">G86+K86+M86+O86+Q86+U86+W86+AA86+AC86+AI86+Y86+I86+AE86+S86</f>
        <v>7699680.16</v>
      </c>
      <c r="F86" s="48"/>
      <c r="G86" s="48" t="n">
        <v>0</v>
      </c>
      <c r="H86" s="48"/>
      <c r="I86" s="48" t="n">
        <v>0</v>
      </c>
      <c r="J86" s="48"/>
      <c r="K86" s="85" t="n">
        <v>-18621.45</v>
      </c>
      <c r="L86" s="48"/>
      <c r="M86" s="48"/>
      <c r="N86" s="48"/>
      <c r="O86" s="48"/>
      <c r="P86" s="48"/>
      <c r="Q86" s="48"/>
      <c r="R86" s="48"/>
      <c r="S86" s="48" t="n">
        <v>1106337.02</v>
      </c>
      <c r="T86" s="48"/>
      <c r="U86" s="48"/>
      <c r="V86" s="48"/>
      <c r="W86" s="48" t="n">
        <v>0</v>
      </c>
      <c r="X86" s="48"/>
      <c r="Y86" s="48" t="n">
        <f aca="false">2561004.37+965085.43-320889.45+5.99+1629556.83</f>
        <v>4834763.17</v>
      </c>
      <c r="Z86" s="48"/>
      <c r="AA86" s="48"/>
      <c r="AB86" s="48"/>
      <c r="AC86" s="48" t="n">
        <f aca="false">1897201.42-120000</f>
        <v>1777201.42</v>
      </c>
      <c r="AD86" s="48"/>
      <c r="AE86" s="48"/>
      <c r="AF86" s="48"/>
      <c r="AG86" s="48"/>
      <c r="AH86" s="48"/>
      <c r="AI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F87+J87+L87+N87+P87+T87+V87+Z87+AB87+AH87+X87+H87+AD87+R87</f>
        <v>0</v>
      </c>
      <c r="E87" s="79" t="n">
        <f aca="false">G87+K87+M87+O87+Q87+U87+W87+AA87+AC87+AI87+Y87+I87+AE87+S87</f>
        <v>30477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41902</v>
      </c>
      <c r="Z87" s="49" t="n">
        <f aca="false">AB87+AH87+AJ87+AL87+AN87+AP87+AR87+AT87+AV87+AX87</f>
        <v>0</v>
      </c>
      <c r="AA87" s="49"/>
      <c r="AB87" s="49"/>
      <c r="AC87" s="49" t="n">
        <v>-11425</v>
      </c>
      <c r="AD87" s="49"/>
      <c r="AE87" s="49"/>
      <c r="AF87" s="49"/>
      <c r="AG87" s="49"/>
      <c r="AH87" s="49"/>
      <c r="AI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F88+J88+L88+N88+P88+T88+V88+Z88+AB88+AH88+X88+H88+AD88+R88</f>
        <v>0</v>
      </c>
      <c r="E88" s="79" t="n">
        <f aca="false">G88+K88+M88+O88+Q88+U88+W88+AA88+AC88+AI88+Y88+I88+AE88+S88</f>
        <v>-1927938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-1922528</v>
      </c>
      <c r="Z88" s="50" t="n">
        <f aca="false">AB88+AH88+AJ88+AL88+AN88+AP88+AR88+AT88+AV88+AX88</f>
        <v>0</v>
      </c>
      <c r="AA88" s="50"/>
      <c r="AB88" s="50"/>
      <c r="AC88" s="50" t="n">
        <v>-5410</v>
      </c>
      <c r="AD88" s="50"/>
      <c r="AE88" s="50"/>
      <c r="AF88" s="50"/>
      <c r="AG88" s="50"/>
      <c r="AH88" s="50"/>
      <c r="AI88" s="50"/>
    </row>
    <row r="89" customFormat="false" ht="20.25" hidden="false" customHeight="true" outlineLevel="0" collapsed="false">
      <c r="A89" s="51"/>
      <c r="B89" s="52"/>
      <c r="C89" s="86" t="s">
        <v>113</v>
      </c>
      <c r="D89" s="54" t="n">
        <f aca="false">SUM(D86:D88)</f>
        <v>0</v>
      </c>
      <c r="E89" s="87" t="n">
        <f aca="false">SUM(E86:E88)</f>
        <v>5802219.16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-18621.45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1106337.02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2954137.17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1760366.42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114</v>
      </c>
      <c r="D91" s="54" t="n">
        <f aca="false">+D82+D89</f>
        <v>0</v>
      </c>
      <c r="E91" s="87" t="n">
        <f aca="false">+E82+E89</f>
        <v>81370995.95</v>
      </c>
      <c r="F91" s="54" t="n">
        <f aca="false">+F82+F89</f>
        <v>0</v>
      </c>
      <c r="G91" s="54" t="n">
        <f aca="false">+G82+G89</f>
        <v>8721842.19</v>
      </c>
      <c r="H91" s="54" t="n">
        <f aca="false">+H82+H89</f>
        <v>0</v>
      </c>
      <c r="I91" s="54" t="n">
        <f aca="false">+I82+I89</f>
        <v>-1352033.16</v>
      </c>
      <c r="J91" s="54" t="n">
        <f aca="false">+J82+J89</f>
        <v>0</v>
      </c>
      <c r="K91" s="54" t="n">
        <f aca="false">+K82+K89</f>
        <v>7562296.64</v>
      </c>
      <c r="L91" s="54" t="n">
        <f aca="false">+L82+L89</f>
        <v>0</v>
      </c>
      <c r="M91" s="54" t="n">
        <f aca="false">+M82+M89</f>
        <v>-40945.88</v>
      </c>
      <c r="N91" s="54" t="n">
        <f aca="false">+N82+N89</f>
        <v>0</v>
      </c>
      <c r="O91" s="54" t="n">
        <f aca="false">+O82+O89</f>
        <v>9585906.83</v>
      </c>
      <c r="P91" s="54" t="n">
        <f aca="false">+P82+P89</f>
        <v>0</v>
      </c>
      <c r="Q91" s="54" t="n">
        <f aca="false">+Q82+Q89</f>
        <v>20264222.12</v>
      </c>
      <c r="R91" s="54" t="n">
        <f aca="false">+R82+R89</f>
        <v>0</v>
      </c>
      <c r="S91" s="54" t="n">
        <f aca="false">+S82+S89</f>
        <v>2368315.58</v>
      </c>
      <c r="T91" s="54" t="n">
        <f aca="false">+T82+T89</f>
        <v>0</v>
      </c>
      <c r="U91" s="54" t="n">
        <f aca="false">+U82+U89</f>
        <v>-2901.6</v>
      </c>
      <c r="V91" s="54" t="n">
        <f aca="false">+V82+V89</f>
        <v>0</v>
      </c>
      <c r="W91" s="54" t="n">
        <f aca="false">+W82+W89</f>
        <v>11017051.69</v>
      </c>
      <c r="X91" s="54" t="n">
        <f aca="false">+X82+X89</f>
        <v>0</v>
      </c>
      <c r="Y91" s="54" t="n">
        <f aca="false">+Y82+Y89</f>
        <v>-4792080.34</v>
      </c>
      <c r="Z91" s="54" t="n">
        <f aca="false">+Z82+Z89</f>
        <v>0</v>
      </c>
      <c r="AA91" s="54" t="n">
        <f aca="false">+AA82+AA89</f>
        <v>22237042.13</v>
      </c>
      <c r="AB91" s="54" t="n">
        <f aca="false">+AB82+AB89</f>
        <v>0</v>
      </c>
      <c r="AC91" s="54" t="n">
        <f aca="false">+AC82+AC89</f>
        <v>4324048.58</v>
      </c>
      <c r="AD91" s="54" t="n">
        <f aca="false">+AD82+AD89</f>
        <v>0</v>
      </c>
      <c r="AE91" s="54" t="n">
        <f aca="false">+AE82+AE89</f>
        <v>-354027.6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1832258.77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  <c r="AH92" s="0" t="n">
        <v>0</v>
      </c>
      <c r="AI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-18559116.7</v>
      </c>
      <c r="G94" s="57" t="n">
        <f aca="false">+G12+G20+G74</f>
        <v>-629111.08</v>
      </c>
      <c r="I94" s="57" t="n">
        <f aca="false">+I12+I20+I74</f>
        <v>-819102.82</v>
      </c>
      <c r="K94" s="57" t="n">
        <f aca="false">+K12+K20+K74</f>
        <v>-902194.43</v>
      </c>
      <c r="M94" s="57" t="n">
        <f aca="false">+M12+M20+M74</f>
        <v>-40945.88</v>
      </c>
      <c r="O94" s="57" t="n">
        <f aca="false">+O12+O20+O74</f>
        <v>2772639.86</v>
      </c>
      <c r="Q94" s="57" t="n">
        <f aca="false">+Q12+Q20+Q74</f>
        <v>-5991881.71</v>
      </c>
      <c r="S94" s="57" t="n">
        <f aca="false">+S12+S20+S74</f>
        <v>-84646.4</v>
      </c>
      <c r="U94" s="57" t="n">
        <f aca="false">+U12+U20+U74</f>
        <v>-2901.6</v>
      </c>
      <c r="W94" s="57" t="n">
        <f aca="false">+W12+W20+W74</f>
        <v>501575.05</v>
      </c>
      <c r="Y94" s="57" t="n">
        <f aca="false">+Y12+Y20+Y74</f>
        <v>-5841613.51</v>
      </c>
      <c r="AA94" s="57" t="n">
        <f aca="false">+AA12+AA20+AA74</f>
        <v>-52726.87</v>
      </c>
      <c r="AC94" s="57" t="n">
        <f aca="false">+AC12+AC20+AC74</f>
        <v>-7102865.84</v>
      </c>
      <c r="AE94" s="57" t="n">
        <f aca="false">+AE12+AE20+AE74</f>
        <v>-2197600.24</v>
      </c>
      <c r="AG94" s="57" t="n">
        <f aca="false">+AG12+AG20+AG74</f>
        <v>0</v>
      </c>
      <c r="AI94" s="57" t="n">
        <f aca="false">+AI12+AI20+AI74</f>
        <v>1832258.77</v>
      </c>
    </row>
    <row r="95" customFormat="false" ht="12.75" hidden="false" customHeight="false" outlineLevel="0" collapsed="false">
      <c r="A95" s="45"/>
      <c r="B95" s="35"/>
      <c r="E95" s="3" t="n">
        <v>-18559116</v>
      </c>
      <c r="K95" s="0" t="n">
        <v>739321</v>
      </c>
    </row>
    <row r="96" customFormat="false" ht="12.75" hidden="false" customHeight="false" outlineLevel="0" collapsed="false">
      <c r="A96" s="45"/>
      <c r="B96" s="35"/>
      <c r="E96" s="3" t="n">
        <f aca="false">+E94-E95</f>
        <v>-0.700000002980232</v>
      </c>
      <c r="K96" s="46" t="n">
        <f aca="false">+K94-K95</f>
        <v>-1641515.43</v>
      </c>
    </row>
    <row r="97" customFormat="false" ht="12.75" hidden="false" customHeight="false" outlineLevel="0" collapsed="false">
      <c r="A97" s="45"/>
      <c r="B97" s="35"/>
      <c r="E97" s="3" t="n">
        <v>0</v>
      </c>
    </row>
    <row r="98" customFormat="false" ht="12.75" hidden="false" customHeight="false" outlineLevel="0" collapsed="false">
      <c r="A98" s="45"/>
      <c r="B98" s="35"/>
      <c r="E98" s="3" t="n">
        <f aca="false">+E97-E96</f>
        <v>0.700000002980232</v>
      </c>
    </row>
    <row r="99" customFormat="false" ht="12.75" hidden="false" customHeight="false" outlineLevel="0" collapsed="false">
      <c r="A99" s="45"/>
      <c r="B99" s="35"/>
      <c r="E99" s="3" t="n">
        <v>0</v>
      </c>
    </row>
    <row r="100" customFormat="false" ht="12.75" hidden="false" customHeight="false" outlineLevel="0" collapsed="false">
      <c r="A100" s="45"/>
      <c r="B100" s="35"/>
      <c r="E100" s="3" t="n">
        <f aca="false">+E98+E99</f>
        <v>0.700000002980232</v>
      </c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1">
    <mergeCell ref="A1:AI1"/>
    <mergeCell ref="A2:AI2"/>
    <mergeCell ref="A3:AI3"/>
    <mergeCell ref="A4:AI4"/>
    <mergeCell ref="A5:AI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F70" activeCellId="0" sqref="F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0</v>
      </c>
      <c r="E11" s="29" t="n">
        <f aca="false">BUG_FLSH!E11</f>
        <v>0</v>
      </c>
      <c r="F11" s="28" t="n">
        <f aca="false">BUG_GL!D11</f>
        <v>0</v>
      </c>
      <c r="G11" s="29" t="n">
        <f aca="false">BUG_GL!E11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0</v>
      </c>
      <c r="E13" s="29" t="n">
        <f aca="false">BUG_FLSH!E13</f>
        <v>0</v>
      </c>
      <c r="F13" s="28" t="n">
        <f aca="false">BUG_GL!D13</f>
        <v>0</v>
      </c>
      <c r="G13" s="29" t="n">
        <f aca="false">BUG_GL!E13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0</v>
      </c>
      <c r="F15" s="28" t="n">
        <f aca="false">BUG_GL!D15</f>
        <v>0</v>
      </c>
      <c r="G15" s="29" t="n">
        <f aca="false">BUG_GL!E15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0</v>
      </c>
      <c r="E19" s="29" t="n">
        <f aca="false">BUG_FLSH!E19</f>
        <v>0</v>
      </c>
      <c r="F19" s="28" t="n">
        <f aca="false">BUG_GL!D19</f>
        <v>0</v>
      </c>
      <c r="G19" s="29" t="n">
        <f aca="false">BUG_GL!E19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0</v>
      </c>
      <c r="E21" s="29" t="n">
        <f aca="false">BUG_FLSH!E21</f>
        <v>0</v>
      </c>
      <c r="F21" s="28" t="n">
        <f aca="false">BUG_GL!D21</f>
        <v>0</v>
      </c>
      <c r="G21" s="29" t="n">
        <f aca="false">BUG_GL!E21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0</v>
      </c>
      <c r="E23" s="29" t="n">
        <f aca="false">BUG_FLSH!E23</f>
        <v>0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0</v>
      </c>
      <c r="E35" s="29" t="n">
        <f aca="false">BUG_FLSH!E35</f>
        <v>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0</v>
      </c>
      <c r="E39" s="29" t="n">
        <f aca="false">BUG_FLSH!E39</f>
        <v>0</v>
      </c>
      <c r="F39" s="28" t="n">
        <f aca="false">BUG_GL!D39</f>
        <v>0</v>
      </c>
      <c r="G39" s="29" t="n">
        <f aca="false">BUG_GL!E39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0</v>
      </c>
      <c r="E40" s="29" t="n">
        <f aca="false">BUG_FLSH!E40</f>
        <v>0</v>
      </c>
      <c r="F40" s="28" t="n">
        <f aca="false">BUG_GL!D40</f>
        <v>0</v>
      </c>
      <c r="G40" s="29" t="n">
        <f aca="false">BUG_GL!E40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0</v>
      </c>
      <c r="E49" s="29" t="n">
        <f aca="false">BUG_FLSH!E49</f>
        <v>0</v>
      </c>
      <c r="F49" s="28" t="n">
        <f aca="false">BUG_GL!D49</f>
        <v>0</v>
      </c>
      <c r="G49" s="29" t="n">
        <f aca="false">BUG_GL!E49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0</v>
      </c>
      <c r="E51" s="29" t="n">
        <f aca="false">BUG_FLSH!E51</f>
        <v>0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0</v>
      </c>
      <c r="F54" s="28" t="n">
        <f aca="false">BUG_GL!D54</f>
        <v>0</v>
      </c>
      <c r="G54" s="29" t="n">
        <f aca="false">BUG_GL!E54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0</v>
      </c>
      <c r="F55" s="28" t="n">
        <f aca="false">BUG_GL!D55</f>
        <v>0</v>
      </c>
      <c r="G55" s="29" t="n">
        <f aca="false">BUG_GL!E55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2332393.7891</v>
      </c>
      <c r="F70" s="28" t="n">
        <f aca="false">BUG_GL!D70</f>
        <v>0</v>
      </c>
      <c r="G70" s="29" t="n">
        <f aca="false">BUG_GL!E70</f>
        <v>0</v>
      </c>
      <c r="H70" s="28" t="n">
        <f aca="false">F70-D70</f>
        <v>0</v>
      </c>
      <c r="I70" s="29" t="n">
        <f aca="false">G70-E70</f>
        <v>-2332393.7891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670292</v>
      </c>
      <c r="F71" s="28" t="n">
        <f aca="false">BUG_GL!D71</f>
        <v>0</v>
      </c>
      <c r="G71" s="29" t="n">
        <f aca="false">BUG_GL!E71</f>
        <v>647670</v>
      </c>
      <c r="H71" s="28" t="n">
        <f aca="false">F71-D71</f>
        <v>0</v>
      </c>
      <c r="I71" s="29" t="n">
        <f aca="false">G71-E71</f>
        <v>-22622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3002685.7891</v>
      </c>
      <c r="F72" s="30" t="n">
        <f aca="false">SUM(F70:F71)</f>
        <v>0</v>
      </c>
      <c r="G72" s="31" t="n">
        <f aca="false">SUM(G70:G71)</f>
        <v>647670</v>
      </c>
      <c r="H72" s="30" t="n">
        <f aca="false">SUM(H70:H71)</f>
        <v>0</v>
      </c>
      <c r="I72" s="31" t="n">
        <f aca="false">SUM(I70:I71)</f>
        <v>-2355015.7891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0</v>
      </c>
      <c r="F74" s="28" t="n">
        <f aca="false">BUG_GL!D74</f>
        <v>0</v>
      </c>
      <c r="G74" s="29" t="n">
        <f aca="false">BUG_GL!E74</f>
        <v>1832258.77</v>
      </c>
      <c r="H74" s="28" t="n">
        <f aca="false">F74-D74</f>
        <v>0</v>
      </c>
      <c r="I74" s="29" t="n">
        <f aca="false">G74-E74</f>
        <v>1832258.77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-3000000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3000000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2685.78910000017</v>
      </c>
      <c r="F82" s="137" t="n">
        <f aca="false">F16+F24+F29+F36+F43+F45+F47+F49</f>
        <v>0</v>
      </c>
      <c r="G82" s="123" t="n">
        <f aca="false">SUM(G72:G81)+G16+G24+G29+G36+G43+G45+G47+G49+G51+G56+G61+G66</f>
        <v>2479928.77</v>
      </c>
      <c r="H82" s="137" t="n">
        <f aca="false">H16+H24+H29+H36+H43+H45+H47+H49</f>
        <v>0</v>
      </c>
      <c r="I82" s="123" t="n">
        <f aca="false">SUM(I72:I81)+I16+I24+I29+I36+I43+I45+I47+I49+I51+I56+I61+I66</f>
        <v>2477242.9809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4"/>
  <sheetViews>
    <sheetView showFormulas="false" showGridLines="true" showRowColHeaders="true" showZeros="true" rightToLeft="false" tabSelected="false" showOutlineSymbols="true" defaultGridColor="true" view="normal" topLeftCell="I633" colorId="64" zoomScale="100" zoomScaleNormal="100" zoomScalePageLayoutView="100" workbookViewId="0">
      <selection pane="topLeft" activeCell="N654" activeCellId="0" sqref="N654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6" width="9.14"/>
    <col collapsed="false" customWidth="true" hidden="false" outlineLevel="0" max="2" min="2" style="6" width="13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40" width="11.99"/>
    <col collapsed="false" customWidth="true" hidden="false" outlineLevel="0" max="8" min="8" style="6" width="12.28"/>
    <col collapsed="false" customWidth="true" hidden="false" outlineLevel="0" max="9" min="9" style="140" width="12.42"/>
    <col collapsed="false" customWidth="true" hidden="false" outlineLevel="0" max="10" min="10" style="6" width="11.28"/>
    <col collapsed="false" customWidth="true" hidden="false" outlineLevel="0" max="11" min="11" style="6" width="19.99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41" t="n">
        <v>36557</v>
      </c>
      <c r="F1" s="141"/>
      <c r="G1" s="142" t="n">
        <f aca="false">+E1+31</f>
        <v>36588</v>
      </c>
      <c r="H1" s="142"/>
      <c r="I1" s="142" t="n">
        <f aca="false">+G1+30</f>
        <v>36618</v>
      </c>
      <c r="J1" s="142"/>
      <c r="K1" s="142" t="n">
        <f aca="false">+I1+31</f>
        <v>36649</v>
      </c>
      <c r="L1" s="142"/>
      <c r="M1" s="142" t="n">
        <f aca="false">+K1+31</f>
        <v>36680</v>
      </c>
      <c r="N1" s="142"/>
      <c r="O1" s="142" t="n">
        <f aca="false">+M1+30</f>
        <v>36710</v>
      </c>
      <c r="P1" s="142"/>
      <c r="Q1" s="142" t="n">
        <f aca="false">+O1+31</f>
        <v>36741</v>
      </c>
      <c r="R1" s="142"/>
      <c r="S1" s="142" t="n">
        <f aca="false">+Q1+31</f>
        <v>36772</v>
      </c>
      <c r="T1" s="142"/>
      <c r="U1" s="142" t="n">
        <f aca="false">+S1+31</f>
        <v>36803</v>
      </c>
      <c r="V1" s="142"/>
      <c r="W1" s="142" t="n">
        <f aca="false">+U1+31</f>
        <v>36834</v>
      </c>
      <c r="X1" s="142"/>
      <c r="Y1" s="142" t="n">
        <f aca="false">+W1+31</f>
        <v>36865</v>
      </c>
      <c r="Z1" s="142"/>
      <c r="AA1" s="142" t="n">
        <f aca="false">+Y1+31</f>
        <v>36896</v>
      </c>
      <c r="AB1" s="142"/>
      <c r="AC1" s="142" t="n">
        <f aca="false">+AA1+31</f>
        <v>36927</v>
      </c>
      <c r="AD1" s="142"/>
      <c r="AE1" s="142" t="n">
        <f aca="false">+AC1+31</f>
        <v>36958</v>
      </c>
      <c r="AF1" s="142"/>
      <c r="AG1" s="142"/>
      <c r="AH1" s="142"/>
    </row>
    <row r="2" customFormat="false" ht="12.75" hidden="false" customHeight="false" outlineLevel="0" collapsed="false">
      <c r="A2" s="119" t="s">
        <v>180</v>
      </c>
      <c r="B2" s="119" t="s">
        <v>181</v>
      </c>
      <c r="C2" s="119" t="s">
        <v>182</v>
      </c>
      <c r="D2" s="119" t="s">
        <v>183</v>
      </c>
      <c r="E2" s="143" t="s">
        <v>184</v>
      </c>
      <c r="F2" s="143" t="s">
        <v>185</v>
      </c>
      <c r="G2" s="140" t="s">
        <v>186</v>
      </c>
    </row>
    <row r="3" customFormat="false" ht="12.75" hidden="false" customHeight="false" outlineLevel="0" collapsed="false">
      <c r="A3" s="144" t="s">
        <v>187</v>
      </c>
      <c r="B3" s="144" t="s">
        <v>181</v>
      </c>
      <c r="C3" s="144" t="s">
        <v>182</v>
      </c>
      <c r="D3" s="144" t="s">
        <v>183</v>
      </c>
      <c r="E3" s="145" t="s">
        <v>188</v>
      </c>
      <c r="F3" s="146" t="s">
        <v>189</v>
      </c>
      <c r="G3" s="147" t="s">
        <v>188</v>
      </c>
      <c r="H3" s="146" t="s">
        <v>189</v>
      </c>
      <c r="I3" s="147" t="s">
        <v>190</v>
      </c>
      <c r="J3" s="146"/>
      <c r="K3" s="145" t="s">
        <v>190</v>
      </c>
      <c r="L3" s="146"/>
      <c r="M3" s="145" t="s">
        <v>191</v>
      </c>
      <c r="N3" s="146" t="s">
        <v>192</v>
      </c>
      <c r="O3" s="145" t="s">
        <v>190</v>
      </c>
      <c r="P3" s="146"/>
      <c r="Q3" s="145" t="s">
        <v>190</v>
      </c>
      <c r="R3" s="146"/>
      <c r="S3" s="145" t="s">
        <v>190</v>
      </c>
      <c r="T3" s="146"/>
      <c r="U3" s="145" t="s">
        <v>190</v>
      </c>
      <c r="V3" s="146"/>
      <c r="W3" s="145" t="s">
        <v>190</v>
      </c>
      <c r="X3" s="146"/>
      <c r="Y3" s="145" t="s">
        <v>190</v>
      </c>
      <c r="Z3" s="146"/>
      <c r="AA3" s="145" t="s">
        <v>190</v>
      </c>
      <c r="AB3" s="146"/>
      <c r="AC3" s="145" t="s">
        <v>190</v>
      </c>
      <c r="AD3" s="146"/>
      <c r="AE3" s="145" t="s">
        <v>190</v>
      </c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46"/>
      <c r="CJ3" s="146"/>
      <c r="CK3" s="146"/>
      <c r="CL3" s="146"/>
      <c r="CM3" s="146"/>
      <c r="CN3" s="146"/>
      <c r="CO3" s="146"/>
      <c r="CP3" s="146"/>
      <c r="CQ3" s="146"/>
      <c r="CR3" s="146"/>
      <c r="CS3" s="146"/>
      <c r="CT3" s="146"/>
      <c r="CU3" s="146"/>
      <c r="CV3" s="146"/>
      <c r="CW3" s="146"/>
      <c r="CX3" s="146"/>
      <c r="CY3" s="146"/>
      <c r="CZ3" s="146"/>
      <c r="DA3" s="146"/>
      <c r="DB3" s="146"/>
      <c r="DC3" s="146"/>
      <c r="DD3" s="146"/>
      <c r="DE3" s="146"/>
      <c r="DF3" s="146"/>
      <c r="DG3" s="146"/>
      <c r="DH3" s="146"/>
      <c r="DI3" s="146"/>
      <c r="DJ3" s="146"/>
      <c r="DK3" s="146"/>
      <c r="DL3" s="146"/>
      <c r="DM3" s="146"/>
      <c r="DN3" s="146"/>
      <c r="DO3" s="146"/>
      <c r="DP3" s="146"/>
      <c r="DQ3" s="146"/>
      <c r="DR3" s="146"/>
      <c r="DS3" s="146"/>
      <c r="DT3" s="146"/>
      <c r="DU3" s="146"/>
      <c r="DV3" s="146"/>
      <c r="DW3" s="146"/>
      <c r="DX3" s="146"/>
      <c r="DY3" s="146"/>
      <c r="DZ3" s="146"/>
      <c r="EA3" s="146"/>
      <c r="EB3" s="146"/>
      <c r="EC3" s="146"/>
      <c r="ED3" s="146"/>
      <c r="EE3" s="146"/>
      <c r="EF3" s="146"/>
      <c r="EG3" s="146"/>
      <c r="EH3" s="146"/>
      <c r="EI3" s="146"/>
      <c r="EJ3" s="146"/>
      <c r="EK3" s="146"/>
      <c r="EL3" s="146"/>
      <c r="EM3" s="146"/>
      <c r="EN3" s="146"/>
      <c r="EO3" s="146"/>
      <c r="EP3" s="146"/>
      <c r="EQ3" s="146"/>
      <c r="ER3" s="146"/>
      <c r="ES3" s="146"/>
      <c r="ET3" s="146"/>
      <c r="EU3" s="146"/>
      <c r="EV3" s="146"/>
      <c r="EW3" s="146"/>
      <c r="EX3" s="146"/>
      <c r="EY3" s="146"/>
      <c r="EZ3" s="146"/>
      <c r="FA3" s="146"/>
      <c r="FB3" s="146"/>
      <c r="FC3" s="146"/>
      <c r="FD3" s="146"/>
      <c r="FE3" s="146"/>
      <c r="FF3" s="146"/>
      <c r="FG3" s="146"/>
      <c r="FH3" s="146"/>
      <c r="FI3" s="146"/>
      <c r="FJ3" s="146"/>
      <c r="FK3" s="146"/>
      <c r="FL3" s="146"/>
      <c r="FM3" s="146"/>
      <c r="FN3" s="146"/>
      <c r="FO3" s="146"/>
      <c r="FP3" s="146"/>
      <c r="FQ3" s="146"/>
      <c r="FR3" s="146"/>
      <c r="FS3" s="146"/>
      <c r="FT3" s="146"/>
      <c r="FU3" s="146"/>
      <c r="FV3" s="146"/>
      <c r="FW3" s="146"/>
      <c r="FX3" s="146"/>
      <c r="FY3" s="146"/>
      <c r="FZ3" s="146"/>
      <c r="GA3" s="146"/>
      <c r="GB3" s="146"/>
      <c r="GC3" s="146"/>
      <c r="GD3" s="146"/>
      <c r="GE3" s="146"/>
      <c r="GF3" s="146"/>
      <c r="GG3" s="146"/>
      <c r="GH3" s="146"/>
      <c r="GI3" s="146"/>
      <c r="GJ3" s="146"/>
      <c r="GK3" s="146"/>
      <c r="GL3" s="146"/>
      <c r="GM3" s="146"/>
      <c r="GN3" s="146"/>
      <c r="GO3" s="146"/>
      <c r="GP3" s="146"/>
      <c r="GQ3" s="146"/>
      <c r="GR3" s="146"/>
      <c r="GS3" s="146"/>
      <c r="GT3" s="146"/>
      <c r="GU3" s="146"/>
      <c r="GV3" s="146"/>
      <c r="GW3" s="146"/>
      <c r="GX3" s="146"/>
      <c r="GY3" s="146"/>
      <c r="GZ3" s="146"/>
      <c r="HA3" s="146"/>
      <c r="HB3" s="146"/>
      <c r="HC3" s="146"/>
      <c r="HD3" s="146"/>
      <c r="HE3" s="146"/>
      <c r="HF3" s="146"/>
      <c r="HG3" s="146"/>
      <c r="HH3" s="146"/>
      <c r="HI3" s="146"/>
      <c r="HJ3" s="146"/>
      <c r="HK3" s="146"/>
      <c r="HL3" s="146"/>
      <c r="HM3" s="146"/>
      <c r="HN3" s="146"/>
      <c r="HO3" s="146"/>
      <c r="HP3" s="146"/>
      <c r="HQ3" s="146"/>
      <c r="HR3" s="146"/>
      <c r="HS3" s="146"/>
      <c r="HT3" s="146"/>
      <c r="HU3" s="146"/>
      <c r="HV3" s="146"/>
      <c r="HW3" s="146"/>
      <c r="HX3" s="146"/>
      <c r="HY3" s="146"/>
      <c r="HZ3" s="146"/>
      <c r="IA3" s="146"/>
      <c r="IB3" s="146"/>
      <c r="IC3" s="146"/>
      <c r="ID3" s="146"/>
      <c r="IE3" s="146"/>
      <c r="IF3" s="146"/>
      <c r="IG3" s="146"/>
      <c r="IH3" s="146"/>
      <c r="II3" s="146"/>
      <c r="IJ3" s="146"/>
      <c r="IK3" s="146"/>
      <c r="IL3" s="146"/>
      <c r="IM3" s="146"/>
      <c r="IN3" s="146"/>
      <c r="IO3" s="146"/>
      <c r="IP3" s="146"/>
      <c r="IQ3" s="146"/>
      <c r="IR3" s="146"/>
      <c r="IS3" s="146"/>
      <c r="IT3" s="146"/>
      <c r="IU3" s="146"/>
      <c r="IV3" s="146"/>
      <c r="IW3" s="146"/>
    </row>
    <row r="4" customFormat="false" ht="12.75" hidden="false" customHeight="false" outlineLevel="0" collapsed="false">
      <c r="A4" s="148" t="s">
        <v>193</v>
      </c>
      <c r="B4" s="148" t="s">
        <v>194</v>
      </c>
      <c r="C4" s="149" t="n">
        <v>1</v>
      </c>
      <c r="D4" s="148" t="s">
        <v>15</v>
      </c>
      <c r="E4" s="150" t="n">
        <v>141132</v>
      </c>
      <c r="F4" s="151" t="n">
        <v>437650.33</v>
      </c>
      <c r="G4" s="150" t="n">
        <v>1341</v>
      </c>
      <c r="H4" s="151" t="n">
        <v>-5338.64</v>
      </c>
      <c r="I4" s="150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8" t="s">
        <v>193</v>
      </c>
      <c r="B5" s="148" t="s">
        <v>194</v>
      </c>
      <c r="C5" s="149" t="n">
        <v>2</v>
      </c>
      <c r="D5" s="148" t="s">
        <v>16</v>
      </c>
      <c r="E5" s="150" t="n">
        <v>0</v>
      </c>
      <c r="F5" s="151" t="n">
        <v>0</v>
      </c>
      <c r="G5" s="150" t="n">
        <v>0</v>
      </c>
      <c r="H5" s="151" t="n">
        <v>0</v>
      </c>
      <c r="I5" s="150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8" t="s">
        <v>193</v>
      </c>
      <c r="B6" s="148" t="s">
        <v>194</v>
      </c>
      <c r="C6" s="149" t="n">
        <v>3</v>
      </c>
      <c r="D6" s="148" t="s">
        <v>17</v>
      </c>
      <c r="E6" s="150" t="n">
        <v>0</v>
      </c>
      <c r="F6" s="151" t="n">
        <v>0</v>
      </c>
      <c r="G6" s="150" t="n">
        <v>0</v>
      </c>
      <c r="H6" s="151" t="n">
        <v>0</v>
      </c>
      <c r="I6" s="150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8" t="s">
        <v>193</v>
      </c>
      <c r="B7" s="148" t="s">
        <v>194</v>
      </c>
      <c r="C7" s="149" t="n">
        <v>4</v>
      </c>
      <c r="D7" s="148" t="s">
        <v>18</v>
      </c>
      <c r="E7" s="150" t="n">
        <v>0</v>
      </c>
      <c r="F7" s="151" t="n">
        <v>0</v>
      </c>
      <c r="G7" s="150" t="n">
        <v>0</v>
      </c>
      <c r="H7" s="151" t="n">
        <v>0</v>
      </c>
      <c r="I7" s="150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8" t="s">
        <v>193</v>
      </c>
      <c r="B8" s="148" t="s">
        <v>194</v>
      </c>
      <c r="C8" s="149" t="n">
        <v>5</v>
      </c>
      <c r="D8" s="148" t="s">
        <v>195</v>
      </c>
      <c r="E8" s="150" t="n">
        <v>0</v>
      </c>
      <c r="F8" s="151" t="n">
        <v>0</v>
      </c>
      <c r="G8" s="150" t="n">
        <v>0</v>
      </c>
      <c r="H8" s="151" t="n">
        <v>0</v>
      </c>
      <c r="I8" s="150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8" t="s">
        <v>193</v>
      </c>
      <c r="B9" s="148" t="s">
        <v>194</v>
      </c>
      <c r="C9" s="149" t="n">
        <v>6</v>
      </c>
      <c r="D9" s="148" t="s">
        <v>15</v>
      </c>
      <c r="E9" s="150" t="n">
        <v>0</v>
      </c>
      <c r="F9" s="151" t="n">
        <v>0</v>
      </c>
      <c r="G9" s="150" t="n">
        <v>0</v>
      </c>
      <c r="H9" s="151" t="n">
        <v>0</v>
      </c>
      <c r="I9" s="150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8" t="s">
        <v>193</v>
      </c>
      <c r="B10" s="148" t="s">
        <v>194</v>
      </c>
      <c r="C10" s="149" t="n">
        <v>7</v>
      </c>
      <c r="D10" s="148" t="s">
        <v>16</v>
      </c>
      <c r="E10" s="150" t="n">
        <v>0</v>
      </c>
      <c r="F10" s="151" t="n">
        <v>0</v>
      </c>
      <c r="G10" s="150" t="n">
        <v>0</v>
      </c>
      <c r="H10" s="151" t="n">
        <v>0</v>
      </c>
      <c r="I10" s="150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8" t="s">
        <v>193</v>
      </c>
      <c r="B11" s="148" t="s">
        <v>194</v>
      </c>
      <c r="C11" s="149" t="n">
        <v>8</v>
      </c>
      <c r="D11" s="148" t="s">
        <v>17</v>
      </c>
      <c r="E11" s="150" t="n">
        <v>0</v>
      </c>
      <c r="F11" s="151" t="n">
        <v>0</v>
      </c>
      <c r="G11" s="150" t="n">
        <v>0</v>
      </c>
      <c r="H11" s="151" t="n">
        <v>0</v>
      </c>
      <c r="I11" s="150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8" t="s">
        <v>193</v>
      </c>
      <c r="B12" s="148" t="s">
        <v>194</v>
      </c>
      <c r="C12" s="149" t="n">
        <v>9</v>
      </c>
      <c r="D12" s="148" t="s">
        <v>18</v>
      </c>
      <c r="E12" s="150" t="n">
        <v>0</v>
      </c>
      <c r="F12" s="151" t="n">
        <v>0</v>
      </c>
      <c r="G12" s="150" t="n">
        <v>0</v>
      </c>
      <c r="H12" s="151" t="n">
        <v>0</v>
      </c>
      <c r="I12" s="150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8" t="s">
        <v>193</v>
      </c>
      <c r="B13" s="148" t="s">
        <v>194</v>
      </c>
      <c r="C13" s="149" t="n">
        <v>10</v>
      </c>
      <c r="D13" s="148" t="s">
        <v>22</v>
      </c>
      <c r="E13" s="150" t="n">
        <v>0</v>
      </c>
      <c r="F13" s="151" t="n">
        <v>0</v>
      </c>
      <c r="G13" s="150" t="n">
        <v>0</v>
      </c>
      <c r="H13" s="151" t="n">
        <v>0</v>
      </c>
      <c r="I13" s="150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8" t="s">
        <v>193</v>
      </c>
      <c r="B14" s="148" t="s">
        <v>194</v>
      </c>
      <c r="C14" s="149" t="n">
        <v>11</v>
      </c>
      <c r="D14" s="148" t="s">
        <v>25</v>
      </c>
      <c r="E14" s="150" t="n">
        <v>0</v>
      </c>
      <c r="F14" s="151" t="n">
        <v>0</v>
      </c>
      <c r="G14" s="150" t="n">
        <v>0</v>
      </c>
      <c r="H14" s="151" t="n">
        <v>0</v>
      </c>
      <c r="I14" s="150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8" t="s">
        <v>193</v>
      </c>
      <c r="B15" s="148" t="s">
        <v>194</v>
      </c>
      <c r="C15" s="149" t="n">
        <v>12</v>
      </c>
      <c r="D15" s="148" t="s">
        <v>26</v>
      </c>
      <c r="E15" s="150" t="n">
        <v>-141132</v>
      </c>
      <c r="F15" s="151" t="n">
        <v>-434686.56</v>
      </c>
      <c r="G15" s="150" t="n">
        <v>-1341</v>
      </c>
      <c r="H15" s="151" t="n">
        <v>-4130.28</v>
      </c>
      <c r="I15" s="150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8" t="s">
        <v>193</v>
      </c>
      <c r="B16" s="148" t="s">
        <v>194</v>
      </c>
      <c r="C16" s="149" t="n">
        <v>13</v>
      </c>
      <c r="D16" s="148" t="s">
        <v>29</v>
      </c>
      <c r="E16" s="150" t="n">
        <v>0</v>
      </c>
      <c r="F16" s="151" t="n">
        <v>0</v>
      </c>
      <c r="G16" s="150" t="n">
        <v>0</v>
      </c>
      <c r="H16" s="151" t="n">
        <v>0</v>
      </c>
      <c r="I16" s="150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8" t="s">
        <v>193</v>
      </c>
      <c r="B17" s="148" t="s">
        <v>194</v>
      </c>
      <c r="C17" s="149" t="n">
        <v>14</v>
      </c>
      <c r="D17" s="148" t="s">
        <v>30</v>
      </c>
      <c r="E17" s="150" t="n">
        <v>0</v>
      </c>
      <c r="F17" s="151" t="n">
        <v>0</v>
      </c>
      <c r="G17" s="150" t="n">
        <v>0</v>
      </c>
      <c r="H17" s="151" t="n">
        <v>0</v>
      </c>
      <c r="I17" s="150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8" t="s">
        <v>193</v>
      </c>
      <c r="B18" s="148" t="s">
        <v>194</v>
      </c>
      <c r="C18" s="149" t="n">
        <v>15</v>
      </c>
      <c r="D18" s="148" t="s">
        <v>31</v>
      </c>
      <c r="E18" s="150" t="n">
        <v>0</v>
      </c>
      <c r="F18" s="151" t="n">
        <v>0</v>
      </c>
      <c r="G18" s="150" t="n">
        <v>0</v>
      </c>
      <c r="H18" s="151" t="n">
        <v>0</v>
      </c>
      <c r="I18" s="150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8" t="s">
        <v>193</v>
      </c>
      <c r="B19" s="148" t="s">
        <v>194</v>
      </c>
      <c r="C19" s="149" t="n">
        <v>16</v>
      </c>
      <c r="D19" s="148" t="s">
        <v>32</v>
      </c>
      <c r="E19" s="150" t="n">
        <v>0</v>
      </c>
      <c r="F19" s="151" t="n">
        <v>0</v>
      </c>
      <c r="G19" s="150" t="n">
        <v>0</v>
      </c>
      <c r="H19" s="151" t="n">
        <v>0</v>
      </c>
      <c r="I19" s="150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8" t="s">
        <v>193</v>
      </c>
      <c r="B20" s="148" t="s">
        <v>194</v>
      </c>
      <c r="C20" s="149" t="n">
        <v>17</v>
      </c>
      <c r="D20" s="148" t="s">
        <v>196</v>
      </c>
      <c r="E20" s="150" t="n">
        <v>0</v>
      </c>
      <c r="F20" s="151" t="n">
        <v>0</v>
      </c>
      <c r="G20" s="150" t="n">
        <v>0</v>
      </c>
      <c r="H20" s="151" t="n">
        <v>0</v>
      </c>
      <c r="I20" s="150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8" t="s">
        <v>193</v>
      </c>
      <c r="B21" s="148" t="s">
        <v>194</v>
      </c>
      <c r="C21" s="149" t="n">
        <v>18</v>
      </c>
      <c r="D21" s="148" t="s">
        <v>197</v>
      </c>
      <c r="E21" s="150" t="n">
        <v>0</v>
      </c>
      <c r="F21" s="151" t="n">
        <v>0</v>
      </c>
      <c r="G21" s="150" t="n">
        <v>0</v>
      </c>
      <c r="H21" s="151" t="n">
        <v>0</v>
      </c>
      <c r="I21" s="150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8" t="s">
        <v>193</v>
      </c>
      <c r="B22" s="148" t="s">
        <v>194</v>
      </c>
      <c r="C22" s="149" t="n">
        <v>19</v>
      </c>
      <c r="D22" s="148" t="s">
        <v>37</v>
      </c>
      <c r="E22" s="150" t="n">
        <v>0</v>
      </c>
      <c r="F22" s="151" t="n">
        <v>0</v>
      </c>
      <c r="G22" s="150" t="n">
        <v>0</v>
      </c>
      <c r="H22" s="151" t="n">
        <v>0</v>
      </c>
      <c r="I22" s="150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8" t="s">
        <v>193</v>
      </c>
      <c r="B23" s="148" t="s">
        <v>194</v>
      </c>
      <c r="C23" s="149" t="n">
        <v>20</v>
      </c>
      <c r="D23" s="148" t="s">
        <v>198</v>
      </c>
      <c r="E23" s="150" t="n">
        <v>0</v>
      </c>
      <c r="F23" s="151" t="n">
        <v>0</v>
      </c>
      <c r="G23" s="150" t="n">
        <v>0</v>
      </c>
      <c r="H23" s="151" t="n">
        <v>0</v>
      </c>
      <c r="I23" s="150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8" t="s">
        <v>193</v>
      </c>
      <c r="B24" s="148" t="s">
        <v>194</v>
      </c>
      <c r="C24" s="149" t="n">
        <v>21</v>
      </c>
      <c r="D24" s="148" t="s">
        <v>199</v>
      </c>
      <c r="E24" s="150" t="n">
        <v>0</v>
      </c>
      <c r="F24" s="151" t="n">
        <v>0</v>
      </c>
      <c r="G24" s="150" t="n">
        <v>0</v>
      </c>
      <c r="H24" s="151" t="n">
        <v>24835.99</v>
      </c>
      <c r="I24" s="150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8" t="s">
        <v>193</v>
      </c>
      <c r="B25" s="148" t="s">
        <v>194</v>
      </c>
      <c r="C25" s="149" t="n">
        <v>22</v>
      </c>
      <c r="D25" s="148" t="s">
        <v>200</v>
      </c>
      <c r="E25" s="150" t="n">
        <v>0</v>
      </c>
      <c r="F25" s="151" t="n">
        <v>0</v>
      </c>
      <c r="G25" s="150" t="n">
        <v>0</v>
      </c>
      <c r="H25" s="151" t="n">
        <v>0</v>
      </c>
      <c r="I25" s="150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8" t="s">
        <v>193</v>
      </c>
      <c r="B26" s="148" t="s">
        <v>194</v>
      </c>
      <c r="C26" s="149" t="n">
        <v>23</v>
      </c>
      <c r="D26" s="148" t="s">
        <v>134</v>
      </c>
      <c r="E26" s="150" t="n">
        <v>0</v>
      </c>
      <c r="F26" s="151" t="n">
        <v>0</v>
      </c>
      <c r="G26" s="150" t="n">
        <v>0</v>
      </c>
      <c r="H26" s="151" t="n">
        <v>0</v>
      </c>
      <c r="I26" s="150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8" t="s">
        <v>193</v>
      </c>
      <c r="B27" s="148" t="s">
        <v>194</v>
      </c>
      <c r="C27" s="149" t="n">
        <v>24</v>
      </c>
      <c r="D27" s="148" t="s">
        <v>45</v>
      </c>
      <c r="E27" s="150" t="n">
        <v>0</v>
      </c>
      <c r="F27" s="151" t="n">
        <v>0</v>
      </c>
      <c r="G27" s="150" t="n">
        <v>0</v>
      </c>
      <c r="H27" s="151" t="n">
        <v>0</v>
      </c>
      <c r="I27" s="150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8" t="s">
        <v>193</v>
      </c>
      <c r="B28" s="148" t="s">
        <v>194</v>
      </c>
      <c r="C28" s="149" t="n">
        <v>25</v>
      </c>
      <c r="D28" s="148" t="s">
        <v>46</v>
      </c>
      <c r="E28" s="150" t="n">
        <v>0</v>
      </c>
      <c r="F28" s="151" t="n">
        <v>0</v>
      </c>
      <c r="G28" s="150" t="n">
        <v>0</v>
      </c>
      <c r="H28" s="151" t="n">
        <v>0</v>
      </c>
      <c r="I28" s="150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8" t="s">
        <v>193</v>
      </c>
      <c r="B29" s="148" t="s">
        <v>194</v>
      </c>
      <c r="C29" s="149" t="n">
        <v>26</v>
      </c>
      <c r="D29" s="148" t="s">
        <v>201</v>
      </c>
      <c r="E29" s="150" t="n">
        <v>0</v>
      </c>
      <c r="F29" s="151" t="n">
        <v>0</v>
      </c>
      <c r="G29" s="150" t="n">
        <v>0</v>
      </c>
      <c r="H29" s="151" t="n">
        <v>0</v>
      </c>
      <c r="I29" s="150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8" t="s">
        <v>193</v>
      </c>
      <c r="B30" s="148" t="s">
        <v>194</v>
      </c>
      <c r="C30" s="149" t="n">
        <v>27</v>
      </c>
      <c r="D30" s="148" t="s">
        <v>202</v>
      </c>
      <c r="E30" s="150" t="n">
        <v>0</v>
      </c>
      <c r="F30" s="151" t="n">
        <v>0</v>
      </c>
      <c r="G30" s="150" t="n">
        <v>0</v>
      </c>
      <c r="H30" s="151" t="n">
        <v>0</v>
      </c>
      <c r="I30" s="150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8" t="s">
        <v>193</v>
      </c>
      <c r="B31" s="148" t="s">
        <v>194</v>
      </c>
      <c r="C31" s="149" t="n">
        <v>28</v>
      </c>
      <c r="D31" s="148" t="s">
        <v>203</v>
      </c>
      <c r="E31" s="150" t="n">
        <v>0</v>
      </c>
      <c r="F31" s="151" t="n">
        <v>0</v>
      </c>
      <c r="G31" s="150" t="n">
        <v>0</v>
      </c>
      <c r="H31" s="151" t="n">
        <v>0</v>
      </c>
      <c r="I31" s="150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8" t="s">
        <v>193</v>
      </c>
      <c r="B32" s="148" t="s">
        <v>194</v>
      </c>
      <c r="C32" s="149" t="n">
        <v>29</v>
      </c>
      <c r="D32" s="148" t="s">
        <v>204</v>
      </c>
      <c r="E32" s="150" t="n">
        <v>0</v>
      </c>
      <c r="F32" s="151" t="n">
        <v>0</v>
      </c>
      <c r="G32" s="150" t="n">
        <v>0</v>
      </c>
      <c r="H32" s="151" t="n">
        <v>0</v>
      </c>
      <c r="I32" s="150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8" t="s">
        <v>193</v>
      </c>
      <c r="B33" s="148" t="s">
        <v>194</v>
      </c>
      <c r="C33" s="149" t="n">
        <v>30</v>
      </c>
      <c r="D33" s="148" t="s">
        <v>205</v>
      </c>
      <c r="E33" s="150" t="n">
        <v>0</v>
      </c>
      <c r="F33" s="151" t="n">
        <v>0</v>
      </c>
      <c r="G33" s="150" t="n">
        <v>0</v>
      </c>
      <c r="H33" s="151" t="n">
        <v>0</v>
      </c>
      <c r="I33" s="150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8" t="s">
        <v>193</v>
      </c>
      <c r="B34" s="148" t="s">
        <v>194</v>
      </c>
      <c r="C34" s="149" t="n">
        <v>31</v>
      </c>
      <c r="D34" s="148" t="s">
        <v>206</v>
      </c>
      <c r="E34" s="150" t="n">
        <v>0</v>
      </c>
      <c r="F34" s="151" t="n">
        <v>0</v>
      </c>
      <c r="G34" s="150" t="n">
        <v>0</v>
      </c>
      <c r="H34" s="151" t="n">
        <v>0</v>
      </c>
      <c r="I34" s="150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8" t="s">
        <v>193</v>
      </c>
      <c r="B35" s="148" t="s">
        <v>194</v>
      </c>
      <c r="C35" s="149" t="n">
        <v>32</v>
      </c>
      <c r="D35" s="148" t="s">
        <v>60</v>
      </c>
      <c r="E35" s="150" t="n">
        <v>0</v>
      </c>
      <c r="F35" s="151" t="n">
        <v>0</v>
      </c>
      <c r="G35" s="150" t="n">
        <v>0</v>
      </c>
      <c r="H35" s="151" t="n">
        <v>0</v>
      </c>
      <c r="I35" s="150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8" t="s">
        <v>193</v>
      </c>
      <c r="B36" s="148" t="s">
        <v>194</v>
      </c>
      <c r="C36" s="149" t="n">
        <v>33</v>
      </c>
      <c r="D36" s="148" t="s">
        <v>61</v>
      </c>
      <c r="E36" s="150" t="n">
        <v>0</v>
      </c>
      <c r="F36" s="151" t="n">
        <v>0</v>
      </c>
      <c r="G36" s="150" t="n">
        <v>0</v>
      </c>
      <c r="H36" s="151" t="n">
        <v>0</v>
      </c>
      <c r="I36" s="150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8" t="s">
        <v>193</v>
      </c>
      <c r="B37" s="148" t="s">
        <v>194</v>
      </c>
      <c r="C37" s="149" t="n">
        <v>34</v>
      </c>
      <c r="D37" s="148" t="s">
        <v>62</v>
      </c>
      <c r="E37" s="150" t="n">
        <v>0</v>
      </c>
      <c r="F37" s="151" t="n">
        <v>0</v>
      </c>
      <c r="G37" s="150" t="n">
        <v>0</v>
      </c>
      <c r="H37" s="151" t="n">
        <v>0</v>
      </c>
      <c r="I37" s="150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8" t="s">
        <v>193</v>
      </c>
      <c r="B38" s="148" t="s">
        <v>194</v>
      </c>
      <c r="C38" s="149" t="n">
        <v>35</v>
      </c>
      <c r="D38" s="148" t="s">
        <v>63</v>
      </c>
      <c r="E38" s="150" t="n">
        <v>0</v>
      </c>
      <c r="F38" s="151" t="n">
        <v>0</v>
      </c>
      <c r="G38" s="150" t="n">
        <v>0</v>
      </c>
      <c r="H38" s="151" t="n">
        <v>0</v>
      </c>
      <c r="I38" s="150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8" t="s">
        <v>193</v>
      </c>
      <c r="B39" s="148" t="s">
        <v>194</v>
      </c>
      <c r="C39" s="149" t="n">
        <v>36</v>
      </c>
      <c r="D39" s="148" t="s">
        <v>64</v>
      </c>
      <c r="E39" s="150" t="n">
        <v>0</v>
      </c>
      <c r="F39" s="151" t="n">
        <v>0</v>
      </c>
      <c r="G39" s="150" t="n">
        <v>0</v>
      </c>
      <c r="H39" s="151" t="n">
        <v>0</v>
      </c>
      <c r="I39" s="150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8" t="s">
        <v>193</v>
      </c>
      <c r="B40" s="148" t="s">
        <v>194</v>
      </c>
      <c r="C40" s="149" t="n">
        <v>37</v>
      </c>
      <c r="D40" s="148" t="s">
        <v>65</v>
      </c>
      <c r="E40" s="150" t="n">
        <v>0</v>
      </c>
      <c r="F40" s="151" t="n">
        <v>0</v>
      </c>
      <c r="G40" s="150" t="n">
        <v>0</v>
      </c>
      <c r="H40" s="151" t="n">
        <v>0</v>
      </c>
      <c r="I40" s="150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8" t="s">
        <v>193</v>
      </c>
      <c r="B41" s="148" t="s">
        <v>194</v>
      </c>
      <c r="C41" s="149" t="n">
        <v>38</v>
      </c>
      <c r="D41" s="148" t="s">
        <v>66</v>
      </c>
      <c r="E41" s="150" t="n">
        <v>0</v>
      </c>
      <c r="F41" s="151" t="n">
        <v>0</v>
      </c>
      <c r="G41" s="150" t="n">
        <v>0</v>
      </c>
      <c r="H41" s="151" t="n">
        <v>0</v>
      </c>
      <c r="I41" s="150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8" t="s">
        <v>193</v>
      </c>
      <c r="B42" s="148" t="s">
        <v>194</v>
      </c>
      <c r="C42" s="149" t="n">
        <v>39</v>
      </c>
      <c r="D42" s="148" t="s">
        <v>67</v>
      </c>
      <c r="E42" s="150" t="n">
        <v>0</v>
      </c>
      <c r="F42" s="151" t="n">
        <v>0</v>
      </c>
      <c r="G42" s="150" t="n">
        <v>0</v>
      </c>
      <c r="H42" s="151" t="n">
        <v>0</v>
      </c>
      <c r="I42" s="150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8" t="s">
        <v>193</v>
      </c>
      <c r="B43" s="148" t="s">
        <v>194</v>
      </c>
      <c r="C43" s="149" t="n">
        <v>40</v>
      </c>
      <c r="D43" s="148" t="s">
        <v>68</v>
      </c>
      <c r="E43" s="150" t="n">
        <v>0</v>
      </c>
      <c r="F43" s="151" t="n">
        <v>0</v>
      </c>
      <c r="G43" s="150" t="n">
        <v>0</v>
      </c>
      <c r="H43" s="151" t="n">
        <v>0</v>
      </c>
      <c r="I43" s="150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6" t="s">
        <v>207</v>
      </c>
      <c r="B44" s="6" t="s">
        <v>208</v>
      </c>
      <c r="C44" s="6" t="n">
        <v>1</v>
      </c>
      <c r="D44" s="6" t="s">
        <v>15</v>
      </c>
      <c r="E44" s="150" t="n">
        <v>0</v>
      </c>
      <c r="F44" s="151" t="n">
        <v>0</v>
      </c>
      <c r="G44" s="150" t="n">
        <v>0</v>
      </c>
      <c r="H44" s="151" t="n">
        <v>0</v>
      </c>
      <c r="I44" s="150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6" t="s">
        <v>207</v>
      </c>
      <c r="B45" s="6" t="s">
        <v>208</v>
      </c>
      <c r="C45" s="6" t="n">
        <v>2</v>
      </c>
      <c r="D45" s="6" t="s">
        <v>16</v>
      </c>
      <c r="E45" s="150" t="n">
        <v>0</v>
      </c>
      <c r="F45" s="151" t="n">
        <v>0</v>
      </c>
      <c r="G45" s="150" t="n">
        <v>0</v>
      </c>
      <c r="H45" s="151" t="n">
        <v>0</v>
      </c>
      <c r="I45" s="150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6" t="s">
        <v>207</v>
      </c>
      <c r="B46" s="6" t="s">
        <v>208</v>
      </c>
      <c r="C46" s="6" t="n">
        <v>3</v>
      </c>
      <c r="D46" s="6" t="s">
        <v>17</v>
      </c>
      <c r="E46" s="150" t="n">
        <v>0</v>
      </c>
      <c r="F46" s="151" t="n">
        <v>0</v>
      </c>
      <c r="G46" s="150" t="n">
        <v>0</v>
      </c>
      <c r="H46" s="151" t="n">
        <v>0</v>
      </c>
      <c r="I46" s="150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6" t="s">
        <v>207</v>
      </c>
      <c r="B47" s="6" t="s">
        <v>208</v>
      </c>
      <c r="C47" s="6" t="n">
        <v>4</v>
      </c>
      <c r="D47" s="6" t="s">
        <v>18</v>
      </c>
      <c r="E47" s="150" t="n">
        <v>0</v>
      </c>
      <c r="F47" s="151" t="n">
        <v>0</v>
      </c>
      <c r="G47" s="150" t="n">
        <v>0</v>
      </c>
      <c r="H47" s="151" t="n">
        <v>0</v>
      </c>
      <c r="I47" s="150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6" t="s">
        <v>207</v>
      </c>
      <c r="B48" s="6" t="s">
        <v>208</v>
      </c>
      <c r="C48" s="6" t="n">
        <v>5</v>
      </c>
      <c r="D48" s="6" t="s">
        <v>195</v>
      </c>
      <c r="E48" s="150" t="n">
        <v>0</v>
      </c>
      <c r="F48" s="151" t="n">
        <v>0</v>
      </c>
      <c r="G48" s="150" t="n">
        <v>0</v>
      </c>
      <c r="H48" s="151" t="n">
        <v>0</v>
      </c>
      <c r="I48" s="150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6" t="s">
        <v>207</v>
      </c>
      <c r="B49" s="6" t="s">
        <v>208</v>
      </c>
      <c r="C49" s="6" t="n">
        <v>6</v>
      </c>
      <c r="D49" s="6" t="s">
        <v>15</v>
      </c>
      <c r="E49" s="150" t="n">
        <v>0</v>
      </c>
      <c r="F49" s="151" t="n">
        <v>0</v>
      </c>
      <c r="G49" s="150" t="n">
        <v>0</v>
      </c>
      <c r="H49" s="151" t="n">
        <v>0</v>
      </c>
      <c r="I49" s="150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6" t="s">
        <v>207</v>
      </c>
      <c r="B50" s="6" t="s">
        <v>208</v>
      </c>
      <c r="C50" s="6" t="n">
        <v>7</v>
      </c>
      <c r="D50" s="6" t="s">
        <v>16</v>
      </c>
      <c r="E50" s="150" t="n">
        <v>0</v>
      </c>
      <c r="F50" s="151" t="n">
        <v>0</v>
      </c>
      <c r="G50" s="150" t="n">
        <v>0</v>
      </c>
      <c r="H50" s="151" t="n">
        <v>0</v>
      </c>
      <c r="I50" s="150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6" t="s">
        <v>207</v>
      </c>
      <c r="B51" s="6" t="s">
        <v>208</v>
      </c>
      <c r="C51" s="6" t="n">
        <v>8</v>
      </c>
      <c r="D51" s="6" t="s">
        <v>17</v>
      </c>
      <c r="E51" s="150" t="n">
        <v>0</v>
      </c>
      <c r="F51" s="151" t="n">
        <v>0</v>
      </c>
      <c r="G51" s="150" t="n">
        <v>0</v>
      </c>
      <c r="H51" s="151" t="n">
        <v>0</v>
      </c>
      <c r="I51" s="150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6" t="s">
        <v>207</v>
      </c>
      <c r="B52" s="6" t="s">
        <v>208</v>
      </c>
      <c r="C52" s="6" t="n">
        <v>9</v>
      </c>
      <c r="D52" s="6" t="s">
        <v>18</v>
      </c>
      <c r="E52" s="150" t="n">
        <v>0</v>
      </c>
      <c r="F52" s="151" t="n">
        <v>0</v>
      </c>
      <c r="G52" s="150" t="n">
        <v>0</v>
      </c>
      <c r="H52" s="151" t="n">
        <v>0</v>
      </c>
      <c r="I52" s="150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6" t="s">
        <v>207</v>
      </c>
      <c r="B53" s="6" t="s">
        <v>208</v>
      </c>
      <c r="C53" s="6" t="n">
        <v>10</v>
      </c>
      <c r="D53" s="6" t="s">
        <v>22</v>
      </c>
      <c r="E53" s="150" t="n">
        <v>0</v>
      </c>
      <c r="F53" s="151" t="n">
        <v>0</v>
      </c>
      <c r="G53" s="150" t="n">
        <v>0</v>
      </c>
      <c r="H53" s="151" t="n">
        <v>0</v>
      </c>
      <c r="I53" s="150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6" t="s">
        <v>207</v>
      </c>
      <c r="B54" s="6" t="s">
        <v>208</v>
      </c>
      <c r="C54" s="6" t="n">
        <v>11</v>
      </c>
      <c r="D54" s="6" t="s">
        <v>25</v>
      </c>
      <c r="E54" s="150" t="n">
        <v>0</v>
      </c>
      <c r="F54" s="151" t="n">
        <v>0</v>
      </c>
      <c r="G54" s="150" t="n">
        <v>0</v>
      </c>
      <c r="H54" s="151" t="n">
        <v>0</v>
      </c>
      <c r="I54" s="150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6" t="s">
        <v>207</v>
      </c>
      <c r="B55" s="6" t="s">
        <v>208</v>
      </c>
      <c r="C55" s="6" t="n">
        <v>12</v>
      </c>
      <c r="D55" s="6" t="s">
        <v>26</v>
      </c>
      <c r="E55" s="150" t="n">
        <v>0</v>
      </c>
      <c r="F55" s="151" t="n">
        <v>0</v>
      </c>
      <c r="G55" s="150" t="n">
        <v>0</v>
      </c>
      <c r="H55" s="151" t="n">
        <v>0</v>
      </c>
      <c r="I55" s="150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6" t="s">
        <v>207</v>
      </c>
      <c r="B56" s="6" t="s">
        <v>208</v>
      </c>
      <c r="C56" s="6" t="n">
        <v>13</v>
      </c>
      <c r="D56" s="6" t="s">
        <v>29</v>
      </c>
      <c r="E56" s="150" t="n">
        <v>0</v>
      </c>
      <c r="F56" s="151" t="n">
        <v>0</v>
      </c>
      <c r="G56" s="150" t="n">
        <v>0</v>
      </c>
      <c r="H56" s="151" t="n">
        <v>0</v>
      </c>
      <c r="I56" s="150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6" t="s">
        <v>207</v>
      </c>
      <c r="B57" s="6" t="s">
        <v>208</v>
      </c>
      <c r="C57" s="6" t="n">
        <v>14</v>
      </c>
      <c r="D57" s="6" t="s">
        <v>30</v>
      </c>
      <c r="E57" s="150" t="n">
        <v>0</v>
      </c>
      <c r="F57" s="151" t="n">
        <v>0</v>
      </c>
      <c r="G57" s="150" t="n">
        <v>0</v>
      </c>
      <c r="H57" s="151" t="n">
        <v>0</v>
      </c>
      <c r="I57" s="150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6" t="s">
        <v>207</v>
      </c>
      <c r="B58" s="6" t="s">
        <v>208</v>
      </c>
      <c r="C58" s="6" t="n">
        <v>15</v>
      </c>
      <c r="D58" s="6" t="s">
        <v>31</v>
      </c>
      <c r="E58" s="150" t="n">
        <v>0</v>
      </c>
      <c r="F58" s="151" t="n">
        <v>0</v>
      </c>
      <c r="G58" s="150" t="n">
        <v>0</v>
      </c>
      <c r="H58" s="151" t="n">
        <v>0</v>
      </c>
      <c r="I58" s="150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6" t="s">
        <v>207</v>
      </c>
      <c r="B59" s="6" t="s">
        <v>208</v>
      </c>
      <c r="C59" s="6" t="n">
        <v>16</v>
      </c>
      <c r="D59" s="6" t="s">
        <v>32</v>
      </c>
      <c r="E59" s="150" t="n">
        <v>0</v>
      </c>
      <c r="F59" s="151" t="n">
        <v>0</v>
      </c>
      <c r="G59" s="150" t="n">
        <v>0</v>
      </c>
      <c r="H59" s="151" t="n">
        <v>0</v>
      </c>
      <c r="I59" s="150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6" t="s">
        <v>207</v>
      </c>
      <c r="B60" s="6" t="s">
        <v>208</v>
      </c>
      <c r="C60" s="6" t="n">
        <v>17</v>
      </c>
      <c r="D60" s="6" t="s">
        <v>196</v>
      </c>
      <c r="E60" s="150" t="n">
        <v>0</v>
      </c>
      <c r="F60" s="151" t="n">
        <v>0</v>
      </c>
      <c r="G60" s="150" t="n">
        <v>0</v>
      </c>
      <c r="H60" s="151" t="n">
        <v>0</v>
      </c>
      <c r="I60" s="150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6" t="s">
        <v>207</v>
      </c>
      <c r="B61" s="6" t="s">
        <v>208</v>
      </c>
      <c r="C61" s="6" t="n">
        <v>18</v>
      </c>
      <c r="D61" s="6" t="s">
        <v>197</v>
      </c>
      <c r="E61" s="150" t="n">
        <v>0</v>
      </c>
      <c r="F61" s="151" t="n">
        <v>0</v>
      </c>
      <c r="G61" s="150" t="n">
        <v>0</v>
      </c>
      <c r="H61" s="151" t="n">
        <v>0</v>
      </c>
      <c r="I61" s="150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6" t="s">
        <v>207</v>
      </c>
      <c r="B62" s="6" t="s">
        <v>208</v>
      </c>
      <c r="C62" s="6" t="n">
        <v>19</v>
      </c>
      <c r="D62" s="6" t="s">
        <v>37</v>
      </c>
      <c r="E62" s="150" t="n">
        <v>0</v>
      </c>
      <c r="F62" s="151" t="n">
        <v>0</v>
      </c>
      <c r="G62" s="150" t="n">
        <v>0</v>
      </c>
      <c r="H62" s="151" t="n">
        <v>0</v>
      </c>
      <c r="I62" s="150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6" t="s">
        <v>207</v>
      </c>
      <c r="B63" s="6" t="s">
        <v>208</v>
      </c>
      <c r="C63" s="6" t="n">
        <v>20</v>
      </c>
      <c r="D63" s="6" t="s">
        <v>198</v>
      </c>
      <c r="E63" s="150" t="n">
        <v>0</v>
      </c>
      <c r="F63" s="151" t="n">
        <v>0</v>
      </c>
      <c r="G63" s="150" t="n">
        <v>0</v>
      </c>
      <c r="H63" s="151" t="n">
        <v>0</v>
      </c>
      <c r="I63" s="150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6" t="s">
        <v>207</v>
      </c>
      <c r="B64" s="6" t="s">
        <v>208</v>
      </c>
      <c r="C64" s="6" t="n">
        <v>21</v>
      </c>
      <c r="D64" s="6" t="s">
        <v>199</v>
      </c>
      <c r="E64" s="150" t="n">
        <v>0</v>
      </c>
      <c r="F64" s="151" t="n">
        <v>0</v>
      </c>
      <c r="G64" s="150" t="n">
        <v>0</v>
      </c>
      <c r="H64" s="151" t="n">
        <v>0</v>
      </c>
      <c r="I64" s="150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6" t="s">
        <v>207</v>
      </c>
      <c r="B65" s="6" t="s">
        <v>208</v>
      </c>
      <c r="C65" s="6" t="n">
        <v>22</v>
      </c>
      <c r="D65" s="6" t="s">
        <v>200</v>
      </c>
      <c r="E65" s="150" t="n">
        <v>0</v>
      </c>
      <c r="F65" s="151" t="n">
        <v>0</v>
      </c>
      <c r="G65" s="150" t="n">
        <v>0</v>
      </c>
      <c r="H65" s="151" t="n">
        <v>0</v>
      </c>
      <c r="I65" s="150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6" t="s">
        <v>207</v>
      </c>
      <c r="B66" s="6" t="s">
        <v>208</v>
      </c>
      <c r="C66" s="6" t="n">
        <v>23</v>
      </c>
      <c r="D66" s="6" t="s">
        <v>134</v>
      </c>
      <c r="E66" s="150" t="n">
        <v>0</v>
      </c>
      <c r="F66" s="151" t="n">
        <v>0</v>
      </c>
      <c r="G66" s="150" t="n">
        <v>0</v>
      </c>
      <c r="H66" s="151" t="n">
        <v>0</v>
      </c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6" t="s">
        <v>207</v>
      </c>
      <c r="B67" s="6" t="s">
        <v>208</v>
      </c>
      <c r="C67" s="6" t="n">
        <v>24</v>
      </c>
      <c r="D67" s="6" t="s">
        <v>45</v>
      </c>
      <c r="E67" s="150" t="n">
        <v>0</v>
      </c>
      <c r="F67" s="151" t="n">
        <v>0</v>
      </c>
      <c r="G67" s="150" t="n">
        <v>0</v>
      </c>
      <c r="H67" s="151" t="n">
        <v>0</v>
      </c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6" t="s">
        <v>207</v>
      </c>
      <c r="B68" s="6" t="s">
        <v>208</v>
      </c>
      <c r="C68" s="6" t="n">
        <v>25</v>
      </c>
      <c r="D68" s="6" t="s">
        <v>46</v>
      </c>
      <c r="E68" s="150" t="n">
        <v>0</v>
      </c>
      <c r="F68" s="151" t="n">
        <v>0</v>
      </c>
      <c r="G68" s="150" t="n">
        <v>0</v>
      </c>
      <c r="H68" s="151" t="n">
        <v>0</v>
      </c>
      <c r="I68" s="150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6" t="s">
        <v>207</v>
      </c>
      <c r="B69" s="6" t="s">
        <v>208</v>
      </c>
      <c r="C69" s="6" t="n">
        <v>26</v>
      </c>
      <c r="D69" s="6" t="s">
        <v>201</v>
      </c>
      <c r="E69" s="150" t="n">
        <v>0</v>
      </c>
      <c r="F69" s="151" t="n">
        <v>0</v>
      </c>
      <c r="G69" s="150" t="n">
        <v>0</v>
      </c>
      <c r="H69" s="151" t="n">
        <v>0</v>
      </c>
      <c r="I69" s="150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6" t="s">
        <v>207</v>
      </c>
      <c r="B70" s="6" t="s">
        <v>208</v>
      </c>
      <c r="C70" s="6" t="n">
        <v>27</v>
      </c>
      <c r="D70" s="6" t="s">
        <v>202</v>
      </c>
      <c r="E70" s="150" t="n">
        <v>0</v>
      </c>
      <c r="F70" s="151" t="n">
        <v>0</v>
      </c>
      <c r="G70" s="150" t="n">
        <v>0</v>
      </c>
      <c r="H70" s="151" t="n">
        <v>0</v>
      </c>
      <c r="I70" s="150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6" t="s">
        <v>207</v>
      </c>
      <c r="B71" s="6" t="s">
        <v>208</v>
      </c>
      <c r="C71" s="6" t="n">
        <v>28</v>
      </c>
      <c r="D71" s="6" t="s">
        <v>203</v>
      </c>
      <c r="E71" s="150" t="n">
        <v>0</v>
      </c>
      <c r="F71" s="151" t="n">
        <v>0</v>
      </c>
      <c r="G71" s="150" t="n">
        <v>0</v>
      </c>
      <c r="H71" s="151" t="n">
        <v>0</v>
      </c>
      <c r="I71" s="150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6" t="s">
        <v>207</v>
      </c>
      <c r="B72" s="6" t="s">
        <v>208</v>
      </c>
      <c r="C72" s="6" t="n">
        <v>29</v>
      </c>
      <c r="D72" s="6" t="s">
        <v>204</v>
      </c>
      <c r="E72" s="150" t="n">
        <v>0</v>
      </c>
      <c r="F72" s="151" t="n">
        <v>0</v>
      </c>
      <c r="G72" s="150" t="n">
        <v>0</v>
      </c>
      <c r="H72" s="151" t="n">
        <v>0</v>
      </c>
      <c r="I72" s="150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6" t="s">
        <v>207</v>
      </c>
      <c r="B73" s="6" t="s">
        <v>208</v>
      </c>
      <c r="C73" s="6" t="n">
        <v>30</v>
      </c>
      <c r="D73" s="6" t="s">
        <v>205</v>
      </c>
      <c r="E73" s="150" t="n">
        <v>0</v>
      </c>
      <c r="F73" s="151" t="n">
        <v>0</v>
      </c>
      <c r="G73" s="150" t="n">
        <v>0</v>
      </c>
      <c r="H73" s="151" t="n">
        <v>0</v>
      </c>
      <c r="I73" s="150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6" t="s">
        <v>207</v>
      </c>
      <c r="B74" s="6" t="s">
        <v>208</v>
      </c>
      <c r="C74" s="6" t="n">
        <v>31</v>
      </c>
      <c r="D74" s="6" t="s">
        <v>206</v>
      </c>
      <c r="E74" s="150" t="n">
        <v>0</v>
      </c>
      <c r="F74" s="151" t="n">
        <v>0</v>
      </c>
      <c r="G74" s="150" t="n">
        <v>0</v>
      </c>
      <c r="H74" s="151" t="n">
        <v>0</v>
      </c>
      <c r="I74" s="150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6" t="s">
        <v>207</v>
      </c>
      <c r="B75" s="6" t="s">
        <v>208</v>
      </c>
      <c r="C75" s="6" t="n">
        <v>32</v>
      </c>
      <c r="D75" s="6" t="s">
        <v>60</v>
      </c>
      <c r="E75" s="150" t="n">
        <v>0</v>
      </c>
      <c r="F75" s="151" t="n">
        <v>0</v>
      </c>
      <c r="G75" s="150" t="n">
        <v>0</v>
      </c>
      <c r="H75" s="151" t="n">
        <v>0</v>
      </c>
      <c r="I75" s="150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6" t="s">
        <v>207</v>
      </c>
      <c r="B76" s="6" t="s">
        <v>208</v>
      </c>
      <c r="C76" s="6" t="n">
        <v>33</v>
      </c>
      <c r="D76" s="6" t="s">
        <v>61</v>
      </c>
      <c r="E76" s="150" t="n">
        <v>0</v>
      </c>
      <c r="F76" s="151" t="n">
        <v>0</v>
      </c>
      <c r="G76" s="150" t="n">
        <v>0</v>
      </c>
      <c r="H76" s="151" t="n">
        <v>0</v>
      </c>
      <c r="I76" s="150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6" t="s">
        <v>207</v>
      </c>
      <c r="B77" s="6" t="s">
        <v>208</v>
      </c>
      <c r="C77" s="6" t="n">
        <v>34</v>
      </c>
      <c r="D77" s="6" t="s">
        <v>62</v>
      </c>
      <c r="E77" s="150" t="n">
        <v>0</v>
      </c>
      <c r="F77" s="151" t="n">
        <v>0</v>
      </c>
      <c r="G77" s="150" t="n">
        <v>0</v>
      </c>
      <c r="H77" s="151" t="n">
        <v>0</v>
      </c>
      <c r="I77" s="150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6" t="s">
        <v>207</v>
      </c>
      <c r="B78" s="6" t="s">
        <v>208</v>
      </c>
      <c r="C78" s="6" t="n">
        <v>35</v>
      </c>
      <c r="D78" s="6" t="s">
        <v>63</v>
      </c>
      <c r="E78" s="150" t="n">
        <v>0</v>
      </c>
      <c r="F78" s="151" t="n">
        <v>0</v>
      </c>
      <c r="G78" s="150" t="n">
        <v>0</v>
      </c>
      <c r="H78" s="151" t="n">
        <v>0</v>
      </c>
      <c r="I78" s="150"/>
      <c r="J78" s="151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6" t="s">
        <v>207</v>
      </c>
      <c r="B79" s="6" t="s">
        <v>208</v>
      </c>
      <c r="C79" s="6" t="n">
        <v>36</v>
      </c>
      <c r="D79" s="6" t="s">
        <v>64</v>
      </c>
      <c r="E79" s="150" t="n">
        <v>0</v>
      </c>
      <c r="F79" s="151" t="n">
        <v>0</v>
      </c>
      <c r="G79" s="150" t="n">
        <v>0</v>
      </c>
      <c r="H79" s="151" t="n">
        <v>0</v>
      </c>
      <c r="I79" s="150"/>
      <c r="J79" s="151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6" t="s">
        <v>207</v>
      </c>
      <c r="B80" s="6" t="s">
        <v>208</v>
      </c>
      <c r="C80" s="6" t="n">
        <v>37</v>
      </c>
      <c r="D80" s="6" t="s">
        <v>65</v>
      </c>
      <c r="E80" s="150" t="n">
        <v>0</v>
      </c>
      <c r="F80" s="151" t="n">
        <v>0</v>
      </c>
      <c r="G80" s="150" t="n">
        <v>0</v>
      </c>
      <c r="H80" s="151" t="n">
        <v>0</v>
      </c>
      <c r="I80" s="150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6" t="s">
        <v>207</v>
      </c>
      <c r="B81" s="6" t="s">
        <v>208</v>
      </c>
      <c r="C81" s="6" t="n">
        <v>38</v>
      </c>
      <c r="D81" s="6" t="s">
        <v>66</v>
      </c>
      <c r="E81" s="150" t="n">
        <v>0</v>
      </c>
      <c r="F81" s="151" t="n">
        <v>0</v>
      </c>
      <c r="G81" s="150" t="n">
        <v>0</v>
      </c>
      <c r="H81" s="151" t="n">
        <v>0</v>
      </c>
      <c r="I81" s="150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6" t="s">
        <v>207</v>
      </c>
      <c r="B82" s="6" t="s">
        <v>208</v>
      </c>
      <c r="C82" s="6" t="n">
        <v>39</v>
      </c>
      <c r="D82" s="6" t="s">
        <v>67</v>
      </c>
      <c r="E82" s="150" t="n">
        <v>0</v>
      </c>
      <c r="F82" s="151" t="n">
        <v>0</v>
      </c>
      <c r="G82" s="150" t="n">
        <v>0</v>
      </c>
      <c r="H82" s="151" t="n">
        <v>0</v>
      </c>
      <c r="I82" s="150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6" t="s">
        <v>207</v>
      </c>
      <c r="B83" s="6" t="s">
        <v>208</v>
      </c>
      <c r="C83" s="6" t="n">
        <v>40</v>
      </c>
      <c r="D83" s="6" t="s">
        <v>68</v>
      </c>
      <c r="E83" s="150" t="n">
        <v>0</v>
      </c>
      <c r="F83" s="151" t="n">
        <v>0</v>
      </c>
      <c r="G83" s="150" t="n">
        <v>0</v>
      </c>
      <c r="H83" s="151" t="n">
        <v>0</v>
      </c>
      <c r="I83" s="150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6" t="s">
        <v>209</v>
      </c>
      <c r="B84" s="6" t="s">
        <v>210</v>
      </c>
      <c r="C84" s="6" t="n">
        <v>1</v>
      </c>
      <c r="D84" s="6" t="s">
        <v>15</v>
      </c>
      <c r="E84" s="150" t="n">
        <v>0</v>
      </c>
      <c r="F84" s="151" t="n">
        <v>0</v>
      </c>
      <c r="G84" s="150" t="n">
        <v>0</v>
      </c>
      <c r="H84" s="151" t="n">
        <v>0</v>
      </c>
      <c r="I84" s="150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6" t="s">
        <v>209</v>
      </c>
      <c r="B85" s="6" t="s">
        <v>210</v>
      </c>
      <c r="C85" s="6" t="n">
        <v>2</v>
      </c>
      <c r="D85" s="6" t="s">
        <v>16</v>
      </c>
      <c r="E85" s="150" t="n">
        <v>0</v>
      </c>
      <c r="F85" s="151" t="n">
        <v>0</v>
      </c>
      <c r="G85" s="150" t="n">
        <v>0</v>
      </c>
      <c r="H85" s="151" t="n">
        <v>0</v>
      </c>
      <c r="I85" s="150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6" t="s">
        <v>209</v>
      </c>
      <c r="B86" s="6" t="s">
        <v>210</v>
      </c>
      <c r="C86" s="6" t="n">
        <v>3</v>
      </c>
      <c r="D86" s="6" t="s">
        <v>17</v>
      </c>
      <c r="E86" s="150" t="n">
        <v>0</v>
      </c>
      <c r="F86" s="151" t="n">
        <v>0</v>
      </c>
      <c r="G86" s="150" t="n">
        <v>0</v>
      </c>
      <c r="H86" s="151" t="n">
        <v>0</v>
      </c>
      <c r="I86" s="150"/>
      <c r="J86" s="151"/>
      <c r="K86" s="151"/>
      <c r="L86" s="151"/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6" t="s">
        <v>209</v>
      </c>
      <c r="B87" s="6" t="s">
        <v>210</v>
      </c>
      <c r="C87" s="6" t="n">
        <v>4</v>
      </c>
      <c r="D87" s="6" t="s">
        <v>18</v>
      </c>
      <c r="E87" s="150" t="n">
        <v>0</v>
      </c>
      <c r="F87" s="151" t="n">
        <v>0</v>
      </c>
      <c r="G87" s="150" t="n">
        <v>0</v>
      </c>
      <c r="H87" s="151" t="n">
        <v>0</v>
      </c>
      <c r="I87" s="150"/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6" t="s">
        <v>209</v>
      </c>
      <c r="B88" s="6" t="s">
        <v>210</v>
      </c>
      <c r="C88" s="6" t="n">
        <v>5</v>
      </c>
      <c r="D88" s="6" t="s">
        <v>195</v>
      </c>
      <c r="E88" s="150" t="n">
        <v>0</v>
      </c>
      <c r="F88" s="151" t="n">
        <v>0</v>
      </c>
      <c r="G88" s="150" t="n">
        <v>0</v>
      </c>
      <c r="H88" s="151" t="n">
        <v>0</v>
      </c>
      <c r="I88" s="150"/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6" t="s">
        <v>209</v>
      </c>
      <c r="B89" s="6" t="s">
        <v>210</v>
      </c>
      <c r="C89" s="6" t="n">
        <v>6</v>
      </c>
      <c r="D89" s="6" t="s">
        <v>15</v>
      </c>
      <c r="E89" s="150" t="n">
        <v>0</v>
      </c>
      <c r="F89" s="151" t="n">
        <v>0</v>
      </c>
      <c r="G89" s="150" t="n">
        <v>0</v>
      </c>
      <c r="H89" s="151" t="n">
        <v>0</v>
      </c>
      <c r="I89" s="150"/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6" t="s">
        <v>209</v>
      </c>
      <c r="B90" s="6" t="s">
        <v>210</v>
      </c>
      <c r="C90" s="6" t="n">
        <v>7</v>
      </c>
      <c r="D90" s="6" t="s">
        <v>16</v>
      </c>
      <c r="E90" s="150" t="n">
        <v>0</v>
      </c>
      <c r="F90" s="151" t="n">
        <v>0</v>
      </c>
      <c r="G90" s="150" t="n">
        <v>0</v>
      </c>
      <c r="H90" s="151" t="n">
        <v>0</v>
      </c>
      <c r="I90" s="150"/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6" t="s">
        <v>209</v>
      </c>
      <c r="B91" s="6" t="s">
        <v>210</v>
      </c>
      <c r="C91" s="6" t="n">
        <v>8</v>
      </c>
      <c r="D91" s="6" t="s">
        <v>17</v>
      </c>
      <c r="E91" s="150" t="n">
        <v>0</v>
      </c>
      <c r="F91" s="151" t="n">
        <v>0</v>
      </c>
      <c r="G91" s="150" t="n">
        <v>0</v>
      </c>
      <c r="H91" s="151" t="n">
        <v>0</v>
      </c>
      <c r="I91" s="150"/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6" t="s">
        <v>209</v>
      </c>
      <c r="B92" s="6" t="s">
        <v>210</v>
      </c>
      <c r="C92" s="6" t="n">
        <v>9</v>
      </c>
      <c r="D92" s="6" t="s">
        <v>18</v>
      </c>
      <c r="E92" s="150" t="n">
        <v>0</v>
      </c>
      <c r="F92" s="151" t="n">
        <v>0</v>
      </c>
      <c r="G92" s="150" t="n">
        <v>0</v>
      </c>
      <c r="H92" s="151" t="n">
        <v>0</v>
      </c>
      <c r="I92" s="150"/>
      <c r="J92" s="151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6" t="s">
        <v>209</v>
      </c>
      <c r="B93" s="6" t="s">
        <v>210</v>
      </c>
      <c r="C93" s="6" t="n">
        <v>10</v>
      </c>
      <c r="D93" s="6" t="s">
        <v>22</v>
      </c>
      <c r="E93" s="150" t="n">
        <v>0</v>
      </c>
      <c r="F93" s="151" t="n">
        <v>0</v>
      </c>
      <c r="G93" s="150" t="n">
        <v>0</v>
      </c>
      <c r="H93" s="151" t="n">
        <v>0</v>
      </c>
      <c r="I93" s="150"/>
      <c r="J93" s="151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6" t="s">
        <v>209</v>
      </c>
      <c r="B94" s="6" t="s">
        <v>210</v>
      </c>
      <c r="C94" s="6" t="n">
        <v>11</v>
      </c>
      <c r="D94" s="6" t="s">
        <v>25</v>
      </c>
      <c r="E94" s="150" t="n">
        <v>0</v>
      </c>
      <c r="F94" s="151" t="n">
        <v>0</v>
      </c>
      <c r="G94" s="150" t="n">
        <v>0</v>
      </c>
      <c r="H94" s="151" t="n">
        <v>0</v>
      </c>
      <c r="I94" s="150"/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6" t="s">
        <v>209</v>
      </c>
      <c r="B95" s="6" t="s">
        <v>210</v>
      </c>
      <c r="C95" s="6" t="n">
        <v>12</v>
      </c>
      <c r="D95" s="6" t="s">
        <v>26</v>
      </c>
      <c r="E95" s="150" t="n">
        <v>0</v>
      </c>
      <c r="F95" s="151" t="n">
        <v>0</v>
      </c>
      <c r="G95" s="150" t="n">
        <v>0</v>
      </c>
      <c r="H95" s="151" t="n">
        <v>0</v>
      </c>
      <c r="I95" s="150"/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6" t="s">
        <v>209</v>
      </c>
      <c r="B96" s="6" t="s">
        <v>210</v>
      </c>
      <c r="C96" s="6" t="n">
        <v>13</v>
      </c>
      <c r="D96" s="6" t="s">
        <v>29</v>
      </c>
      <c r="E96" s="150" t="n">
        <v>0</v>
      </c>
      <c r="F96" s="151" t="n">
        <v>0</v>
      </c>
      <c r="G96" s="150" t="n">
        <v>0</v>
      </c>
      <c r="H96" s="151" t="n">
        <v>0</v>
      </c>
      <c r="I96" s="150"/>
      <c r="J96" s="151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6" t="s">
        <v>209</v>
      </c>
      <c r="B97" s="6" t="s">
        <v>210</v>
      </c>
      <c r="C97" s="6" t="n">
        <v>14</v>
      </c>
      <c r="D97" s="6" t="s">
        <v>30</v>
      </c>
      <c r="E97" s="150" t="n">
        <v>0</v>
      </c>
      <c r="F97" s="151" t="n">
        <v>0</v>
      </c>
      <c r="G97" s="150" t="n">
        <v>0</v>
      </c>
      <c r="H97" s="151" t="n">
        <v>0</v>
      </c>
      <c r="I97" s="150"/>
      <c r="J97" s="151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6" t="s">
        <v>209</v>
      </c>
      <c r="B98" s="6" t="s">
        <v>210</v>
      </c>
      <c r="C98" s="6" t="n">
        <v>15</v>
      </c>
      <c r="D98" s="6" t="s">
        <v>31</v>
      </c>
      <c r="E98" s="150" t="n">
        <v>0</v>
      </c>
      <c r="F98" s="151" t="n">
        <v>0</v>
      </c>
      <c r="G98" s="150" t="n">
        <v>0</v>
      </c>
      <c r="H98" s="151" t="n">
        <v>0</v>
      </c>
      <c r="I98" s="150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6" t="s">
        <v>209</v>
      </c>
      <c r="B99" s="6" t="s">
        <v>210</v>
      </c>
      <c r="C99" s="6" t="n">
        <v>16</v>
      </c>
      <c r="D99" s="6" t="s">
        <v>32</v>
      </c>
      <c r="E99" s="150" t="n">
        <v>0</v>
      </c>
      <c r="F99" s="151" t="n">
        <v>0</v>
      </c>
      <c r="G99" s="150" t="n">
        <v>0</v>
      </c>
      <c r="H99" s="151" t="n">
        <v>0</v>
      </c>
      <c r="I99" s="150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6" t="s">
        <v>209</v>
      </c>
      <c r="B100" s="6" t="s">
        <v>210</v>
      </c>
      <c r="C100" s="6" t="n">
        <v>17</v>
      </c>
      <c r="D100" s="6" t="s">
        <v>196</v>
      </c>
      <c r="E100" s="150" t="n">
        <v>0</v>
      </c>
      <c r="F100" s="151" t="n">
        <v>0</v>
      </c>
      <c r="G100" s="150" t="n">
        <v>0</v>
      </c>
      <c r="H100" s="151" t="n">
        <v>0</v>
      </c>
      <c r="I100" s="150"/>
      <c r="J100" s="151"/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6" t="s">
        <v>209</v>
      </c>
      <c r="B101" s="6" t="s">
        <v>210</v>
      </c>
      <c r="C101" s="6" t="n">
        <v>18</v>
      </c>
      <c r="D101" s="6" t="s">
        <v>197</v>
      </c>
      <c r="E101" s="150" t="n">
        <v>0</v>
      </c>
      <c r="F101" s="151" t="n">
        <v>0</v>
      </c>
      <c r="G101" s="150" t="n">
        <v>0</v>
      </c>
      <c r="H101" s="151" t="n">
        <v>0</v>
      </c>
      <c r="I101" s="150"/>
      <c r="J101" s="151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6" t="s">
        <v>209</v>
      </c>
      <c r="B102" s="6" t="s">
        <v>210</v>
      </c>
      <c r="C102" s="6" t="n">
        <v>19</v>
      </c>
      <c r="D102" s="6" t="s">
        <v>37</v>
      </c>
      <c r="E102" s="150" t="n">
        <v>0</v>
      </c>
      <c r="F102" s="151" t="n">
        <v>0</v>
      </c>
      <c r="G102" s="150" t="n">
        <v>0</v>
      </c>
      <c r="H102" s="151" t="n">
        <v>0</v>
      </c>
      <c r="I102" s="150"/>
      <c r="J102" s="151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6" t="s">
        <v>209</v>
      </c>
      <c r="B103" s="6" t="s">
        <v>210</v>
      </c>
      <c r="C103" s="6" t="n">
        <v>20</v>
      </c>
      <c r="D103" s="6" t="s">
        <v>198</v>
      </c>
      <c r="E103" s="150" t="n">
        <v>0</v>
      </c>
      <c r="F103" s="151" t="n">
        <v>0</v>
      </c>
      <c r="G103" s="150" t="n">
        <v>0</v>
      </c>
      <c r="H103" s="151" t="n">
        <v>0</v>
      </c>
      <c r="I103" s="150"/>
      <c r="J103" s="151"/>
      <c r="K103" s="151"/>
      <c r="L103" s="151"/>
      <c r="M103" s="151"/>
      <c r="N103" s="151"/>
      <c r="O103" s="151"/>
      <c r="P103" s="151"/>
      <c r="Q103" s="151"/>
      <c r="R103" s="151"/>
      <c r="S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51"/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6" t="s">
        <v>209</v>
      </c>
      <c r="B104" s="6" t="s">
        <v>210</v>
      </c>
      <c r="C104" s="6" t="n">
        <v>21</v>
      </c>
      <c r="D104" s="6" t="s">
        <v>199</v>
      </c>
      <c r="E104" s="150" t="n">
        <v>0</v>
      </c>
      <c r="F104" s="151" t="n">
        <v>0</v>
      </c>
      <c r="G104" s="150" t="n">
        <v>0</v>
      </c>
      <c r="H104" s="151" t="n">
        <v>0</v>
      </c>
      <c r="I104" s="150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6" t="s">
        <v>209</v>
      </c>
      <c r="B105" s="6" t="s">
        <v>210</v>
      </c>
      <c r="C105" s="6" t="n">
        <v>22</v>
      </c>
      <c r="D105" s="6" t="s">
        <v>200</v>
      </c>
      <c r="E105" s="150" t="n">
        <v>0</v>
      </c>
      <c r="F105" s="151" t="n">
        <v>0</v>
      </c>
      <c r="G105" s="150" t="n">
        <v>0</v>
      </c>
      <c r="H105" s="151" t="n">
        <v>0</v>
      </c>
      <c r="I105" s="150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6" t="s">
        <v>209</v>
      </c>
      <c r="B106" s="6" t="s">
        <v>210</v>
      </c>
      <c r="C106" s="6" t="n">
        <v>23</v>
      </c>
      <c r="D106" s="6" t="s">
        <v>134</v>
      </c>
      <c r="E106" s="150" t="n">
        <v>0</v>
      </c>
      <c r="F106" s="151" t="n">
        <v>0</v>
      </c>
      <c r="G106" s="150" t="n">
        <v>0</v>
      </c>
      <c r="H106" s="151" t="n">
        <v>0</v>
      </c>
      <c r="I106" s="150"/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6" t="s">
        <v>209</v>
      </c>
      <c r="B107" s="6" t="s">
        <v>210</v>
      </c>
      <c r="C107" s="6" t="n">
        <v>24</v>
      </c>
      <c r="D107" s="6" t="s">
        <v>45</v>
      </c>
      <c r="E107" s="150" t="n">
        <v>0</v>
      </c>
      <c r="F107" s="151" t="n">
        <v>0</v>
      </c>
      <c r="G107" s="150" t="n">
        <v>0</v>
      </c>
      <c r="H107" s="151" t="n">
        <v>0</v>
      </c>
      <c r="I107" s="150"/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6" t="s">
        <v>209</v>
      </c>
      <c r="B108" s="6" t="s">
        <v>210</v>
      </c>
      <c r="C108" s="6" t="n">
        <v>25</v>
      </c>
      <c r="D108" s="6" t="s">
        <v>46</v>
      </c>
      <c r="E108" s="150" t="n">
        <v>0</v>
      </c>
      <c r="F108" s="151" t="n">
        <v>0</v>
      </c>
      <c r="G108" s="150" t="n">
        <v>0</v>
      </c>
      <c r="H108" s="151" t="n">
        <v>0</v>
      </c>
      <c r="I108" s="150"/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6" t="s">
        <v>209</v>
      </c>
      <c r="B109" s="6" t="s">
        <v>210</v>
      </c>
      <c r="C109" s="6" t="n">
        <v>26</v>
      </c>
      <c r="D109" s="6" t="s">
        <v>201</v>
      </c>
      <c r="E109" s="150" t="n">
        <v>0</v>
      </c>
      <c r="F109" s="151" t="n">
        <v>0</v>
      </c>
      <c r="G109" s="150" t="n">
        <v>0</v>
      </c>
      <c r="H109" s="151" t="n">
        <v>0</v>
      </c>
      <c r="I109" s="150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6" t="s">
        <v>209</v>
      </c>
      <c r="B110" s="6" t="s">
        <v>210</v>
      </c>
      <c r="C110" s="6" t="n">
        <v>27</v>
      </c>
      <c r="D110" s="6" t="s">
        <v>202</v>
      </c>
      <c r="E110" s="150" t="n">
        <v>0</v>
      </c>
      <c r="F110" s="151" t="n">
        <v>0</v>
      </c>
      <c r="G110" s="150" t="n">
        <v>0</v>
      </c>
      <c r="H110" s="151" t="n">
        <v>0</v>
      </c>
      <c r="I110" s="150"/>
      <c r="J110" s="151"/>
      <c r="K110" s="151"/>
      <c r="L110" s="151"/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51"/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6" t="s">
        <v>209</v>
      </c>
      <c r="B111" s="6" t="s">
        <v>210</v>
      </c>
      <c r="C111" s="6" t="n">
        <v>28</v>
      </c>
      <c r="D111" s="6" t="s">
        <v>203</v>
      </c>
      <c r="E111" s="150" t="n">
        <v>0</v>
      </c>
      <c r="F111" s="151" t="n">
        <v>0</v>
      </c>
      <c r="G111" s="150" t="n">
        <v>0</v>
      </c>
      <c r="H111" s="151" t="n">
        <v>0</v>
      </c>
      <c r="I111" s="150"/>
      <c r="J111" s="151"/>
      <c r="K111" s="151"/>
      <c r="L111" s="151"/>
      <c r="M111" s="151"/>
      <c r="N111" s="151"/>
      <c r="O111" s="151"/>
      <c r="P111" s="151"/>
      <c r="Q111" s="151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51"/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6" t="s">
        <v>209</v>
      </c>
      <c r="B112" s="6" t="s">
        <v>210</v>
      </c>
      <c r="C112" s="6" t="n">
        <v>29</v>
      </c>
      <c r="D112" s="6" t="s">
        <v>204</v>
      </c>
      <c r="E112" s="150" t="n">
        <v>0</v>
      </c>
      <c r="F112" s="151" t="n">
        <v>0</v>
      </c>
      <c r="G112" s="150" t="n">
        <v>0</v>
      </c>
      <c r="H112" s="151" t="n">
        <v>0</v>
      </c>
      <c r="I112" s="150"/>
      <c r="J112" s="151"/>
      <c r="K112" s="151"/>
      <c r="L112" s="151"/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51"/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6" t="s">
        <v>209</v>
      </c>
      <c r="B113" s="6" t="s">
        <v>210</v>
      </c>
      <c r="C113" s="6" t="n">
        <v>30</v>
      </c>
      <c r="D113" s="6" t="s">
        <v>205</v>
      </c>
      <c r="E113" s="150" t="n">
        <v>0</v>
      </c>
      <c r="F113" s="151" t="n">
        <v>0</v>
      </c>
      <c r="G113" s="150" t="n">
        <v>0</v>
      </c>
      <c r="H113" s="151" t="n">
        <v>0</v>
      </c>
      <c r="I113" s="150"/>
      <c r="J113" s="151"/>
      <c r="K113" s="151"/>
      <c r="L113" s="151"/>
      <c r="M113" s="151"/>
      <c r="N113" s="151"/>
      <c r="O113" s="151"/>
      <c r="P113" s="151"/>
      <c r="Q113" s="151"/>
      <c r="R113" s="151"/>
      <c r="S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51"/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6" t="s">
        <v>209</v>
      </c>
      <c r="B114" s="6" t="s">
        <v>210</v>
      </c>
      <c r="C114" s="6" t="n">
        <v>31</v>
      </c>
      <c r="D114" s="6" t="s">
        <v>206</v>
      </c>
      <c r="E114" s="150" t="n">
        <v>0</v>
      </c>
      <c r="F114" s="151" t="n">
        <v>0</v>
      </c>
      <c r="G114" s="150" t="n">
        <v>0</v>
      </c>
      <c r="H114" s="151" t="n">
        <v>0</v>
      </c>
      <c r="I114" s="150"/>
      <c r="J114" s="151"/>
      <c r="K114" s="151"/>
      <c r="L114" s="151"/>
      <c r="M114" s="151"/>
      <c r="N114" s="151"/>
      <c r="O114" s="151"/>
      <c r="P114" s="151"/>
      <c r="Q114" s="151"/>
      <c r="R114" s="151"/>
      <c r="S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51"/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6" t="s">
        <v>209</v>
      </c>
      <c r="B115" s="6" t="s">
        <v>210</v>
      </c>
      <c r="C115" s="6" t="n">
        <v>32</v>
      </c>
      <c r="D115" s="6" t="s">
        <v>60</v>
      </c>
      <c r="E115" s="150" t="n">
        <v>0</v>
      </c>
      <c r="F115" s="151" t="n">
        <v>0</v>
      </c>
      <c r="G115" s="150" t="n">
        <v>0</v>
      </c>
      <c r="H115" s="151" t="n">
        <v>0</v>
      </c>
      <c r="I115" s="150"/>
      <c r="J115" s="151"/>
      <c r="K115" s="151"/>
      <c r="L115" s="151"/>
      <c r="M115" s="151"/>
      <c r="N115" s="151"/>
      <c r="O115" s="151"/>
      <c r="P115" s="151"/>
      <c r="Q115" s="151"/>
      <c r="R115" s="151"/>
      <c r="S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51"/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6" t="s">
        <v>209</v>
      </c>
      <c r="B116" s="6" t="s">
        <v>210</v>
      </c>
      <c r="C116" s="6" t="n">
        <v>33</v>
      </c>
      <c r="D116" s="6" t="s">
        <v>61</v>
      </c>
      <c r="E116" s="150" t="n">
        <v>0</v>
      </c>
      <c r="F116" s="151" t="n">
        <v>0</v>
      </c>
      <c r="G116" s="150" t="n">
        <v>0</v>
      </c>
      <c r="H116" s="151" t="n">
        <v>0</v>
      </c>
      <c r="I116" s="150"/>
      <c r="J116" s="151"/>
      <c r="K116" s="151"/>
      <c r="L116" s="151"/>
      <c r="M116" s="151"/>
      <c r="N116" s="151"/>
      <c r="O116" s="151"/>
      <c r="P116" s="151"/>
      <c r="Q116" s="151"/>
      <c r="R116" s="151"/>
      <c r="S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51"/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6" t="s">
        <v>209</v>
      </c>
      <c r="B117" s="6" t="s">
        <v>210</v>
      </c>
      <c r="C117" s="6" t="n">
        <v>34</v>
      </c>
      <c r="D117" s="6" t="s">
        <v>62</v>
      </c>
      <c r="E117" s="150" t="n">
        <v>0</v>
      </c>
      <c r="F117" s="151" t="n">
        <v>0</v>
      </c>
      <c r="G117" s="150" t="n">
        <v>0</v>
      </c>
      <c r="H117" s="151" t="n">
        <v>0</v>
      </c>
      <c r="I117" s="150"/>
      <c r="J117" s="151"/>
      <c r="K117" s="151"/>
      <c r="L117" s="151"/>
      <c r="M117" s="151"/>
      <c r="N117" s="151"/>
      <c r="O117" s="151"/>
      <c r="P117" s="151"/>
      <c r="Q117" s="151"/>
      <c r="R117" s="151"/>
      <c r="S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51"/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6" t="s">
        <v>209</v>
      </c>
      <c r="B118" s="6" t="s">
        <v>210</v>
      </c>
      <c r="C118" s="6" t="n">
        <v>35</v>
      </c>
      <c r="D118" s="6" t="s">
        <v>63</v>
      </c>
      <c r="E118" s="150" t="n">
        <v>0</v>
      </c>
      <c r="F118" s="151" t="n">
        <v>0</v>
      </c>
      <c r="G118" s="150" t="n">
        <v>0</v>
      </c>
      <c r="H118" s="151" t="n">
        <v>0</v>
      </c>
      <c r="I118" s="150"/>
      <c r="J118" s="151"/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6" t="s">
        <v>209</v>
      </c>
      <c r="B119" s="6" t="s">
        <v>210</v>
      </c>
      <c r="C119" s="6" t="n">
        <v>36</v>
      </c>
      <c r="D119" s="6" t="s">
        <v>64</v>
      </c>
      <c r="E119" s="150" t="n">
        <v>0</v>
      </c>
      <c r="F119" s="151" t="n">
        <v>0</v>
      </c>
      <c r="G119" s="150" t="n">
        <v>0</v>
      </c>
      <c r="H119" s="151" t="n">
        <v>0</v>
      </c>
      <c r="I119" s="150"/>
      <c r="J119" s="151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6" t="s">
        <v>209</v>
      </c>
      <c r="B120" s="6" t="s">
        <v>210</v>
      </c>
      <c r="C120" s="6" t="n">
        <v>37</v>
      </c>
      <c r="D120" s="6" t="s">
        <v>65</v>
      </c>
      <c r="E120" s="150" t="n">
        <v>0</v>
      </c>
      <c r="F120" s="151" t="n">
        <v>0</v>
      </c>
      <c r="G120" s="150" t="n">
        <v>0</v>
      </c>
      <c r="H120" s="151" t="n">
        <v>0</v>
      </c>
      <c r="I120" s="150"/>
      <c r="J120" s="151"/>
      <c r="K120" s="151"/>
      <c r="L120" s="151"/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6" t="s">
        <v>209</v>
      </c>
      <c r="B121" s="6" t="s">
        <v>210</v>
      </c>
      <c r="C121" s="6" t="n">
        <v>38</v>
      </c>
      <c r="D121" s="6" t="s">
        <v>66</v>
      </c>
      <c r="E121" s="150" t="n">
        <v>0</v>
      </c>
      <c r="F121" s="151" t="n">
        <v>0</v>
      </c>
      <c r="G121" s="150" t="n">
        <v>0</v>
      </c>
      <c r="H121" s="151" t="n">
        <v>0</v>
      </c>
      <c r="I121" s="150"/>
      <c r="J121" s="151"/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6" t="s">
        <v>209</v>
      </c>
      <c r="B122" s="6" t="s">
        <v>210</v>
      </c>
      <c r="C122" s="6" t="n">
        <v>39</v>
      </c>
      <c r="D122" s="6" t="s">
        <v>67</v>
      </c>
      <c r="E122" s="150" t="n">
        <v>0</v>
      </c>
      <c r="F122" s="151" t="n">
        <v>0</v>
      </c>
      <c r="G122" s="150" t="n">
        <v>0</v>
      </c>
      <c r="H122" s="151" t="n">
        <v>0</v>
      </c>
      <c r="I122" s="150"/>
      <c r="J122" s="151"/>
      <c r="K122" s="151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6" t="s">
        <v>209</v>
      </c>
      <c r="B123" s="6" t="s">
        <v>210</v>
      </c>
      <c r="C123" s="6" t="n">
        <v>40</v>
      </c>
      <c r="D123" s="6" t="s">
        <v>68</v>
      </c>
      <c r="E123" s="150" t="n">
        <v>0</v>
      </c>
      <c r="F123" s="151" t="n">
        <v>0</v>
      </c>
      <c r="G123" s="150" t="n">
        <v>0</v>
      </c>
      <c r="H123" s="151" t="n">
        <v>0</v>
      </c>
      <c r="I123" s="150"/>
      <c r="J123" s="151"/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6" t="s">
        <v>209</v>
      </c>
      <c r="B124" s="6" t="s">
        <v>100</v>
      </c>
      <c r="C124" s="6" t="n">
        <v>1</v>
      </c>
      <c r="D124" s="6" t="s">
        <v>15</v>
      </c>
      <c r="E124" s="150" t="n">
        <v>0</v>
      </c>
      <c r="F124" s="151" t="n">
        <v>0</v>
      </c>
      <c r="G124" s="150" t="n">
        <v>0</v>
      </c>
      <c r="H124" s="151" t="n">
        <v>0</v>
      </c>
      <c r="I124" s="150"/>
      <c r="J124" s="151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6" t="s">
        <v>209</v>
      </c>
      <c r="B125" s="6" t="s">
        <v>100</v>
      </c>
      <c r="C125" s="6" t="n">
        <v>2</v>
      </c>
      <c r="D125" s="6" t="s">
        <v>16</v>
      </c>
      <c r="E125" s="150" t="n">
        <v>0</v>
      </c>
      <c r="F125" s="151" t="n">
        <v>0</v>
      </c>
      <c r="G125" s="150" t="n">
        <v>0</v>
      </c>
      <c r="H125" s="151" t="n">
        <v>0</v>
      </c>
      <c r="I125" s="150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6" t="s">
        <v>209</v>
      </c>
      <c r="B126" s="6" t="s">
        <v>100</v>
      </c>
      <c r="C126" s="6" t="n">
        <v>3</v>
      </c>
      <c r="D126" s="6" t="s">
        <v>17</v>
      </c>
      <c r="E126" s="150" t="n">
        <v>0</v>
      </c>
      <c r="F126" s="151" t="n">
        <v>0</v>
      </c>
      <c r="G126" s="150" t="n">
        <v>0</v>
      </c>
      <c r="H126" s="151" t="n">
        <v>0</v>
      </c>
      <c r="I126" s="150"/>
      <c r="J126" s="151"/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6" t="s">
        <v>209</v>
      </c>
      <c r="B127" s="6" t="s">
        <v>100</v>
      </c>
      <c r="C127" s="6" t="n">
        <v>4</v>
      </c>
      <c r="D127" s="6" t="s">
        <v>18</v>
      </c>
      <c r="E127" s="150" t="n">
        <v>0</v>
      </c>
      <c r="F127" s="151" t="n">
        <v>0</v>
      </c>
      <c r="G127" s="150" t="n">
        <v>0</v>
      </c>
      <c r="H127" s="151" t="n">
        <v>0</v>
      </c>
      <c r="I127" s="150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6" t="s">
        <v>209</v>
      </c>
      <c r="B128" s="6" t="s">
        <v>100</v>
      </c>
      <c r="C128" s="6" t="n">
        <v>5</v>
      </c>
      <c r="D128" s="6" t="s">
        <v>195</v>
      </c>
      <c r="E128" s="150" t="n">
        <v>0</v>
      </c>
      <c r="F128" s="151" t="n">
        <v>0</v>
      </c>
      <c r="G128" s="150" t="n">
        <v>0</v>
      </c>
      <c r="H128" s="151" t="n">
        <v>0</v>
      </c>
      <c r="I128" s="150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6" t="s">
        <v>209</v>
      </c>
      <c r="B129" s="6" t="s">
        <v>100</v>
      </c>
      <c r="C129" s="6" t="n">
        <v>6</v>
      </c>
      <c r="D129" s="6" t="s">
        <v>15</v>
      </c>
      <c r="E129" s="150" t="n">
        <v>0</v>
      </c>
      <c r="F129" s="151" t="n">
        <v>0</v>
      </c>
      <c r="G129" s="150" t="n">
        <v>0</v>
      </c>
      <c r="H129" s="151" t="n">
        <v>0</v>
      </c>
      <c r="I129" s="150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6" t="s">
        <v>209</v>
      </c>
      <c r="B130" s="6" t="s">
        <v>100</v>
      </c>
      <c r="C130" s="6" t="n">
        <v>7</v>
      </c>
      <c r="D130" s="6" t="s">
        <v>16</v>
      </c>
      <c r="E130" s="150" t="n">
        <v>0</v>
      </c>
      <c r="F130" s="151" t="n">
        <v>0</v>
      </c>
      <c r="G130" s="150" t="n">
        <v>0</v>
      </c>
      <c r="H130" s="151" t="n">
        <v>0</v>
      </c>
      <c r="I130" s="150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6" t="s">
        <v>209</v>
      </c>
      <c r="B131" s="6" t="s">
        <v>100</v>
      </c>
      <c r="C131" s="6" t="n">
        <v>8</v>
      </c>
      <c r="D131" s="6" t="s">
        <v>17</v>
      </c>
      <c r="E131" s="150" t="n">
        <v>0</v>
      </c>
      <c r="F131" s="151" t="n">
        <v>0</v>
      </c>
      <c r="G131" s="150" t="n">
        <v>0</v>
      </c>
      <c r="H131" s="151" t="n">
        <v>0</v>
      </c>
      <c r="I131" s="150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6" t="s">
        <v>209</v>
      </c>
      <c r="B132" s="6" t="s">
        <v>100</v>
      </c>
      <c r="C132" s="6" t="n">
        <v>9</v>
      </c>
      <c r="D132" s="6" t="s">
        <v>18</v>
      </c>
      <c r="E132" s="150" t="n">
        <v>0</v>
      </c>
      <c r="F132" s="151" t="n">
        <v>0</v>
      </c>
      <c r="G132" s="150" t="n">
        <v>0</v>
      </c>
      <c r="H132" s="151" t="n">
        <v>0</v>
      </c>
      <c r="I132" s="150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6" t="s">
        <v>209</v>
      </c>
      <c r="B133" s="6" t="s">
        <v>100</v>
      </c>
      <c r="C133" s="6" t="n">
        <v>10</v>
      </c>
      <c r="D133" s="6" t="s">
        <v>22</v>
      </c>
      <c r="E133" s="150" t="n">
        <v>0</v>
      </c>
      <c r="F133" s="151" t="n">
        <v>0</v>
      </c>
      <c r="G133" s="150" t="n">
        <v>0</v>
      </c>
      <c r="H133" s="151" t="n">
        <v>0</v>
      </c>
      <c r="I133" s="150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6" t="s">
        <v>209</v>
      </c>
      <c r="B134" s="6" t="s">
        <v>100</v>
      </c>
      <c r="C134" s="6" t="n">
        <v>11</v>
      </c>
      <c r="D134" s="6" t="s">
        <v>25</v>
      </c>
      <c r="E134" s="150" t="n">
        <v>0</v>
      </c>
      <c r="F134" s="151" t="n">
        <v>0</v>
      </c>
      <c r="G134" s="150" t="n">
        <v>0</v>
      </c>
      <c r="H134" s="151" t="n">
        <v>0</v>
      </c>
      <c r="I134" s="150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6" t="s">
        <v>209</v>
      </c>
      <c r="B135" s="6" t="s">
        <v>100</v>
      </c>
      <c r="C135" s="6" t="n">
        <v>12</v>
      </c>
      <c r="D135" s="6" t="s">
        <v>26</v>
      </c>
      <c r="E135" s="150" t="n">
        <v>0</v>
      </c>
      <c r="F135" s="151" t="n">
        <v>0</v>
      </c>
      <c r="G135" s="150" t="n">
        <v>0</v>
      </c>
      <c r="H135" s="151" t="n">
        <v>0</v>
      </c>
      <c r="I135" s="150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6" t="s">
        <v>209</v>
      </c>
      <c r="B136" s="6" t="s">
        <v>100</v>
      </c>
      <c r="C136" s="6" t="n">
        <v>13</v>
      </c>
      <c r="D136" s="6" t="s">
        <v>29</v>
      </c>
      <c r="E136" s="150" t="n">
        <v>0</v>
      </c>
      <c r="F136" s="151" t="n">
        <v>0</v>
      </c>
      <c r="G136" s="150" t="n">
        <v>0</v>
      </c>
      <c r="H136" s="151" t="n">
        <v>0</v>
      </c>
      <c r="I136" s="150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6" t="s">
        <v>209</v>
      </c>
      <c r="B137" s="6" t="s">
        <v>100</v>
      </c>
      <c r="C137" s="6" t="n">
        <v>14</v>
      </c>
      <c r="D137" s="6" t="s">
        <v>30</v>
      </c>
      <c r="E137" s="150" t="n">
        <v>0</v>
      </c>
      <c r="F137" s="151" t="n">
        <v>0</v>
      </c>
      <c r="G137" s="150" t="n">
        <v>0</v>
      </c>
      <c r="H137" s="151" t="n">
        <v>0</v>
      </c>
      <c r="I137" s="150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6" t="s">
        <v>209</v>
      </c>
      <c r="B138" s="6" t="s">
        <v>100</v>
      </c>
      <c r="C138" s="6" t="n">
        <v>15</v>
      </c>
      <c r="D138" s="6" t="s">
        <v>31</v>
      </c>
      <c r="E138" s="150" t="n">
        <v>0</v>
      </c>
      <c r="F138" s="151" t="n">
        <v>0</v>
      </c>
      <c r="G138" s="150" t="n">
        <v>0</v>
      </c>
      <c r="H138" s="151" t="n">
        <v>0</v>
      </c>
      <c r="I138" s="150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6" t="s">
        <v>209</v>
      </c>
      <c r="B139" s="6" t="s">
        <v>100</v>
      </c>
      <c r="C139" s="6" t="n">
        <v>16</v>
      </c>
      <c r="D139" s="6" t="s">
        <v>32</v>
      </c>
      <c r="E139" s="150" t="n">
        <v>0</v>
      </c>
      <c r="F139" s="151" t="n">
        <v>0</v>
      </c>
      <c r="G139" s="150" t="n">
        <v>0</v>
      </c>
      <c r="H139" s="151" t="n">
        <v>0</v>
      </c>
      <c r="I139" s="150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6" t="s">
        <v>209</v>
      </c>
      <c r="B140" s="6" t="s">
        <v>100</v>
      </c>
      <c r="C140" s="6" t="n">
        <v>17</v>
      </c>
      <c r="D140" s="6" t="s">
        <v>196</v>
      </c>
      <c r="E140" s="150" t="n">
        <v>0</v>
      </c>
      <c r="F140" s="151" t="n">
        <v>0</v>
      </c>
      <c r="G140" s="150" t="n">
        <v>0</v>
      </c>
      <c r="H140" s="151" t="n">
        <v>0</v>
      </c>
      <c r="I140" s="150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6" t="s">
        <v>209</v>
      </c>
      <c r="B141" s="6" t="s">
        <v>100</v>
      </c>
      <c r="C141" s="6" t="n">
        <v>18</v>
      </c>
      <c r="D141" s="6" t="s">
        <v>197</v>
      </c>
      <c r="E141" s="150" t="n">
        <v>0</v>
      </c>
      <c r="F141" s="151" t="n">
        <v>0</v>
      </c>
      <c r="G141" s="150" t="n">
        <v>0</v>
      </c>
      <c r="H141" s="151" t="n">
        <v>0</v>
      </c>
      <c r="I141" s="150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6" t="s">
        <v>209</v>
      </c>
      <c r="B142" s="6" t="s">
        <v>100</v>
      </c>
      <c r="C142" s="6" t="n">
        <v>19</v>
      </c>
      <c r="D142" s="6" t="s">
        <v>37</v>
      </c>
      <c r="E142" s="150" t="n">
        <v>0</v>
      </c>
      <c r="F142" s="151" t="n">
        <v>0</v>
      </c>
      <c r="G142" s="150" t="n">
        <v>0</v>
      </c>
      <c r="H142" s="151" t="n">
        <v>0</v>
      </c>
      <c r="I142" s="150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6" t="s">
        <v>209</v>
      </c>
      <c r="B143" s="6" t="s">
        <v>100</v>
      </c>
      <c r="C143" s="6" t="n">
        <v>20</v>
      </c>
      <c r="D143" s="6" t="s">
        <v>198</v>
      </c>
      <c r="E143" s="150" t="n">
        <v>0</v>
      </c>
      <c r="F143" s="151" t="n">
        <v>0</v>
      </c>
      <c r="G143" s="150" t="n">
        <v>0</v>
      </c>
      <c r="H143" s="151" t="n">
        <v>0</v>
      </c>
      <c r="I143" s="150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6" t="s">
        <v>209</v>
      </c>
      <c r="B144" s="6" t="s">
        <v>100</v>
      </c>
      <c r="C144" s="6" t="n">
        <v>21</v>
      </c>
      <c r="D144" s="6" t="s">
        <v>199</v>
      </c>
      <c r="E144" s="150" t="n">
        <v>0</v>
      </c>
      <c r="F144" s="151" t="n">
        <v>0</v>
      </c>
      <c r="G144" s="150" t="n">
        <v>0</v>
      </c>
      <c r="H144" s="151" t="n">
        <v>0</v>
      </c>
      <c r="I144" s="150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6" t="s">
        <v>209</v>
      </c>
      <c r="B145" s="6" t="s">
        <v>100</v>
      </c>
      <c r="C145" s="6" t="n">
        <v>22</v>
      </c>
      <c r="D145" s="6" t="s">
        <v>200</v>
      </c>
      <c r="E145" s="150" t="n">
        <v>0</v>
      </c>
      <c r="F145" s="151" t="n">
        <v>0</v>
      </c>
      <c r="G145" s="150" t="n">
        <v>0</v>
      </c>
      <c r="H145" s="151" t="n">
        <v>0</v>
      </c>
      <c r="I145" s="150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6" t="s">
        <v>209</v>
      </c>
      <c r="B146" s="6" t="s">
        <v>100</v>
      </c>
      <c r="C146" s="6" t="n">
        <v>23</v>
      </c>
      <c r="D146" s="6" t="s">
        <v>134</v>
      </c>
      <c r="E146" s="150" t="n">
        <v>0</v>
      </c>
      <c r="F146" s="151" t="n">
        <v>0</v>
      </c>
      <c r="G146" s="150" t="n">
        <v>0</v>
      </c>
      <c r="H146" s="151" t="n">
        <v>0</v>
      </c>
      <c r="I146" s="150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6" t="s">
        <v>209</v>
      </c>
      <c r="B147" s="6" t="s">
        <v>100</v>
      </c>
      <c r="C147" s="6" t="n">
        <v>24</v>
      </c>
      <c r="D147" s="6" t="s">
        <v>45</v>
      </c>
      <c r="E147" s="150" t="n">
        <v>0</v>
      </c>
      <c r="F147" s="151" t="n">
        <v>0</v>
      </c>
      <c r="G147" s="150" t="n">
        <v>0</v>
      </c>
      <c r="H147" s="151" t="n">
        <v>0</v>
      </c>
      <c r="I147" s="150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6" t="s">
        <v>209</v>
      </c>
      <c r="B148" s="6" t="s">
        <v>100</v>
      </c>
      <c r="C148" s="6" t="n">
        <v>25</v>
      </c>
      <c r="D148" s="6" t="s">
        <v>46</v>
      </c>
      <c r="E148" s="150" t="n">
        <v>0</v>
      </c>
      <c r="F148" s="151" t="n">
        <v>0</v>
      </c>
      <c r="G148" s="150" t="n">
        <v>0</v>
      </c>
      <c r="H148" s="151" t="n">
        <v>0</v>
      </c>
      <c r="I148" s="150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6" t="s">
        <v>209</v>
      </c>
      <c r="B149" s="6" t="s">
        <v>100</v>
      </c>
      <c r="C149" s="6" t="n">
        <v>26</v>
      </c>
      <c r="D149" s="6" t="s">
        <v>201</v>
      </c>
      <c r="E149" s="150" t="n">
        <v>0</v>
      </c>
      <c r="F149" s="151" t="n">
        <v>0</v>
      </c>
      <c r="G149" s="150" t="n">
        <v>0</v>
      </c>
      <c r="H149" s="151" t="n">
        <v>0</v>
      </c>
      <c r="I149" s="150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6" t="s">
        <v>209</v>
      </c>
      <c r="B150" s="6" t="s">
        <v>100</v>
      </c>
      <c r="C150" s="6" t="n">
        <v>27</v>
      </c>
      <c r="D150" s="6" t="s">
        <v>202</v>
      </c>
      <c r="E150" s="150" t="n">
        <v>0</v>
      </c>
      <c r="F150" s="151" t="n">
        <v>0</v>
      </c>
      <c r="G150" s="150" t="n">
        <v>0</v>
      </c>
      <c r="H150" s="151" t="n">
        <v>0</v>
      </c>
      <c r="I150" s="150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6" t="s">
        <v>209</v>
      </c>
      <c r="B151" s="6" t="s">
        <v>100</v>
      </c>
      <c r="C151" s="6" t="n">
        <v>28</v>
      </c>
      <c r="D151" s="6" t="s">
        <v>203</v>
      </c>
      <c r="E151" s="150" t="n">
        <v>0</v>
      </c>
      <c r="F151" s="151" t="n">
        <v>0</v>
      </c>
      <c r="G151" s="150" t="n">
        <v>0</v>
      </c>
      <c r="H151" s="151" t="n">
        <v>0</v>
      </c>
      <c r="I151" s="150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6" t="s">
        <v>209</v>
      </c>
      <c r="B152" s="6" t="s">
        <v>100</v>
      </c>
      <c r="C152" s="6" t="n">
        <v>29</v>
      </c>
      <c r="D152" s="6" t="s">
        <v>204</v>
      </c>
      <c r="E152" s="150" t="n">
        <v>0</v>
      </c>
      <c r="F152" s="151" t="n">
        <v>0</v>
      </c>
      <c r="G152" s="150" t="n">
        <v>0</v>
      </c>
      <c r="H152" s="151" t="n">
        <v>0</v>
      </c>
      <c r="I152" s="150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6" t="s">
        <v>209</v>
      </c>
      <c r="B153" s="6" t="s">
        <v>100</v>
      </c>
      <c r="C153" s="6" t="n">
        <v>30</v>
      </c>
      <c r="D153" s="6" t="s">
        <v>205</v>
      </c>
      <c r="E153" s="150" t="n">
        <v>0</v>
      </c>
      <c r="F153" s="151" t="n">
        <v>0</v>
      </c>
      <c r="G153" s="150" t="n">
        <v>0</v>
      </c>
      <c r="H153" s="151" t="n">
        <v>0</v>
      </c>
      <c r="I153" s="150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6" t="s">
        <v>209</v>
      </c>
      <c r="B154" s="6" t="s">
        <v>100</v>
      </c>
      <c r="C154" s="6" t="n">
        <v>31</v>
      </c>
      <c r="D154" s="6" t="s">
        <v>206</v>
      </c>
      <c r="E154" s="150" t="n">
        <v>0</v>
      </c>
      <c r="F154" s="151" t="n">
        <v>0</v>
      </c>
      <c r="G154" s="150" t="n">
        <v>0</v>
      </c>
      <c r="H154" s="151" t="n">
        <v>0</v>
      </c>
      <c r="I154" s="150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6" t="s">
        <v>209</v>
      </c>
      <c r="B155" s="6" t="s">
        <v>100</v>
      </c>
      <c r="C155" s="6" t="n">
        <v>32</v>
      </c>
      <c r="D155" s="6" t="s">
        <v>60</v>
      </c>
      <c r="E155" s="150" t="n">
        <v>0</v>
      </c>
      <c r="F155" s="151" t="n">
        <v>0</v>
      </c>
      <c r="G155" s="150" t="n">
        <v>0</v>
      </c>
      <c r="H155" s="151" t="n">
        <v>0</v>
      </c>
      <c r="I155" s="150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6" t="s">
        <v>209</v>
      </c>
      <c r="B156" s="6" t="s">
        <v>100</v>
      </c>
      <c r="C156" s="6" t="n">
        <v>33</v>
      </c>
      <c r="D156" s="6" t="s">
        <v>61</v>
      </c>
      <c r="E156" s="150" t="n">
        <v>0</v>
      </c>
      <c r="F156" s="151" t="n">
        <v>0</v>
      </c>
      <c r="G156" s="150" t="n">
        <v>0</v>
      </c>
      <c r="H156" s="151" t="n">
        <v>0</v>
      </c>
      <c r="I156" s="150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6" t="s">
        <v>209</v>
      </c>
      <c r="B157" s="6" t="s">
        <v>100</v>
      </c>
      <c r="C157" s="6" t="n">
        <v>34</v>
      </c>
      <c r="D157" s="6" t="s">
        <v>62</v>
      </c>
      <c r="E157" s="150" t="n">
        <v>0</v>
      </c>
      <c r="F157" s="151" t="n">
        <v>0</v>
      </c>
      <c r="G157" s="150" t="n">
        <v>0</v>
      </c>
      <c r="H157" s="151" t="n">
        <v>0</v>
      </c>
      <c r="I157" s="150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6" t="s">
        <v>209</v>
      </c>
      <c r="B158" s="6" t="s">
        <v>100</v>
      </c>
      <c r="C158" s="6" t="n">
        <v>35</v>
      </c>
      <c r="D158" s="6" t="s">
        <v>63</v>
      </c>
      <c r="E158" s="150" t="n">
        <v>0</v>
      </c>
      <c r="F158" s="151" t="n">
        <v>0</v>
      </c>
      <c r="G158" s="150" t="n">
        <v>0</v>
      </c>
      <c r="H158" s="151" t="n">
        <v>0</v>
      </c>
      <c r="I158" s="150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6" t="s">
        <v>209</v>
      </c>
      <c r="B159" s="6" t="s">
        <v>100</v>
      </c>
      <c r="C159" s="6" t="n">
        <v>36</v>
      </c>
      <c r="D159" s="6" t="s">
        <v>64</v>
      </c>
      <c r="E159" s="150" t="n">
        <v>0</v>
      </c>
      <c r="F159" s="151" t="n">
        <v>0</v>
      </c>
      <c r="G159" s="150" t="n">
        <v>0</v>
      </c>
      <c r="H159" s="151" t="n">
        <v>0</v>
      </c>
      <c r="I159" s="150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6" t="s">
        <v>209</v>
      </c>
      <c r="B160" s="6" t="s">
        <v>100</v>
      </c>
      <c r="C160" s="6" t="n">
        <v>37</v>
      </c>
      <c r="D160" s="6" t="s">
        <v>65</v>
      </c>
      <c r="E160" s="150" t="n">
        <v>0</v>
      </c>
      <c r="F160" s="151" t="n">
        <v>0</v>
      </c>
      <c r="G160" s="150" t="n">
        <v>0</v>
      </c>
      <c r="H160" s="151" t="n">
        <v>0</v>
      </c>
      <c r="I160" s="150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6" t="s">
        <v>209</v>
      </c>
      <c r="B161" s="6" t="s">
        <v>100</v>
      </c>
      <c r="C161" s="6" t="n">
        <v>38</v>
      </c>
      <c r="D161" s="6" t="s">
        <v>66</v>
      </c>
      <c r="E161" s="150" t="n">
        <v>0</v>
      </c>
      <c r="F161" s="151" t="n">
        <v>0</v>
      </c>
      <c r="G161" s="150" t="n">
        <v>0</v>
      </c>
      <c r="H161" s="151" t="n">
        <v>0</v>
      </c>
      <c r="I161" s="150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6" t="s">
        <v>209</v>
      </c>
      <c r="B162" s="6" t="s">
        <v>100</v>
      </c>
      <c r="C162" s="6" t="n">
        <v>39</v>
      </c>
      <c r="D162" s="6" t="s">
        <v>67</v>
      </c>
      <c r="E162" s="150" t="n">
        <v>0</v>
      </c>
      <c r="F162" s="151" t="n">
        <v>0</v>
      </c>
      <c r="G162" s="150" t="n">
        <v>0</v>
      </c>
      <c r="H162" s="151" t="n">
        <v>0</v>
      </c>
      <c r="I162" s="150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6" t="s">
        <v>209</v>
      </c>
      <c r="B163" s="6" t="s">
        <v>100</v>
      </c>
      <c r="C163" s="6" t="n">
        <v>40</v>
      </c>
      <c r="D163" s="6" t="s">
        <v>68</v>
      </c>
      <c r="E163" s="150" t="n">
        <v>0</v>
      </c>
      <c r="F163" s="151" t="n">
        <v>0</v>
      </c>
      <c r="G163" s="150" t="n">
        <v>0</v>
      </c>
      <c r="H163" s="151" t="n">
        <v>0</v>
      </c>
      <c r="I163" s="150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6" t="s">
        <v>209</v>
      </c>
      <c r="B164" s="6" t="s">
        <v>211</v>
      </c>
      <c r="C164" s="6" t="n">
        <v>1</v>
      </c>
      <c r="D164" s="6" t="s">
        <v>15</v>
      </c>
      <c r="E164" s="150" t="n">
        <v>103816425</v>
      </c>
      <c r="F164" s="151" t="n">
        <v>321642468.83</v>
      </c>
      <c r="G164" s="150" t="n">
        <v>-179384</v>
      </c>
      <c r="H164" s="151" t="n">
        <v>6969179.44</v>
      </c>
      <c r="I164" s="150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6" t="s">
        <v>209</v>
      </c>
      <c r="B165" s="6" t="s">
        <v>211</v>
      </c>
      <c r="C165" s="6" t="n">
        <v>2</v>
      </c>
      <c r="D165" s="6" t="s">
        <v>16</v>
      </c>
      <c r="E165" s="150" t="n">
        <v>0</v>
      </c>
      <c r="F165" s="151" t="n">
        <v>0</v>
      </c>
      <c r="G165" s="150" t="n">
        <v>0</v>
      </c>
      <c r="H165" s="151" t="n">
        <v>0</v>
      </c>
      <c r="I165" s="150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6" t="s">
        <v>209</v>
      </c>
      <c r="B166" s="6" t="s">
        <v>211</v>
      </c>
      <c r="C166" s="6" t="n">
        <v>3</v>
      </c>
      <c r="D166" s="6" t="s">
        <v>17</v>
      </c>
      <c r="E166" s="150" t="n">
        <v>49533735</v>
      </c>
      <c r="F166" s="151" t="n">
        <v>166337522</v>
      </c>
      <c r="G166" s="150" t="n">
        <v>0</v>
      </c>
      <c r="H166" s="151" t="n">
        <v>0</v>
      </c>
      <c r="I166" s="150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6" t="s">
        <v>209</v>
      </c>
      <c r="B167" s="6" t="s">
        <v>211</v>
      </c>
      <c r="C167" s="6" t="n">
        <v>4</v>
      </c>
      <c r="D167" s="6" t="s">
        <v>18</v>
      </c>
      <c r="E167" s="150" t="n">
        <v>0</v>
      </c>
      <c r="F167" s="151" t="n">
        <v>0</v>
      </c>
      <c r="G167" s="150" t="n">
        <v>0</v>
      </c>
      <c r="H167" s="151" t="n">
        <v>0</v>
      </c>
      <c r="I167" s="150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6" t="s">
        <v>209</v>
      </c>
      <c r="B168" s="6" t="s">
        <v>211</v>
      </c>
      <c r="C168" s="6" t="n">
        <v>5</v>
      </c>
      <c r="D168" s="6" t="s">
        <v>195</v>
      </c>
      <c r="E168" s="150" t="n">
        <v>0</v>
      </c>
      <c r="F168" s="151" t="n">
        <v>8964274.52</v>
      </c>
      <c r="G168" s="150" t="n">
        <v>0</v>
      </c>
      <c r="H168" s="151" t="n">
        <v>-8319047</v>
      </c>
      <c r="I168" s="150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6" t="s">
        <v>209</v>
      </c>
      <c r="B169" s="6" t="s">
        <v>211</v>
      </c>
      <c r="C169" s="6" t="n">
        <v>6</v>
      </c>
      <c r="D169" s="6" t="s">
        <v>15</v>
      </c>
      <c r="E169" s="150" t="n">
        <v>-110401773</v>
      </c>
      <c r="F169" s="151" t="n">
        <v>-344623164.89</v>
      </c>
      <c r="G169" s="150" t="n">
        <v>-250910</v>
      </c>
      <c r="H169" s="151" t="n">
        <v>-3371100.06</v>
      </c>
      <c r="I169" s="150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6" t="s">
        <v>209</v>
      </c>
      <c r="B170" s="6" t="s">
        <v>211</v>
      </c>
      <c r="C170" s="6" t="n">
        <v>7</v>
      </c>
      <c r="D170" s="6" t="s">
        <v>16</v>
      </c>
      <c r="E170" s="150" t="n">
        <v>0</v>
      </c>
      <c r="F170" s="151" t="n">
        <v>0</v>
      </c>
      <c r="G170" s="150" t="n">
        <v>0</v>
      </c>
      <c r="H170" s="151" t="n">
        <v>0</v>
      </c>
      <c r="I170" s="150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6" t="s">
        <v>209</v>
      </c>
      <c r="B171" s="6" t="s">
        <v>211</v>
      </c>
      <c r="C171" s="6" t="n">
        <v>8</v>
      </c>
      <c r="D171" s="6" t="s">
        <v>17</v>
      </c>
      <c r="E171" s="150" t="n">
        <v>-37386314</v>
      </c>
      <c r="F171" s="151" t="n">
        <v>-126576118</v>
      </c>
      <c r="G171" s="150" t="n">
        <v>0</v>
      </c>
      <c r="H171" s="151" t="n">
        <v>0</v>
      </c>
      <c r="I171" s="150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6" t="s">
        <v>209</v>
      </c>
      <c r="B172" s="6" t="s">
        <v>211</v>
      </c>
      <c r="C172" s="6" t="n">
        <v>9</v>
      </c>
      <c r="D172" s="6" t="s">
        <v>18</v>
      </c>
      <c r="E172" s="150" t="n">
        <v>0</v>
      </c>
      <c r="F172" s="151" t="n">
        <v>0</v>
      </c>
      <c r="G172" s="150" t="n">
        <v>0</v>
      </c>
      <c r="H172" s="151" t="n">
        <v>0</v>
      </c>
      <c r="I172" s="150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6" t="s">
        <v>209</v>
      </c>
      <c r="B173" s="6" t="s">
        <v>211</v>
      </c>
      <c r="C173" s="6" t="n">
        <v>10</v>
      </c>
      <c r="D173" s="6" t="s">
        <v>22</v>
      </c>
      <c r="E173" s="150" t="n">
        <v>496512</v>
      </c>
      <c r="F173" s="151" t="n">
        <v>1480598.784</v>
      </c>
      <c r="G173" s="150" t="n">
        <v>2171</v>
      </c>
      <c r="H173" s="151" t="n">
        <v>6473.922</v>
      </c>
      <c r="I173" s="150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6" t="s">
        <v>209</v>
      </c>
      <c r="B174" s="6" t="s">
        <v>211</v>
      </c>
      <c r="C174" s="6" t="n">
        <v>11</v>
      </c>
      <c r="D174" s="6" t="s">
        <v>25</v>
      </c>
      <c r="E174" s="150" t="n">
        <v>603561</v>
      </c>
      <c r="F174" s="151" t="n">
        <v>2079284.92</v>
      </c>
      <c r="G174" s="150" t="n">
        <v>0</v>
      </c>
      <c r="H174" s="151" t="n">
        <v>0</v>
      </c>
      <c r="I174" s="150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6" t="s">
        <v>209</v>
      </c>
      <c r="B175" s="6" t="s">
        <v>211</v>
      </c>
      <c r="C175" s="6" t="n">
        <v>12</v>
      </c>
      <c r="D175" s="6" t="s">
        <v>26</v>
      </c>
      <c r="E175" s="150" t="n">
        <v>-217380</v>
      </c>
      <c r="F175" s="151" t="n">
        <v>-731988.04</v>
      </c>
      <c r="G175" s="150" t="n">
        <v>0</v>
      </c>
      <c r="H175" s="151" t="n">
        <v>0</v>
      </c>
      <c r="I175" s="150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6" t="s">
        <v>209</v>
      </c>
      <c r="B176" s="6" t="s">
        <v>211</v>
      </c>
      <c r="C176" s="6" t="n">
        <v>13</v>
      </c>
      <c r="D176" s="6" t="s">
        <v>29</v>
      </c>
      <c r="E176" s="150" t="n">
        <v>195763</v>
      </c>
      <c r="F176" s="151" t="n">
        <v>583765.266</v>
      </c>
      <c r="G176" s="150" t="n">
        <v>46808</v>
      </c>
      <c r="H176" s="151" t="n">
        <v>139581.456</v>
      </c>
      <c r="I176" s="150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6" t="s">
        <v>209</v>
      </c>
      <c r="B177" s="6" t="s">
        <v>211</v>
      </c>
      <c r="C177" s="6" t="n">
        <v>14</v>
      </c>
      <c r="D177" s="6" t="s">
        <v>30</v>
      </c>
      <c r="E177" s="150" t="n">
        <v>0</v>
      </c>
      <c r="F177" s="151" t="n">
        <v>0</v>
      </c>
      <c r="G177" s="150" t="n">
        <v>-11853</v>
      </c>
      <c r="H177" s="151" t="n">
        <v>-17929.82</v>
      </c>
      <c r="I177" s="150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6" t="s">
        <v>209</v>
      </c>
      <c r="B178" s="6" t="s">
        <v>211</v>
      </c>
      <c r="C178" s="6" t="n">
        <v>15</v>
      </c>
      <c r="D178" s="6" t="s">
        <v>31</v>
      </c>
      <c r="E178" s="150" t="n">
        <v>0</v>
      </c>
      <c r="F178" s="151" t="n">
        <v>0</v>
      </c>
      <c r="G178" s="150" t="n">
        <v>11153</v>
      </c>
      <c r="H178" s="151" t="n">
        <v>16257.5</v>
      </c>
      <c r="I178" s="150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6" t="s">
        <v>209</v>
      </c>
      <c r="B179" s="6" t="s">
        <v>211</v>
      </c>
      <c r="C179" s="6" t="n">
        <v>16</v>
      </c>
      <c r="D179" s="6" t="s">
        <v>32</v>
      </c>
      <c r="E179" s="150" t="n">
        <v>0</v>
      </c>
      <c r="F179" s="151" t="n">
        <v>0</v>
      </c>
      <c r="G179" s="150" t="n">
        <v>0</v>
      </c>
      <c r="H179" s="151" t="n">
        <v>0</v>
      </c>
      <c r="I179" s="150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6" t="s">
        <v>209</v>
      </c>
      <c r="B180" s="6" t="s">
        <v>211</v>
      </c>
      <c r="C180" s="6" t="n">
        <v>17</v>
      </c>
      <c r="D180" s="6" t="s">
        <v>196</v>
      </c>
      <c r="E180" s="150" t="n">
        <v>758557</v>
      </c>
      <c r="F180" s="151" t="n">
        <v>749886.54</v>
      </c>
      <c r="G180" s="150" t="n">
        <v>-11164</v>
      </c>
      <c r="H180" s="151" t="n">
        <v>-33291.05</v>
      </c>
      <c r="I180" s="150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6" t="s">
        <v>209</v>
      </c>
      <c r="B181" s="6" t="s">
        <v>211</v>
      </c>
      <c r="C181" s="6" t="n">
        <v>18</v>
      </c>
      <c r="D181" s="6" t="s">
        <v>197</v>
      </c>
      <c r="E181" s="150" t="n">
        <v>-956</v>
      </c>
      <c r="F181" s="151" t="n">
        <v>-0.01</v>
      </c>
      <c r="G181" s="150" t="n">
        <v>0</v>
      </c>
      <c r="H181" s="151" t="n">
        <v>0</v>
      </c>
      <c r="I181" s="150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6" t="s">
        <v>209</v>
      </c>
      <c r="B182" s="6" t="s">
        <v>211</v>
      </c>
      <c r="C182" s="6" t="n">
        <v>19</v>
      </c>
      <c r="D182" s="6" t="s">
        <v>37</v>
      </c>
      <c r="E182" s="150" t="n">
        <v>0</v>
      </c>
      <c r="F182" s="151" t="n">
        <v>0</v>
      </c>
      <c r="G182" s="150" t="n">
        <v>0</v>
      </c>
      <c r="H182" s="151" t="n">
        <v>0</v>
      </c>
      <c r="I182" s="150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6" t="s">
        <v>209</v>
      </c>
      <c r="B183" s="6" t="s">
        <v>211</v>
      </c>
      <c r="C183" s="6" t="n">
        <v>20</v>
      </c>
      <c r="D183" s="6" t="s">
        <v>198</v>
      </c>
      <c r="E183" s="150" t="n">
        <v>0</v>
      </c>
      <c r="F183" s="151" t="n">
        <v>0</v>
      </c>
      <c r="G183" s="150" t="n">
        <v>0</v>
      </c>
      <c r="H183" s="151" t="n">
        <v>0</v>
      </c>
      <c r="I183" s="150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6" t="s">
        <v>209</v>
      </c>
      <c r="B184" s="6" t="s">
        <v>211</v>
      </c>
      <c r="C184" s="6" t="n">
        <v>21</v>
      </c>
      <c r="D184" s="6" t="s">
        <v>199</v>
      </c>
      <c r="E184" s="150" t="n">
        <v>0</v>
      </c>
      <c r="F184" s="151" t="n">
        <v>0</v>
      </c>
      <c r="G184" s="150" t="n">
        <v>0</v>
      </c>
      <c r="H184" s="151" t="n">
        <v>0</v>
      </c>
      <c r="I184" s="150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6" t="s">
        <v>209</v>
      </c>
      <c r="B185" s="6" t="s">
        <v>211</v>
      </c>
      <c r="C185" s="6" t="n">
        <v>22</v>
      </c>
      <c r="D185" s="6" t="s">
        <v>200</v>
      </c>
      <c r="E185" s="150" t="n">
        <v>-7398130</v>
      </c>
      <c r="F185" s="151" t="n">
        <v>-22061223.66</v>
      </c>
      <c r="G185" s="150" t="n">
        <v>393179</v>
      </c>
      <c r="H185" s="151" t="n">
        <v>1172459.778</v>
      </c>
      <c r="I185" s="150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6" t="s">
        <v>209</v>
      </c>
      <c r="B186" s="6" t="s">
        <v>211</v>
      </c>
      <c r="C186" s="6" t="n">
        <v>23</v>
      </c>
      <c r="D186" s="6" t="s">
        <v>134</v>
      </c>
      <c r="E186" s="150" t="n">
        <v>-496512</v>
      </c>
      <c r="F186" s="151" t="n">
        <v>-1480598.784</v>
      </c>
      <c r="G186" s="150" t="n">
        <v>-2171</v>
      </c>
      <c r="H186" s="151" t="n">
        <v>-6473.922</v>
      </c>
      <c r="I186" s="150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6" t="s">
        <v>209</v>
      </c>
      <c r="B187" s="6" t="s">
        <v>211</v>
      </c>
      <c r="C187" s="6" t="n">
        <v>24</v>
      </c>
      <c r="D187" s="6" t="s">
        <v>45</v>
      </c>
      <c r="E187" s="150" t="n">
        <v>-76936837</v>
      </c>
      <c r="F187" s="151" t="n">
        <v>-433558.88</v>
      </c>
      <c r="G187" s="150" t="n">
        <v>-6389753</v>
      </c>
      <c r="H187" s="151" t="n">
        <v>635344.43</v>
      </c>
      <c r="I187" s="150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6" t="s">
        <v>209</v>
      </c>
      <c r="B188" s="6" t="s">
        <v>211</v>
      </c>
      <c r="C188" s="6" t="n">
        <v>25</v>
      </c>
      <c r="D188" s="6" t="s">
        <v>46</v>
      </c>
      <c r="E188" s="150" t="n">
        <v>0</v>
      </c>
      <c r="F188" s="151" t="n">
        <v>-1751906</v>
      </c>
      <c r="G188" s="150" t="n">
        <v>0</v>
      </c>
      <c r="H188" s="151" t="n">
        <v>-27757.56</v>
      </c>
      <c r="I188" s="150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6" t="s">
        <v>209</v>
      </c>
      <c r="B189" s="6" t="s">
        <v>211</v>
      </c>
      <c r="C189" s="6" t="n">
        <v>26</v>
      </c>
      <c r="D189" s="6" t="s">
        <v>201</v>
      </c>
      <c r="E189" s="150" t="n">
        <v>0</v>
      </c>
      <c r="F189" s="151" t="n">
        <v>0</v>
      </c>
      <c r="G189" s="150" t="n">
        <v>0</v>
      </c>
      <c r="H189" s="151" t="n">
        <v>0</v>
      </c>
      <c r="I189" s="150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6" t="s">
        <v>209</v>
      </c>
      <c r="B190" s="6" t="s">
        <v>211</v>
      </c>
      <c r="C190" s="6" t="n">
        <v>27</v>
      </c>
      <c r="D190" s="6" t="s">
        <v>202</v>
      </c>
      <c r="E190" s="150" t="n">
        <v>0</v>
      </c>
      <c r="F190" s="151" t="n">
        <v>0</v>
      </c>
      <c r="G190" s="150" t="n">
        <v>0</v>
      </c>
      <c r="H190" s="151" t="n">
        <v>0</v>
      </c>
      <c r="I190" s="150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6" t="s">
        <v>209</v>
      </c>
      <c r="B191" s="6" t="s">
        <v>211</v>
      </c>
      <c r="C191" s="6" t="n">
        <v>28</v>
      </c>
      <c r="D191" s="6" t="s">
        <v>203</v>
      </c>
      <c r="E191" s="150" t="n">
        <v>0</v>
      </c>
      <c r="F191" s="151" t="n">
        <v>0</v>
      </c>
      <c r="G191" s="150" t="n">
        <v>0</v>
      </c>
      <c r="H191" s="151" t="n">
        <v>0</v>
      </c>
      <c r="I191" s="150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6" t="s">
        <v>209</v>
      </c>
      <c r="B192" s="6" t="s">
        <v>211</v>
      </c>
      <c r="C192" s="6" t="n">
        <v>29</v>
      </c>
      <c r="D192" s="6" t="s">
        <v>204</v>
      </c>
      <c r="E192" s="150" t="n">
        <v>0</v>
      </c>
      <c r="F192" s="151" t="n">
        <v>0</v>
      </c>
      <c r="G192" s="150" t="n">
        <v>0</v>
      </c>
      <c r="H192" s="151" t="n">
        <v>0</v>
      </c>
      <c r="I192" s="150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6" t="s">
        <v>209</v>
      </c>
      <c r="B193" s="6" t="s">
        <v>211</v>
      </c>
      <c r="C193" s="6" t="n">
        <v>30</v>
      </c>
      <c r="D193" s="6" t="s">
        <v>205</v>
      </c>
      <c r="E193" s="150" t="n">
        <v>0</v>
      </c>
      <c r="F193" s="151" t="n">
        <v>0</v>
      </c>
      <c r="G193" s="150" t="n">
        <v>0</v>
      </c>
      <c r="H193" s="151" t="n">
        <v>0</v>
      </c>
      <c r="I193" s="150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6" t="s">
        <v>209</v>
      </c>
      <c r="B194" s="6" t="s">
        <v>211</v>
      </c>
      <c r="C194" s="6" t="n">
        <v>31</v>
      </c>
      <c r="D194" s="6" t="s">
        <v>206</v>
      </c>
      <c r="E194" s="150" t="n">
        <v>0</v>
      </c>
      <c r="F194" s="151" t="n">
        <v>0</v>
      </c>
      <c r="G194" s="150" t="n">
        <v>0</v>
      </c>
      <c r="H194" s="151" t="n">
        <v>0</v>
      </c>
      <c r="I194" s="150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6" t="s">
        <v>209</v>
      </c>
      <c r="B195" s="6" t="s">
        <v>211</v>
      </c>
      <c r="C195" s="6" t="n">
        <v>32</v>
      </c>
      <c r="D195" s="6" t="s">
        <v>60</v>
      </c>
      <c r="E195" s="150" t="n">
        <v>0</v>
      </c>
      <c r="F195" s="151" t="n">
        <v>0</v>
      </c>
      <c r="G195" s="150" t="n">
        <v>0</v>
      </c>
      <c r="H195" s="151" t="n">
        <v>0</v>
      </c>
      <c r="I195" s="150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6" t="s">
        <v>209</v>
      </c>
      <c r="B196" s="6" t="s">
        <v>211</v>
      </c>
      <c r="C196" s="6" t="n">
        <v>33</v>
      </c>
      <c r="D196" s="6" t="s">
        <v>61</v>
      </c>
      <c r="E196" s="150" t="n">
        <v>0</v>
      </c>
      <c r="F196" s="151" t="n">
        <v>0</v>
      </c>
      <c r="G196" s="150" t="n">
        <v>0</v>
      </c>
      <c r="H196" s="151" t="n">
        <v>0</v>
      </c>
      <c r="I196" s="150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6" t="s">
        <v>209</v>
      </c>
      <c r="B197" s="6" t="s">
        <v>211</v>
      </c>
      <c r="C197" s="6" t="n">
        <v>34</v>
      </c>
      <c r="D197" s="6" t="s">
        <v>62</v>
      </c>
      <c r="E197" s="150" t="n">
        <v>0</v>
      </c>
      <c r="F197" s="151" t="n">
        <v>0</v>
      </c>
      <c r="G197" s="150" t="n">
        <v>0</v>
      </c>
      <c r="H197" s="151" t="n">
        <v>0</v>
      </c>
      <c r="I197" s="150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6" t="s">
        <v>209</v>
      </c>
      <c r="B198" s="6" t="s">
        <v>211</v>
      </c>
      <c r="C198" s="6" t="n">
        <v>35</v>
      </c>
      <c r="D198" s="6" t="s">
        <v>63</v>
      </c>
      <c r="E198" s="150" t="n">
        <v>0</v>
      </c>
      <c r="F198" s="151" t="n">
        <v>-9312.57</v>
      </c>
      <c r="G198" s="150" t="n">
        <v>0</v>
      </c>
      <c r="H198" s="151" t="n">
        <v>-462.5</v>
      </c>
      <c r="I198" s="150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6" t="s">
        <v>209</v>
      </c>
      <c r="B199" s="6" t="s">
        <v>211</v>
      </c>
      <c r="C199" s="6" t="n">
        <v>36</v>
      </c>
      <c r="D199" s="6" t="s">
        <v>64</v>
      </c>
      <c r="E199" s="150" t="n">
        <v>0</v>
      </c>
      <c r="F199" s="151" t="n">
        <v>0</v>
      </c>
      <c r="G199" s="150" t="n">
        <v>0</v>
      </c>
      <c r="H199" s="151" t="n">
        <v>0</v>
      </c>
      <c r="I199" s="150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6" t="s">
        <v>209</v>
      </c>
      <c r="B200" s="6" t="s">
        <v>211</v>
      </c>
      <c r="C200" s="6" t="n">
        <v>37</v>
      </c>
      <c r="D200" s="6" t="s">
        <v>65</v>
      </c>
      <c r="E200" s="150" t="n">
        <v>0</v>
      </c>
      <c r="F200" s="151" t="n">
        <v>0</v>
      </c>
      <c r="G200" s="150" t="n">
        <v>0</v>
      </c>
      <c r="H200" s="151" t="n">
        <v>0</v>
      </c>
      <c r="I200" s="150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6" t="s">
        <v>209</v>
      </c>
      <c r="B201" s="6" t="s">
        <v>211</v>
      </c>
      <c r="C201" s="6" t="n">
        <v>38</v>
      </c>
      <c r="D201" s="6" t="s">
        <v>66</v>
      </c>
      <c r="E201" s="150" t="n">
        <v>0</v>
      </c>
      <c r="F201" s="151" t="n">
        <v>0</v>
      </c>
      <c r="G201" s="150" t="n">
        <v>0</v>
      </c>
      <c r="H201" s="151" t="n">
        <v>0</v>
      </c>
      <c r="I201" s="150"/>
      <c r="J201" s="151"/>
      <c r="K201" s="151"/>
      <c r="L201" s="151"/>
      <c r="M201" s="151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151"/>
      <c r="Z201" s="151"/>
      <c r="AA201" s="151"/>
      <c r="AB201" s="151"/>
      <c r="AC201" s="151"/>
      <c r="AD201" s="151"/>
      <c r="AE201" s="151"/>
      <c r="AF201" s="151"/>
      <c r="AG201" s="151"/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6" t="s">
        <v>209</v>
      </c>
      <c r="B202" s="6" t="s">
        <v>211</v>
      </c>
      <c r="C202" s="6" t="n">
        <v>39</v>
      </c>
      <c r="D202" s="6" t="s">
        <v>67</v>
      </c>
      <c r="E202" s="150" t="n">
        <v>0</v>
      </c>
      <c r="F202" s="151" t="n">
        <v>0</v>
      </c>
      <c r="G202" s="150" t="n">
        <v>0</v>
      </c>
      <c r="H202" s="151" t="n">
        <v>0</v>
      </c>
      <c r="I202" s="150"/>
      <c r="J202" s="151"/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6" t="s">
        <v>209</v>
      </c>
      <c r="B203" s="6" t="s">
        <v>211</v>
      </c>
      <c r="C203" s="6" t="n">
        <v>40</v>
      </c>
      <c r="D203" s="6" t="s">
        <v>68</v>
      </c>
      <c r="E203" s="150" t="n">
        <v>0</v>
      </c>
      <c r="F203" s="151" t="n">
        <v>0</v>
      </c>
      <c r="G203" s="150" t="n">
        <v>0</v>
      </c>
      <c r="H203" s="151" t="n">
        <v>0</v>
      </c>
      <c r="I203" s="150"/>
      <c r="J203" s="151"/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  <c r="AE203" s="151"/>
      <c r="AF203" s="151"/>
      <c r="AG203" s="151"/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6" t="s">
        <v>209</v>
      </c>
      <c r="B204" s="6" t="s">
        <v>212</v>
      </c>
      <c r="C204" s="6" t="n">
        <v>1</v>
      </c>
      <c r="D204" s="6" t="s">
        <v>15</v>
      </c>
      <c r="E204" s="150" t="n">
        <v>3976091</v>
      </c>
      <c r="F204" s="151" t="n">
        <v>10480571.04</v>
      </c>
      <c r="G204" s="150" t="n">
        <v>1360</v>
      </c>
      <c r="H204" s="151" t="n">
        <v>14845.75</v>
      </c>
      <c r="I204" s="150"/>
      <c r="J204" s="151"/>
      <c r="K204" s="151"/>
      <c r="L204" s="151"/>
      <c r="M204" s="151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6" t="s">
        <v>209</v>
      </c>
      <c r="B205" s="6" t="s">
        <v>212</v>
      </c>
      <c r="C205" s="6" t="n">
        <v>2</v>
      </c>
      <c r="D205" s="6" t="s">
        <v>16</v>
      </c>
      <c r="E205" s="150" t="n">
        <v>0</v>
      </c>
      <c r="F205" s="151" t="n">
        <v>0</v>
      </c>
      <c r="G205" s="150" t="n">
        <v>0</v>
      </c>
      <c r="H205" s="151" t="n">
        <v>0</v>
      </c>
      <c r="I205" s="150"/>
      <c r="J205" s="151"/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151"/>
      <c r="AC205" s="151"/>
      <c r="AD205" s="151"/>
      <c r="AE205" s="151"/>
      <c r="AF205" s="151"/>
      <c r="AG205" s="151"/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6" t="s">
        <v>209</v>
      </c>
      <c r="B206" s="6" t="s">
        <v>212</v>
      </c>
      <c r="C206" s="6" t="n">
        <v>3</v>
      </c>
      <c r="D206" s="6" t="s">
        <v>17</v>
      </c>
      <c r="E206" s="150" t="n">
        <v>4693596</v>
      </c>
      <c r="F206" s="151" t="n">
        <v>14442928</v>
      </c>
      <c r="G206" s="150" t="n">
        <v>0</v>
      </c>
      <c r="H206" s="151" t="n">
        <v>0</v>
      </c>
      <c r="I206" s="150"/>
      <c r="J206" s="151"/>
      <c r="K206" s="151"/>
      <c r="L206" s="151"/>
      <c r="M206" s="151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151"/>
      <c r="Z206" s="151"/>
      <c r="AA206" s="151"/>
      <c r="AB206" s="151"/>
      <c r="AC206" s="151"/>
      <c r="AD206" s="151"/>
      <c r="AE206" s="151"/>
      <c r="AF206" s="151"/>
      <c r="AG206" s="151"/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6" t="s">
        <v>209</v>
      </c>
      <c r="B207" s="6" t="s">
        <v>212</v>
      </c>
      <c r="C207" s="6" t="n">
        <v>4</v>
      </c>
      <c r="D207" s="6" t="s">
        <v>18</v>
      </c>
      <c r="E207" s="150" t="n">
        <v>0</v>
      </c>
      <c r="F207" s="151" t="n">
        <v>0</v>
      </c>
      <c r="G207" s="150" t="n">
        <v>0</v>
      </c>
      <c r="H207" s="151" t="n">
        <v>0</v>
      </c>
      <c r="I207" s="150"/>
      <c r="J207" s="151"/>
      <c r="K207" s="151"/>
      <c r="L207" s="151"/>
      <c r="M207" s="151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6" t="s">
        <v>209</v>
      </c>
      <c r="B208" s="6" t="s">
        <v>212</v>
      </c>
      <c r="C208" s="6" t="n">
        <v>5</v>
      </c>
      <c r="D208" s="6" t="s">
        <v>195</v>
      </c>
      <c r="E208" s="150" t="n">
        <v>0</v>
      </c>
      <c r="F208" s="151" t="n">
        <v>0</v>
      </c>
      <c r="G208" s="150" t="n">
        <v>0</v>
      </c>
      <c r="H208" s="151" t="n">
        <v>0</v>
      </c>
      <c r="I208" s="150"/>
      <c r="J208" s="151"/>
      <c r="K208" s="151"/>
      <c r="L208" s="151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6" t="s">
        <v>209</v>
      </c>
      <c r="B209" s="6" t="s">
        <v>212</v>
      </c>
      <c r="C209" s="6" t="n">
        <v>6</v>
      </c>
      <c r="D209" s="6" t="s">
        <v>15</v>
      </c>
      <c r="E209" s="150" t="n">
        <v>-4788678</v>
      </c>
      <c r="F209" s="151" t="n">
        <v>-12119989.75</v>
      </c>
      <c r="G209" s="150" t="n">
        <v>-340208</v>
      </c>
      <c r="H209" s="151" t="n">
        <v>-844808.31</v>
      </c>
      <c r="I209" s="150"/>
      <c r="J209" s="151"/>
      <c r="K209" s="151"/>
      <c r="L209" s="151"/>
      <c r="M209" s="151"/>
      <c r="N209" s="151"/>
      <c r="O209" s="151"/>
      <c r="P209" s="151"/>
      <c r="Q209" s="151"/>
      <c r="R209" s="151"/>
      <c r="S209" s="151"/>
      <c r="T209" s="151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6" t="s">
        <v>209</v>
      </c>
      <c r="B210" s="6" t="s">
        <v>212</v>
      </c>
      <c r="C210" s="6" t="n">
        <v>7</v>
      </c>
      <c r="D210" s="6" t="s">
        <v>16</v>
      </c>
      <c r="E210" s="150" t="n">
        <v>0</v>
      </c>
      <c r="F210" s="151" t="n">
        <v>0</v>
      </c>
      <c r="G210" s="150" t="n">
        <v>0</v>
      </c>
      <c r="H210" s="151" t="n">
        <v>0</v>
      </c>
      <c r="I210" s="150"/>
      <c r="J210" s="151"/>
      <c r="K210" s="151"/>
      <c r="L210" s="151"/>
      <c r="M210" s="151"/>
      <c r="N210" s="151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6" t="s">
        <v>209</v>
      </c>
      <c r="B211" s="6" t="s">
        <v>212</v>
      </c>
      <c r="C211" s="6" t="n">
        <v>8</v>
      </c>
      <c r="D211" s="6" t="s">
        <v>17</v>
      </c>
      <c r="E211" s="150" t="n">
        <v>-5414089</v>
      </c>
      <c r="F211" s="151" t="n">
        <v>-19914278</v>
      </c>
      <c r="G211" s="150" t="n">
        <v>0</v>
      </c>
      <c r="H211" s="151" t="n">
        <v>0</v>
      </c>
      <c r="I211" s="150"/>
      <c r="J211" s="151"/>
      <c r="K211" s="151"/>
      <c r="L211" s="151"/>
      <c r="M211" s="151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6" t="s">
        <v>209</v>
      </c>
      <c r="B212" s="6" t="s">
        <v>212</v>
      </c>
      <c r="C212" s="6" t="n">
        <v>9</v>
      </c>
      <c r="D212" s="6" t="s">
        <v>18</v>
      </c>
      <c r="E212" s="150" t="n">
        <v>0</v>
      </c>
      <c r="F212" s="151" t="n">
        <v>0</v>
      </c>
      <c r="G212" s="150" t="n">
        <v>0</v>
      </c>
      <c r="H212" s="151" t="n">
        <v>0</v>
      </c>
      <c r="I212" s="150"/>
      <c r="J212" s="151"/>
      <c r="K212" s="151"/>
      <c r="L212" s="151"/>
      <c r="M212" s="151"/>
      <c r="N212" s="151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6" t="s">
        <v>209</v>
      </c>
      <c r="B213" s="6" t="s">
        <v>212</v>
      </c>
      <c r="C213" s="6" t="n">
        <v>10</v>
      </c>
      <c r="D213" s="6" t="s">
        <v>22</v>
      </c>
      <c r="E213" s="150" t="n">
        <v>0</v>
      </c>
      <c r="F213" s="151" t="n">
        <v>0</v>
      </c>
      <c r="G213" s="150" t="n">
        <v>0</v>
      </c>
      <c r="H213" s="151" t="n">
        <v>0</v>
      </c>
      <c r="I213" s="150"/>
      <c r="J213" s="151"/>
      <c r="K213" s="151"/>
      <c r="L213" s="151"/>
      <c r="M213" s="151"/>
      <c r="N213" s="151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6" t="s">
        <v>209</v>
      </c>
      <c r="B214" s="6" t="s">
        <v>212</v>
      </c>
      <c r="C214" s="6" t="n">
        <v>11</v>
      </c>
      <c r="D214" s="6" t="s">
        <v>25</v>
      </c>
      <c r="E214" s="150" t="n">
        <v>0</v>
      </c>
      <c r="F214" s="151" t="n">
        <v>0</v>
      </c>
      <c r="G214" s="150" t="n">
        <v>0</v>
      </c>
      <c r="H214" s="151" t="n">
        <v>0</v>
      </c>
      <c r="I214" s="150"/>
      <c r="J214" s="151"/>
      <c r="K214" s="151"/>
      <c r="L214" s="151"/>
      <c r="M214" s="151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6" t="s">
        <v>209</v>
      </c>
      <c r="B215" s="6" t="s">
        <v>212</v>
      </c>
      <c r="C215" s="6" t="n">
        <v>12</v>
      </c>
      <c r="D215" s="6" t="s">
        <v>26</v>
      </c>
      <c r="E215" s="150" t="n">
        <v>0</v>
      </c>
      <c r="F215" s="151" t="n">
        <v>0</v>
      </c>
      <c r="G215" s="150" t="n">
        <v>0</v>
      </c>
      <c r="H215" s="151" t="n">
        <v>0</v>
      </c>
      <c r="I215" s="150"/>
      <c r="J215" s="151"/>
      <c r="K215" s="151"/>
      <c r="L215" s="151"/>
      <c r="M215" s="151"/>
      <c r="N215" s="151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6" t="s">
        <v>209</v>
      </c>
      <c r="B216" s="6" t="s">
        <v>212</v>
      </c>
      <c r="C216" s="6" t="n">
        <v>13</v>
      </c>
      <c r="D216" s="6" t="s">
        <v>29</v>
      </c>
      <c r="E216" s="150" t="n">
        <v>-3328</v>
      </c>
      <c r="F216" s="151" t="n">
        <v>-8368.256</v>
      </c>
      <c r="G216" s="150" t="n">
        <v>0</v>
      </c>
      <c r="H216" s="151" t="n">
        <v>0</v>
      </c>
      <c r="I216" s="150"/>
      <c r="J216" s="151"/>
      <c r="K216" s="151"/>
      <c r="L216" s="151"/>
      <c r="M216" s="151"/>
      <c r="N216" s="151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6" t="s">
        <v>209</v>
      </c>
      <c r="B217" s="6" t="s">
        <v>212</v>
      </c>
      <c r="C217" s="6" t="n">
        <v>14</v>
      </c>
      <c r="D217" s="6" t="s">
        <v>30</v>
      </c>
      <c r="E217" s="150" t="n">
        <v>0</v>
      </c>
      <c r="F217" s="151" t="n">
        <v>0</v>
      </c>
      <c r="G217" s="150" t="n">
        <v>0</v>
      </c>
      <c r="H217" s="151" t="n">
        <v>0</v>
      </c>
      <c r="I217" s="150"/>
      <c r="J217" s="151"/>
      <c r="K217" s="151"/>
      <c r="L217" s="151"/>
      <c r="M217" s="151"/>
      <c r="N217" s="151"/>
      <c r="O217" s="151"/>
      <c r="P217" s="151"/>
      <c r="Q217" s="151"/>
      <c r="R217" s="151"/>
      <c r="S217" s="151"/>
      <c r="T217" s="151"/>
      <c r="U217" s="151"/>
      <c r="V217" s="151"/>
      <c r="W217" s="151"/>
      <c r="X217" s="151"/>
      <c r="Y217" s="151"/>
      <c r="Z217" s="151"/>
      <c r="AA217" s="151"/>
      <c r="AB217" s="151"/>
      <c r="AC217" s="151"/>
      <c r="AD217" s="151"/>
      <c r="AE217" s="151"/>
      <c r="AF217" s="151"/>
      <c r="AG217" s="151"/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6" t="s">
        <v>209</v>
      </c>
      <c r="B218" s="6" t="s">
        <v>212</v>
      </c>
      <c r="C218" s="6" t="n">
        <v>15</v>
      </c>
      <c r="D218" s="6" t="s">
        <v>31</v>
      </c>
      <c r="E218" s="150" t="n">
        <v>0</v>
      </c>
      <c r="F218" s="151" t="n">
        <v>0</v>
      </c>
      <c r="G218" s="150" t="n">
        <v>0</v>
      </c>
      <c r="H218" s="151" t="n">
        <v>0</v>
      </c>
      <c r="I218" s="150"/>
      <c r="J218" s="151"/>
      <c r="K218" s="151"/>
      <c r="L218" s="151"/>
      <c r="M218" s="151"/>
      <c r="N218" s="151"/>
      <c r="O218" s="151"/>
      <c r="P218" s="151"/>
      <c r="Q218" s="151"/>
      <c r="R218" s="151"/>
      <c r="S218" s="151"/>
      <c r="T218" s="151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6" t="s">
        <v>209</v>
      </c>
      <c r="B219" s="6" t="s">
        <v>212</v>
      </c>
      <c r="C219" s="6" t="n">
        <v>16</v>
      </c>
      <c r="D219" s="6" t="s">
        <v>32</v>
      </c>
      <c r="E219" s="150" t="n">
        <v>0</v>
      </c>
      <c r="F219" s="151" t="n">
        <v>0</v>
      </c>
      <c r="G219" s="150" t="n">
        <v>0</v>
      </c>
      <c r="H219" s="151" t="n">
        <v>0</v>
      </c>
      <c r="I219" s="150"/>
      <c r="J219" s="151"/>
      <c r="K219" s="151"/>
      <c r="L219" s="151"/>
      <c r="M219" s="151"/>
      <c r="N219" s="151"/>
      <c r="O219" s="151"/>
      <c r="P219" s="151"/>
      <c r="Q219" s="151"/>
      <c r="R219" s="151"/>
      <c r="S219" s="151"/>
      <c r="T219" s="151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6" t="s">
        <v>209</v>
      </c>
      <c r="B220" s="6" t="s">
        <v>212</v>
      </c>
      <c r="C220" s="6" t="n">
        <v>17</v>
      </c>
      <c r="D220" s="6" t="s">
        <v>196</v>
      </c>
      <c r="E220" s="150" t="n">
        <v>0</v>
      </c>
      <c r="F220" s="151" t="n">
        <v>0</v>
      </c>
      <c r="G220" s="150" t="n">
        <v>0</v>
      </c>
      <c r="H220" s="151" t="n">
        <v>0</v>
      </c>
      <c r="I220" s="150"/>
      <c r="J220" s="151"/>
      <c r="K220" s="151"/>
      <c r="L220" s="151"/>
      <c r="M220" s="151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6" t="s">
        <v>209</v>
      </c>
      <c r="B221" s="6" t="s">
        <v>212</v>
      </c>
      <c r="C221" s="6" t="n">
        <v>18</v>
      </c>
      <c r="D221" s="6" t="s">
        <v>197</v>
      </c>
      <c r="E221" s="150" t="n">
        <v>0</v>
      </c>
      <c r="F221" s="151" t="n">
        <v>0</v>
      </c>
      <c r="G221" s="150" t="n">
        <v>0</v>
      </c>
      <c r="H221" s="151" t="n">
        <v>0</v>
      </c>
      <c r="I221" s="150"/>
      <c r="J221" s="151"/>
      <c r="K221" s="151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6" t="s">
        <v>209</v>
      </c>
      <c r="B222" s="6" t="s">
        <v>212</v>
      </c>
      <c r="C222" s="6" t="n">
        <v>19</v>
      </c>
      <c r="D222" s="6" t="s">
        <v>37</v>
      </c>
      <c r="E222" s="150" t="n">
        <v>0</v>
      </c>
      <c r="F222" s="151" t="n">
        <v>0</v>
      </c>
      <c r="G222" s="150" t="n">
        <v>0</v>
      </c>
      <c r="H222" s="151" t="n">
        <v>0</v>
      </c>
      <c r="I222" s="150"/>
      <c r="J222" s="151"/>
      <c r="K222" s="151"/>
      <c r="L222" s="151"/>
      <c r="M222" s="151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6" t="s">
        <v>209</v>
      </c>
      <c r="B223" s="6" t="s">
        <v>212</v>
      </c>
      <c r="C223" s="6" t="n">
        <v>20</v>
      </c>
      <c r="D223" s="6" t="s">
        <v>198</v>
      </c>
      <c r="E223" s="150" t="n">
        <v>0</v>
      </c>
      <c r="F223" s="151" t="n">
        <v>0</v>
      </c>
      <c r="G223" s="150" t="n">
        <v>0</v>
      </c>
      <c r="H223" s="151" t="n">
        <v>0</v>
      </c>
      <c r="I223" s="150"/>
      <c r="J223" s="151"/>
      <c r="K223" s="151"/>
      <c r="L223" s="151"/>
      <c r="M223" s="151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6" t="s">
        <v>209</v>
      </c>
      <c r="B224" s="6" t="s">
        <v>212</v>
      </c>
      <c r="C224" s="6" t="n">
        <v>21</v>
      </c>
      <c r="D224" s="6" t="s">
        <v>199</v>
      </c>
      <c r="E224" s="150" t="n">
        <v>0</v>
      </c>
      <c r="F224" s="151" t="n">
        <v>0</v>
      </c>
      <c r="G224" s="150" t="n">
        <v>0</v>
      </c>
      <c r="H224" s="151" t="n">
        <v>0</v>
      </c>
      <c r="I224" s="150"/>
      <c r="J224" s="151"/>
      <c r="K224" s="151"/>
      <c r="L224" s="151"/>
      <c r="M224" s="151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6" t="s">
        <v>209</v>
      </c>
      <c r="B225" s="6" t="s">
        <v>212</v>
      </c>
      <c r="C225" s="6" t="n">
        <v>22</v>
      </c>
      <c r="D225" s="6" t="s">
        <v>200</v>
      </c>
      <c r="E225" s="150" t="n">
        <v>1536408</v>
      </c>
      <c r="F225" s="151" t="n">
        <v>3863297.916</v>
      </c>
      <c r="G225" s="150" t="n">
        <v>338848</v>
      </c>
      <c r="H225" s="151" t="n">
        <v>852033.296</v>
      </c>
      <c r="I225" s="150"/>
      <c r="J225" s="151"/>
      <c r="K225" s="151"/>
      <c r="L225" s="151"/>
      <c r="M225" s="151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6" t="s">
        <v>209</v>
      </c>
      <c r="B226" s="6" t="s">
        <v>212</v>
      </c>
      <c r="C226" s="6" t="n">
        <v>23</v>
      </c>
      <c r="D226" s="6" t="s">
        <v>134</v>
      </c>
      <c r="E226" s="150" t="n">
        <v>0</v>
      </c>
      <c r="F226" s="151" t="n">
        <v>0</v>
      </c>
      <c r="G226" s="150" t="n">
        <v>0</v>
      </c>
      <c r="H226" s="151" t="n">
        <v>0</v>
      </c>
      <c r="I226" s="150"/>
      <c r="J226" s="151"/>
      <c r="K226" s="151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6" t="s">
        <v>209</v>
      </c>
      <c r="B227" s="6" t="s">
        <v>212</v>
      </c>
      <c r="C227" s="6" t="n">
        <v>24</v>
      </c>
      <c r="D227" s="6" t="s">
        <v>45</v>
      </c>
      <c r="E227" s="150" t="n">
        <v>-11765202</v>
      </c>
      <c r="F227" s="151" t="n">
        <v>-494086.93</v>
      </c>
      <c r="G227" s="150" t="n">
        <v>4553</v>
      </c>
      <c r="H227" s="151" t="n">
        <v>93417.46</v>
      </c>
      <c r="I227" s="150"/>
      <c r="J227" s="151"/>
      <c r="K227" s="151"/>
      <c r="L227" s="151"/>
      <c r="M227" s="151"/>
      <c r="N227" s="151"/>
      <c r="O227" s="151"/>
      <c r="P227" s="151"/>
      <c r="Q227" s="151"/>
      <c r="R227" s="151"/>
      <c r="S227" s="151"/>
      <c r="T227" s="151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6" t="s">
        <v>209</v>
      </c>
      <c r="B228" s="6" t="s">
        <v>212</v>
      </c>
      <c r="C228" s="6" t="n">
        <v>25</v>
      </c>
      <c r="D228" s="6" t="s">
        <v>46</v>
      </c>
      <c r="E228" s="150" t="n">
        <v>0</v>
      </c>
      <c r="F228" s="151" t="n">
        <v>-858950.79</v>
      </c>
      <c r="G228" s="150" t="n">
        <v>0</v>
      </c>
      <c r="H228" s="151" t="n">
        <v>72682.1</v>
      </c>
      <c r="I228" s="150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6" t="s">
        <v>209</v>
      </c>
      <c r="B229" s="6" t="s">
        <v>212</v>
      </c>
      <c r="C229" s="6" t="n">
        <v>26</v>
      </c>
      <c r="D229" s="6" t="s">
        <v>201</v>
      </c>
      <c r="E229" s="150" t="n">
        <v>0</v>
      </c>
      <c r="F229" s="151" t="n">
        <v>0</v>
      </c>
      <c r="G229" s="150" t="n">
        <v>0</v>
      </c>
      <c r="H229" s="151" t="n">
        <v>0</v>
      </c>
      <c r="I229" s="150"/>
      <c r="J229" s="151"/>
      <c r="K229" s="151"/>
      <c r="L229" s="151"/>
      <c r="M229" s="151"/>
      <c r="N229" s="151"/>
      <c r="O229" s="151"/>
      <c r="P229" s="151"/>
      <c r="Q229" s="151"/>
      <c r="R229" s="151"/>
      <c r="S229" s="151"/>
      <c r="T229" s="151"/>
      <c r="U229" s="151"/>
      <c r="V229" s="151"/>
      <c r="W229" s="151"/>
      <c r="X229" s="151"/>
      <c r="Y229" s="151"/>
      <c r="Z229" s="151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6" t="s">
        <v>209</v>
      </c>
      <c r="B230" s="6" t="s">
        <v>212</v>
      </c>
      <c r="C230" s="6" t="n">
        <v>27</v>
      </c>
      <c r="D230" s="6" t="s">
        <v>202</v>
      </c>
      <c r="E230" s="150" t="n">
        <v>0</v>
      </c>
      <c r="F230" s="151" t="n">
        <v>0</v>
      </c>
      <c r="G230" s="150" t="n">
        <v>0</v>
      </c>
      <c r="H230" s="151" t="n">
        <v>0</v>
      </c>
      <c r="I230" s="150"/>
      <c r="J230" s="151"/>
      <c r="K230" s="151"/>
      <c r="L230" s="151"/>
      <c r="M230" s="151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6" t="s">
        <v>209</v>
      </c>
      <c r="B231" s="6" t="s">
        <v>212</v>
      </c>
      <c r="C231" s="6" t="n">
        <v>28</v>
      </c>
      <c r="D231" s="6" t="s">
        <v>203</v>
      </c>
      <c r="E231" s="150" t="n">
        <v>0</v>
      </c>
      <c r="F231" s="151" t="n">
        <v>0</v>
      </c>
      <c r="G231" s="150" t="n">
        <v>0</v>
      </c>
      <c r="H231" s="151" t="n">
        <v>0</v>
      </c>
      <c r="I231" s="150"/>
      <c r="J231" s="151"/>
      <c r="K231" s="151"/>
      <c r="L231" s="151"/>
      <c r="M231" s="151"/>
      <c r="N231" s="151"/>
      <c r="O231" s="151"/>
      <c r="P231" s="151"/>
      <c r="Q231" s="151"/>
      <c r="R231" s="151"/>
      <c r="S231" s="151"/>
      <c r="T231" s="151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6" t="s">
        <v>209</v>
      </c>
      <c r="B232" s="6" t="s">
        <v>212</v>
      </c>
      <c r="C232" s="6" t="n">
        <v>29</v>
      </c>
      <c r="D232" s="6" t="s">
        <v>204</v>
      </c>
      <c r="E232" s="150" t="n">
        <v>0</v>
      </c>
      <c r="F232" s="151" t="n">
        <v>0</v>
      </c>
      <c r="G232" s="150" t="n">
        <v>0</v>
      </c>
      <c r="H232" s="151" t="n">
        <v>0</v>
      </c>
      <c r="I232" s="150"/>
      <c r="J232" s="151"/>
      <c r="K232" s="151"/>
      <c r="L232" s="151"/>
      <c r="M232" s="151"/>
      <c r="N232" s="151"/>
      <c r="O232" s="151"/>
      <c r="P232" s="151"/>
      <c r="Q232" s="151"/>
      <c r="R232" s="151"/>
      <c r="S232" s="151"/>
      <c r="T232" s="151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6" t="s">
        <v>209</v>
      </c>
      <c r="B233" s="6" t="s">
        <v>212</v>
      </c>
      <c r="C233" s="6" t="n">
        <v>30</v>
      </c>
      <c r="D233" s="6" t="s">
        <v>205</v>
      </c>
      <c r="E233" s="150" t="n">
        <v>0</v>
      </c>
      <c r="F233" s="151" t="n">
        <v>0</v>
      </c>
      <c r="G233" s="150" t="n">
        <v>0</v>
      </c>
      <c r="H233" s="151" t="n">
        <v>0</v>
      </c>
      <c r="I233" s="150"/>
      <c r="J233" s="151"/>
      <c r="K233" s="151"/>
      <c r="L233" s="151"/>
      <c r="M233" s="151"/>
      <c r="N233" s="151"/>
      <c r="O233" s="151"/>
      <c r="P233" s="151"/>
      <c r="Q233" s="151"/>
      <c r="R233" s="151"/>
      <c r="S233" s="151"/>
      <c r="T233" s="151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6" t="s">
        <v>209</v>
      </c>
      <c r="B234" s="6" t="s">
        <v>212</v>
      </c>
      <c r="C234" s="6" t="n">
        <v>31</v>
      </c>
      <c r="D234" s="6" t="s">
        <v>206</v>
      </c>
      <c r="E234" s="150" t="n">
        <v>0</v>
      </c>
      <c r="F234" s="151" t="n">
        <v>0</v>
      </c>
      <c r="G234" s="150" t="n">
        <v>0</v>
      </c>
      <c r="H234" s="151" t="n">
        <v>0</v>
      </c>
      <c r="I234" s="150"/>
      <c r="J234" s="151"/>
      <c r="K234" s="151"/>
      <c r="L234" s="151"/>
      <c r="M234" s="151"/>
      <c r="N234" s="151"/>
      <c r="O234" s="151"/>
      <c r="P234" s="151"/>
      <c r="Q234" s="151"/>
      <c r="R234" s="151"/>
      <c r="S234" s="151"/>
      <c r="T234" s="151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1"/>
      <c r="AE234" s="151"/>
      <c r="AF234" s="151"/>
      <c r="AG234" s="151"/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6" t="s">
        <v>209</v>
      </c>
      <c r="B235" s="6" t="s">
        <v>212</v>
      </c>
      <c r="C235" s="6" t="n">
        <v>32</v>
      </c>
      <c r="D235" s="6" t="s">
        <v>60</v>
      </c>
      <c r="E235" s="150" t="n">
        <v>0</v>
      </c>
      <c r="F235" s="151" t="n">
        <v>0</v>
      </c>
      <c r="G235" s="150" t="n">
        <v>0</v>
      </c>
      <c r="H235" s="151" t="n">
        <v>0</v>
      </c>
      <c r="I235" s="150"/>
      <c r="J235" s="151"/>
      <c r="K235" s="151"/>
      <c r="L235" s="151"/>
      <c r="M235" s="151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6" t="s">
        <v>209</v>
      </c>
      <c r="B236" s="6" t="s">
        <v>212</v>
      </c>
      <c r="C236" s="6" t="n">
        <v>33</v>
      </c>
      <c r="D236" s="6" t="s">
        <v>61</v>
      </c>
      <c r="E236" s="150" t="n">
        <v>0</v>
      </c>
      <c r="F236" s="151" t="n">
        <v>0</v>
      </c>
      <c r="G236" s="150" t="n">
        <v>0</v>
      </c>
      <c r="H236" s="151" t="n">
        <v>0</v>
      </c>
      <c r="I236" s="150"/>
      <c r="J236" s="151"/>
      <c r="K236" s="151"/>
      <c r="L236" s="151"/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6" t="s">
        <v>209</v>
      </c>
      <c r="B237" s="6" t="s">
        <v>212</v>
      </c>
      <c r="C237" s="6" t="n">
        <v>34</v>
      </c>
      <c r="D237" s="6" t="s">
        <v>62</v>
      </c>
      <c r="E237" s="150" t="n">
        <v>0</v>
      </c>
      <c r="F237" s="151" t="n">
        <v>0</v>
      </c>
      <c r="G237" s="150" t="n">
        <v>0</v>
      </c>
      <c r="H237" s="151" t="n">
        <v>0</v>
      </c>
      <c r="I237" s="150"/>
      <c r="J237" s="151"/>
      <c r="K237" s="151"/>
      <c r="L237" s="151"/>
      <c r="M237" s="151"/>
      <c r="N237" s="151"/>
      <c r="O237" s="151"/>
      <c r="P237" s="151"/>
      <c r="Q237" s="151"/>
      <c r="R237" s="151"/>
      <c r="S237" s="151"/>
      <c r="T237" s="151"/>
      <c r="U237" s="151"/>
      <c r="V237" s="151"/>
      <c r="W237" s="151"/>
      <c r="X237" s="151"/>
      <c r="Y237" s="151"/>
      <c r="Z237" s="151"/>
      <c r="AA237" s="151"/>
      <c r="AB237" s="151"/>
      <c r="AC237" s="151"/>
      <c r="AD237" s="151"/>
      <c r="AE237" s="151"/>
      <c r="AF237" s="151"/>
      <c r="AG237" s="151"/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6" t="s">
        <v>209</v>
      </c>
      <c r="B238" s="6" t="s">
        <v>212</v>
      </c>
      <c r="C238" s="6" t="n">
        <v>35</v>
      </c>
      <c r="D238" s="6" t="s">
        <v>63</v>
      </c>
      <c r="E238" s="150" t="n">
        <v>0</v>
      </c>
      <c r="F238" s="151" t="n">
        <v>0</v>
      </c>
      <c r="G238" s="150" t="n">
        <v>0</v>
      </c>
      <c r="H238" s="151" t="n">
        <v>0</v>
      </c>
      <c r="I238" s="150"/>
      <c r="J238" s="151"/>
      <c r="K238" s="151"/>
      <c r="L238" s="151"/>
      <c r="M238" s="151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6" t="s">
        <v>209</v>
      </c>
      <c r="B239" s="6" t="s">
        <v>212</v>
      </c>
      <c r="C239" s="6" t="n">
        <v>36</v>
      </c>
      <c r="D239" s="6" t="s">
        <v>64</v>
      </c>
      <c r="E239" s="150" t="n">
        <v>0</v>
      </c>
      <c r="F239" s="151" t="n">
        <v>0</v>
      </c>
      <c r="G239" s="150" t="n">
        <v>0</v>
      </c>
      <c r="H239" s="151" t="n">
        <v>0</v>
      </c>
      <c r="I239" s="150"/>
      <c r="J239" s="151"/>
      <c r="K239" s="151"/>
      <c r="L239" s="151"/>
      <c r="M239" s="151"/>
      <c r="N239" s="151"/>
      <c r="O239" s="151"/>
      <c r="P239" s="151"/>
      <c r="Q239" s="151"/>
      <c r="R239" s="151"/>
      <c r="S239" s="151"/>
      <c r="T239" s="151"/>
      <c r="U239" s="151"/>
      <c r="V239" s="151"/>
      <c r="W239" s="151"/>
      <c r="X239" s="151"/>
      <c r="Y239" s="151"/>
      <c r="Z239" s="151"/>
      <c r="AA239" s="151"/>
      <c r="AB239" s="151"/>
      <c r="AC239" s="151"/>
      <c r="AD239" s="151"/>
      <c r="AE239" s="151"/>
      <c r="AF239" s="151"/>
      <c r="AG239" s="151"/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6" t="s">
        <v>209</v>
      </c>
      <c r="B240" s="6" t="s">
        <v>212</v>
      </c>
      <c r="C240" s="6" t="n">
        <v>37</v>
      </c>
      <c r="D240" s="6" t="s">
        <v>65</v>
      </c>
      <c r="E240" s="150" t="n">
        <v>0</v>
      </c>
      <c r="F240" s="151" t="n">
        <v>0</v>
      </c>
      <c r="G240" s="150" t="n">
        <v>0</v>
      </c>
      <c r="H240" s="151" t="n">
        <v>0</v>
      </c>
      <c r="I240" s="150"/>
      <c r="J240" s="151"/>
      <c r="K240" s="151"/>
      <c r="L240" s="151"/>
      <c r="M240" s="151"/>
      <c r="N240" s="151"/>
      <c r="O240" s="151"/>
      <c r="P240" s="151"/>
      <c r="Q240" s="151"/>
      <c r="R240" s="151"/>
      <c r="S240" s="151"/>
      <c r="T240" s="151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6" t="s">
        <v>209</v>
      </c>
      <c r="B241" s="6" t="s">
        <v>212</v>
      </c>
      <c r="C241" s="6" t="n">
        <v>38</v>
      </c>
      <c r="D241" s="6" t="s">
        <v>66</v>
      </c>
      <c r="E241" s="150" t="n">
        <v>0</v>
      </c>
      <c r="F241" s="151" t="n">
        <v>0</v>
      </c>
      <c r="G241" s="150" t="n">
        <v>0</v>
      </c>
      <c r="H241" s="151" t="n">
        <v>0</v>
      </c>
      <c r="I241" s="150"/>
      <c r="J241" s="151"/>
      <c r="K241" s="151"/>
      <c r="L241" s="151"/>
      <c r="M241" s="151"/>
      <c r="N241" s="151"/>
      <c r="O241" s="151"/>
      <c r="P241" s="151"/>
      <c r="Q241" s="151"/>
      <c r="R241" s="151"/>
      <c r="S241" s="151"/>
      <c r="T241" s="151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1"/>
      <c r="AE241" s="151"/>
      <c r="AF241" s="151"/>
      <c r="AG241" s="151"/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6" t="s">
        <v>209</v>
      </c>
      <c r="B242" s="6" t="s">
        <v>212</v>
      </c>
      <c r="C242" s="6" t="n">
        <v>39</v>
      </c>
      <c r="D242" s="6" t="s">
        <v>67</v>
      </c>
      <c r="E242" s="150" t="n">
        <v>0</v>
      </c>
      <c r="F242" s="151" t="n">
        <v>0</v>
      </c>
      <c r="G242" s="150" t="n">
        <v>0</v>
      </c>
      <c r="H242" s="151" t="n">
        <v>0</v>
      </c>
      <c r="I242" s="150"/>
      <c r="J242" s="151"/>
      <c r="K242" s="151"/>
      <c r="L242" s="151"/>
      <c r="M242" s="151"/>
      <c r="N242" s="151"/>
      <c r="O242" s="151"/>
      <c r="P242" s="151"/>
      <c r="Q242" s="151"/>
      <c r="R242" s="151"/>
      <c r="S242" s="151"/>
      <c r="T242" s="151"/>
      <c r="U242" s="151"/>
      <c r="V242" s="151"/>
      <c r="W242" s="151"/>
      <c r="X242" s="151"/>
      <c r="Y242" s="151"/>
      <c r="Z242" s="151"/>
      <c r="AA242" s="151"/>
      <c r="AB242" s="151"/>
      <c r="AC242" s="151"/>
      <c r="AD242" s="151"/>
      <c r="AE242" s="151"/>
      <c r="AF242" s="151"/>
      <c r="AG242" s="151"/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6" t="s">
        <v>209</v>
      </c>
      <c r="B243" s="6" t="s">
        <v>212</v>
      </c>
      <c r="C243" s="6" t="n">
        <v>40</v>
      </c>
      <c r="D243" s="6" t="s">
        <v>68</v>
      </c>
      <c r="E243" s="150" t="n">
        <v>0</v>
      </c>
      <c r="F243" s="151" t="n">
        <v>0</v>
      </c>
      <c r="G243" s="150" t="n">
        <v>0</v>
      </c>
      <c r="H243" s="151" t="n">
        <v>0</v>
      </c>
      <c r="I243" s="150"/>
      <c r="J243" s="151"/>
      <c r="K243" s="151"/>
      <c r="L243" s="151"/>
      <c r="M243" s="151"/>
      <c r="N243" s="151"/>
      <c r="O243" s="151"/>
      <c r="P243" s="151"/>
      <c r="Q243" s="151"/>
      <c r="R243" s="151"/>
      <c r="S243" s="151"/>
      <c r="T243" s="151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1"/>
      <c r="AE243" s="151"/>
      <c r="AF243" s="151"/>
      <c r="AG243" s="151"/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6" t="s">
        <v>209</v>
      </c>
      <c r="B244" s="6" t="s">
        <v>213</v>
      </c>
      <c r="C244" s="6" t="n">
        <v>1</v>
      </c>
      <c r="D244" s="6" t="s">
        <v>15</v>
      </c>
      <c r="E244" s="150" t="n">
        <v>139989147</v>
      </c>
      <c r="F244" s="151" t="n">
        <v>429682133.95</v>
      </c>
      <c r="G244" s="150" t="n">
        <v>4244386</v>
      </c>
      <c r="H244" s="151" t="n">
        <v>49527701.25</v>
      </c>
      <c r="I244" s="150"/>
      <c r="J244" s="151"/>
      <c r="K244" s="151"/>
      <c r="L244" s="151"/>
      <c r="M244" s="151"/>
      <c r="N244" s="151"/>
      <c r="O244" s="151"/>
      <c r="P244" s="151"/>
      <c r="Q244" s="151"/>
      <c r="R244" s="151"/>
      <c r="S244" s="151"/>
      <c r="T244" s="151"/>
      <c r="U244" s="151"/>
      <c r="V244" s="151"/>
      <c r="W244" s="151"/>
      <c r="X244" s="151"/>
      <c r="Y244" s="151"/>
      <c r="Z244" s="151"/>
      <c r="AA244" s="151"/>
      <c r="AB244" s="151"/>
      <c r="AC244" s="151"/>
      <c r="AD244" s="151"/>
      <c r="AE244" s="151"/>
      <c r="AF244" s="151"/>
      <c r="AG244" s="151"/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6" t="s">
        <v>209</v>
      </c>
      <c r="B245" s="6" t="s">
        <v>213</v>
      </c>
      <c r="C245" s="6" t="n">
        <v>2</v>
      </c>
      <c r="D245" s="6" t="s">
        <v>16</v>
      </c>
      <c r="E245" s="150" t="n">
        <v>0</v>
      </c>
      <c r="F245" s="151" t="n">
        <v>0</v>
      </c>
      <c r="G245" s="150" t="n">
        <v>0</v>
      </c>
      <c r="H245" s="151" t="n">
        <v>0</v>
      </c>
      <c r="I245" s="150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  <c r="AF245" s="151"/>
      <c r="AG245" s="151"/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6" t="s">
        <v>209</v>
      </c>
      <c r="B246" s="6" t="s">
        <v>213</v>
      </c>
      <c r="C246" s="6" t="n">
        <v>3</v>
      </c>
      <c r="D246" s="6" t="s">
        <v>17</v>
      </c>
      <c r="E246" s="150" t="n">
        <v>109215273</v>
      </c>
      <c r="F246" s="151" t="n">
        <v>391776024</v>
      </c>
      <c r="G246" s="150" t="n">
        <v>0</v>
      </c>
      <c r="H246" s="151" t="n">
        <v>0</v>
      </c>
      <c r="I246" s="150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  <c r="AF246" s="151"/>
      <c r="AG246" s="151"/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6" t="s">
        <v>209</v>
      </c>
      <c r="B247" s="6" t="s">
        <v>213</v>
      </c>
      <c r="C247" s="6" t="n">
        <v>4</v>
      </c>
      <c r="D247" s="6" t="s">
        <v>18</v>
      </c>
      <c r="E247" s="150" t="n">
        <v>0</v>
      </c>
      <c r="F247" s="151" t="n">
        <v>0</v>
      </c>
      <c r="G247" s="150" t="n">
        <v>0</v>
      </c>
      <c r="H247" s="151" t="n">
        <v>0</v>
      </c>
      <c r="I247" s="150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  <c r="AF247" s="151"/>
      <c r="AG247" s="151"/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6" t="s">
        <v>209</v>
      </c>
      <c r="B248" s="6" t="s">
        <v>213</v>
      </c>
      <c r="C248" s="6" t="n">
        <v>5</v>
      </c>
      <c r="D248" s="6" t="s">
        <v>195</v>
      </c>
      <c r="E248" s="150" t="n">
        <v>0</v>
      </c>
      <c r="F248" s="151" t="n">
        <v>2295219.79</v>
      </c>
      <c r="G248" s="150" t="n">
        <v>0</v>
      </c>
      <c r="H248" s="151" t="n">
        <v>62513.12</v>
      </c>
      <c r="I248" s="150"/>
      <c r="J248" s="151"/>
      <c r="K248" s="151"/>
      <c r="L248" s="151"/>
      <c r="M248" s="151"/>
      <c r="N248" s="151"/>
      <c r="O248" s="151"/>
      <c r="P248" s="151"/>
      <c r="Q248" s="151"/>
      <c r="R248" s="151"/>
      <c r="S248" s="151"/>
      <c r="T248" s="151"/>
      <c r="U248" s="151"/>
      <c r="V248" s="151"/>
      <c r="W248" s="151"/>
      <c r="X248" s="151"/>
      <c r="Y248" s="151"/>
      <c r="Z248" s="151"/>
      <c r="AA248" s="151"/>
      <c r="AB248" s="151"/>
      <c r="AC248" s="151"/>
      <c r="AD248" s="151"/>
      <c r="AE248" s="151"/>
      <c r="AF248" s="151"/>
      <c r="AG248" s="151"/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6" t="s">
        <v>209</v>
      </c>
      <c r="B249" s="6" t="s">
        <v>213</v>
      </c>
      <c r="C249" s="6" t="n">
        <v>6</v>
      </c>
      <c r="D249" s="6" t="s">
        <v>15</v>
      </c>
      <c r="E249" s="150" t="n">
        <v>-148877163</v>
      </c>
      <c r="F249" s="151" t="n">
        <v>-473689256.97</v>
      </c>
      <c r="G249" s="150" t="n">
        <v>-895668</v>
      </c>
      <c r="H249" s="151" t="n">
        <v>-9299976.89</v>
      </c>
      <c r="I249" s="150"/>
      <c r="J249" s="151"/>
      <c r="K249" s="151"/>
      <c r="L249" s="151"/>
      <c r="M249" s="151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151"/>
      <c r="Z249" s="151"/>
      <c r="AA249" s="151"/>
      <c r="AB249" s="151"/>
      <c r="AC249" s="151"/>
      <c r="AD249" s="151"/>
      <c r="AE249" s="151"/>
      <c r="AF249" s="151"/>
      <c r="AG249" s="151"/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6" t="s">
        <v>209</v>
      </c>
      <c r="B250" s="6" t="s">
        <v>213</v>
      </c>
      <c r="C250" s="6" t="n">
        <v>7</v>
      </c>
      <c r="D250" s="6" t="s">
        <v>16</v>
      </c>
      <c r="E250" s="150" t="n">
        <v>0</v>
      </c>
      <c r="F250" s="151" t="n">
        <v>0</v>
      </c>
      <c r="G250" s="150" t="n">
        <v>0</v>
      </c>
      <c r="H250" s="151" t="n">
        <v>0</v>
      </c>
      <c r="I250" s="150"/>
      <c r="J250" s="151"/>
      <c r="K250" s="151"/>
      <c r="L250" s="151"/>
      <c r="M250" s="151"/>
      <c r="N250" s="151"/>
      <c r="O250" s="151"/>
      <c r="P250" s="151"/>
      <c r="Q250" s="151"/>
      <c r="R250" s="151"/>
      <c r="S250" s="151"/>
      <c r="T250" s="151"/>
      <c r="U250" s="151"/>
      <c r="V250" s="151"/>
      <c r="W250" s="151"/>
      <c r="X250" s="151"/>
      <c r="Y250" s="151"/>
      <c r="Z250" s="151"/>
      <c r="AA250" s="151"/>
      <c r="AB250" s="151"/>
      <c r="AC250" s="151"/>
      <c r="AD250" s="151"/>
      <c r="AE250" s="151"/>
      <c r="AF250" s="151"/>
      <c r="AG250" s="151"/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6" t="s">
        <v>209</v>
      </c>
      <c r="B251" s="6" t="s">
        <v>213</v>
      </c>
      <c r="C251" s="6" t="n">
        <v>8</v>
      </c>
      <c r="D251" s="6" t="s">
        <v>17</v>
      </c>
      <c r="E251" s="150" t="n">
        <v>-105100453</v>
      </c>
      <c r="F251" s="151" t="n">
        <v>-376014631</v>
      </c>
      <c r="G251" s="150" t="n">
        <v>0</v>
      </c>
      <c r="H251" s="151" t="n">
        <v>0</v>
      </c>
      <c r="I251" s="150"/>
      <c r="J251" s="151"/>
      <c r="K251" s="151"/>
      <c r="L251" s="151"/>
      <c r="M251" s="151"/>
      <c r="N251" s="151"/>
      <c r="O251" s="151"/>
      <c r="P251" s="151"/>
      <c r="Q251" s="151"/>
      <c r="R251" s="151"/>
      <c r="S251" s="151"/>
      <c r="T251" s="151"/>
      <c r="U251" s="151"/>
      <c r="V251" s="151"/>
      <c r="W251" s="151"/>
      <c r="X251" s="151"/>
      <c r="Y251" s="151"/>
      <c r="Z251" s="151"/>
      <c r="AA251" s="151"/>
      <c r="AB251" s="151"/>
      <c r="AC251" s="151"/>
      <c r="AD251" s="151"/>
      <c r="AE251" s="151"/>
      <c r="AF251" s="151"/>
      <c r="AG251" s="151"/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6" t="s">
        <v>209</v>
      </c>
      <c r="B252" s="6" t="s">
        <v>213</v>
      </c>
      <c r="C252" s="6" t="n">
        <v>9</v>
      </c>
      <c r="D252" s="6" t="s">
        <v>18</v>
      </c>
      <c r="E252" s="150" t="n">
        <v>0</v>
      </c>
      <c r="F252" s="151" t="n">
        <v>0</v>
      </c>
      <c r="G252" s="150" t="n">
        <v>0</v>
      </c>
      <c r="H252" s="151" t="n">
        <v>0</v>
      </c>
      <c r="I252" s="150"/>
      <c r="J252" s="151"/>
      <c r="K252" s="151"/>
      <c r="L252" s="151"/>
      <c r="M252" s="151"/>
      <c r="N252" s="151"/>
      <c r="O252" s="151"/>
      <c r="P252" s="151"/>
      <c r="Q252" s="151"/>
      <c r="R252" s="151"/>
      <c r="S252" s="151"/>
      <c r="T252" s="151"/>
      <c r="U252" s="151"/>
      <c r="V252" s="151"/>
      <c r="W252" s="151"/>
      <c r="X252" s="151"/>
      <c r="Y252" s="151"/>
      <c r="Z252" s="151"/>
      <c r="AA252" s="151"/>
      <c r="AB252" s="151"/>
      <c r="AC252" s="151"/>
      <c r="AD252" s="151"/>
      <c r="AE252" s="151"/>
      <c r="AF252" s="151"/>
      <c r="AG252" s="151"/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6" t="s">
        <v>209</v>
      </c>
      <c r="B253" s="6" t="s">
        <v>213</v>
      </c>
      <c r="C253" s="6" t="n">
        <v>10</v>
      </c>
      <c r="D253" s="6" t="s">
        <v>22</v>
      </c>
      <c r="E253" s="150" t="n">
        <v>-124545</v>
      </c>
      <c r="F253" s="151" t="n">
        <v>-378367.71</v>
      </c>
      <c r="G253" s="150" t="n">
        <v>799471</v>
      </c>
      <c r="H253" s="151" t="n">
        <v>2428792.898</v>
      </c>
      <c r="I253" s="150"/>
      <c r="J253" s="151"/>
      <c r="K253" s="151"/>
      <c r="L253" s="151"/>
      <c r="M253" s="151"/>
      <c r="N253" s="151"/>
      <c r="O253" s="151"/>
      <c r="P253" s="151"/>
      <c r="Q253" s="151"/>
      <c r="R253" s="151"/>
      <c r="S253" s="151"/>
      <c r="T253" s="151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6" t="s">
        <v>209</v>
      </c>
      <c r="B254" s="6" t="s">
        <v>213</v>
      </c>
      <c r="C254" s="6" t="n">
        <v>11</v>
      </c>
      <c r="D254" s="6" t="s">
        <v>25</v>
      </c>
      <c r="E254" s="150" t="n">
        <v>19824</v>
      </c>
      <c r="F254" s="151" t="n">
        <v>78849.52</v>
      </c>
      <c r="G254" s="150" t="n">
        <v>189</v>
      </c>
      <c r="H254" s="151" t="n">
        <v>752.22</v>
      </c>
      <c r="I254" s="150"/>
      <c r="J254" s="151"/>
      <c r="K254" s="151"/>
      <c r="L254" s="151"/>
      <c r="M254" s="151"/>
      <c r="N254" s="151"/>
      <c r="O254" s="151"/>
      <c r="P254" s="151"/>
      <c r="Q254" s="151"/>
      <c r="R254" s="151"/>
      <c r="S254" s="151"/>
      <c r="T254" s="151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6" t="s">
        <v>209</v>
      </c>
      <c r="B255" s="6" t="s">
        <v>213</v>
      </c>
      <c r="C255" s="6" t="n">
        <v>12</v>
      </c>
      <c r="D255" s="6" t="s">
        <v>26</v>
      </c>
      <c r="E255" s="150" t="n">
        <v>-1021570</v>
      </c>
      <c r="F255" s="151" t="n">
        <v>-3097939.99</v>
      </c>
      <c r="G255" s="150" t="n">
        <v>-20421</v>
      </c>
      <c r="H255" s="151" t="n">
        <v>-91320.82</v>
      </c>
      <c r="I255" s="150"/>
      <c r="J255" s="151"/>
      <c r="K255" s="151"/>
      <c r="L255" s="151"/>
      <c r="M255" s="151"/>
      <c r="N255" s="151"/>
      <c r="O255" s="151"/>
      <c r="P255" s="151"/>
      <c r="Q255" s="151"/>
      <c r="R255" s="151"/>
      <c r="S255" s="151"/>
      <c r="T255" s="151"/>
      <c r="U255" s="151"/>
      <c r="V255" s="151"/>
      <c r="W255" s="151"/>
      <c r="X255" s="151"/>
      <c r="Y255" s="151"/>
      <c r="Z255" s="151"/>
      <c r="AA255" s="151"/>
      <c r="AB255" s="151"/>
      <c r="AC255" s="151"/>
      <c r="AD255" s="151"/>
      <c r="AE255" s="151"/>
      <c r="AF255" s="151"/>
      <c r="AG255" s="151"/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6" t="s">
        <v>209</v>
      </c>
      <c r="B256" s="6" t="s">
        <v>213</v>
      </c>
      <c r="C256" s="6" t="n">
        <v>13</v>
      </c>
      <c r="D256" s="6" t="s">
        <v>29</v>
      </c>
      <c r="E256" s="150" t="n">
        <v>2715793</v>
      </c>
      <c r="F256" s="151" t="n">
        <v>8250579.134</v>
      </c>
      <c r="G256" s="150" t="n">
        <v>-5204845</v>
      </c>
      <c r="H256" s="151" t="n">
        <v>-15812319.11</v>
      </c>
      <c r="I256" s="150"/>
      <c r="J256" s="151"/>
      <c r="K256" s="151"/>
      <c r="L256" s="151"/>
      <c r="M256" s="151"/>
      <c r="N256" s="151"/>
      <c r="O256" s="151"/>
      <c r="P256" s="151"/>
      <c r="Q256" s="151"/>
      <c r="R256" s="151"/>
      <c r="S256" s="151"/>
      <c r="T256" s="151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6" t="s">
        <v>209</v>
      </c>
      <c r="B257" s="6" t="s">
        <v>213</v>
      </c>
      <c r="C257" s="6" t="n">
        <v>14</v>
      </c>
      <c r="D257" s="6" t="s">
        <v>30</v>
      </c>
      <c r="E257" s="150" t="n">
        <v>0</v>
      </c>
      <c r="F257" s="151" t="n">
        <v>0</v>
      </c>
      <c r="G257" s="150" t="n">
        <v>-588824</v>
      </c>
      <c r="H257" s="151" t="n">
        <v>-2107105.61</v>
      </c>
      <c r="I257" s="150"/>
      <c r="J257" s="151"/>
      <c r="K257" s="151"/>
      <c r="L257" s="151"/>
      <c r="M257" s="151"/>
      <c r="N257" s="151"/>
      <c r="O257" s="151"/>
      <c r="P257" s="151"/>
      <c r="Q257" s="151"/>
      <c r="R257" s="151"/>
      <c r="S257" s="151"/>
      <c r="T257" s="151"/>
      <c r="U257" s="151"/>
      <c r="V257" s="151"/>
      <c r="W257" s="151"/>
      <c r="X257" s="151"/>
      <c r="Y257" s="151"/>
      <c r="Z257" s="151"/>
      <c r="AA257" s="151"/>
      <c r="AB257" s="151"/>
      <c r="AC257" s="151"/>
      <c r="AD257" s="151"/>
      <c r="AE257" s="151"/>
      <c r="AF257" s="151"/>
      <c r="AG257" s="151"/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6" t="s">
        <v>209</v>
      </c>
      <c r="B258" s="6" t="s">
        <v>213</v>
      </c>
      <c r="C258" s="6" t="n">
        <v>15</v>
      </c>
      <c r="D258" s="6" t="s">
        <v>31</v>
      </c>
      <c r="E258" s="150" t="n">
        <v>0</v>
      </c>
      <c r="F258" s="151" t="n">
        <v>0</v>
      </c>
      <c r="G258" s="150" t="n">
        <v>81881</v>
      </c>
      <c r="H258" s="151" t="n">
        <v>250280.96</v>
      </c>
      <c r="I258" s="150"/>
      <c r="J258" s="151"/>
      <c r="K258" s="151"/>
      <c r="L258" s="151"/>
      <c r="M258" s="151"/>
      <c r="N258" s="151"/>
      <c r="O258" s="151"/>
      <c r="P258" s="151"/>
      <c r="Q258" s="151"/>
      <c r="R258" s="151"/>
      <c r="S258" s="151"/>
      <c r="T258" s="151"/>
      <c r="U258" s="151"/>
      <c r="V258" s="151"/>
      <c r="W258" s="151"/>
      <c r="X258" s="151"/>
      <c r="Y258" s="151"/>
      <c r="Z258" s="151"/>
      <c r="AA258" s="151"/>
      <c r="AB258" s="151"/>
      <c r="AC258" s="151"/>
      <c r="AD258" s="151"/>
      <c r="AE258" s="151"/>
      <c r="AF258" s="151"/>
      <c r="AG258" s="151"/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6" t="s">
        <v>209</v>
      </c>
      <c r="B259" s="6" t="s">
        <v>213</v>
      </c>
      <c r="C259" s="6" t="n">
        <v>16</v>
      </c>
      <c r="D259" s="6" t="s">
        <v>32</v>
      </c>
      <c r="E259" s="150" t="n">
        <v>0</v>
      </c>
      <c r="F259" s="151" t="n">
        <v>0</v>
      </c>
      <c r="G259" s="150" t="n">
        <v>0</v>
      </c>
      <c r="H259" s="151" t="n">
        <v>0</v>
      </c>
      <c r="I259" s="150"/>
      <c r="J259" s="151"/>
      <c r="K259" s="151"/>
      <c r="L259" s="151"/>
      <c r="M259" s="151"/>
      <c r="N259" s="151"/>
      <c r="O259" s="151"/>
      <c r="P259" s="151"/>
      <c r="Q259" s="151"/>
      <c r="R259" s="151"/>
      <c r="S259" s="151"/>
      <c r="T259" s="151"/>
      <c r="U259" s="151"/>
      <c r="V259" s="151"/>
      <c r="W259" s="151"/>
      <c r="X259" s="151"/>
      <c r="Y259" s="151"/>
      <c r="Z259" s="151"/>
      <c r="AA259" s="151"/>
      <c r="AB259" s="151"/>
      <c r="AC259" s="151"/>
      <c r="AD259" s="151"/>
      <c r="AE259" s="151"/>
      <c r="AF259" s="151"/>
      <c r="AG259" s="151"/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6" t="s">
        <v>209</v>
      </c>
      <c r="B260" s="6" t="s">
        <v>213</v>
      </c>
      <c r="C260" s="6" t="n">
        <v>17</v>
      </c>
      <c r="D260" s="6" t="s">
        <v>196</v>
      </c>
      <c r="E260" s="150" t="n">
        <v>1200052</v>
      </c>
      <c r="F260" s="151" t="n">
        <v>2192363.6</v>
      </c>
      <c r="G260" s="150" t="n">
        <v>358786</v>
      </c>
      <c r="H260" s="151" t="n">
        <v>1190141.34</v>
      </c>
      <c r="I260" s="150"/>
      <c r="J260" s="151"/>
      <c r="K260" s="151"/>
      <c r="L260" s="151"/>
      <c r="M260" s="151"/>
      <c r="N260" s="151"/>
      <c r="O260" s="151"/>
      <c r="P260" s="151"/>
      <c r="Q260" s="151"/>
      <c r="R260" s="151"/>
      <c r="S260" s="151"/>
      <c r="T260" s="151"/>
      <c r="U260" s="151"/>
      <c r="V260" s="151"/>
      <c r="W260" s="151"/>
      <c r="X260" s="151"/>
      <c r="Y260" s="151"/>
      <c r="Z260" s="151"/>
      <c r="AA260" s="151"/>
      <c r="AB260" s="151"/>
      <c r="AC260" s="151"/>
      <c r="AD260" s="151"/>
      <c r="AE260" s="151"/>
      <c r="AF260" s="151"/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6" t="s">
        <v>209</v>
      </c>
      <c r="B261" s="6" t="s">
        <v>213</v>
      </c>
      <c r="C261" s="6" t="n">
        <v>18</v>
      </c>
      <c r="D261" s="6" t="s">
        <v>197</v>
      </c>
      <c r="E261" s="150" t="n">
        <v>-49660</v>
      </c>
      <c r="F261" s="151" t="n">
        <v>-97269.49</v>
      </c>
      <c r="G261" s="150" t="n">
        <v>49660</v>
      </c>
      <c r="H261" s="151" t="n">
        <v>97269.49</v>
      </c>
      <c r="I261" s="150"/>
      <c r="J261" s="151"/>
      <c r="K261" s="151"/>
      <c r="L261" s="151"/>
      <c r="M261" s="151"/>
      <c r="N261" s="151"/>
      <c r="O261" s="151"/>
      <c r="P261" s="151"/>
      <c r="Q261" s="151"/>
      <c r="R261" s="151"/>
      <c r="S261" s="151"/>
      <c r="T261" s="151"/>
      <c r="U261" s="151"/>
      <c r="V261" s="151"/>
      <c r="W261" s="151"/>
      <c r="X261" s="151"/>
      <c r="Y261" s="151"/>
      <c r="Z261" s="151"/>
      <c r="AA261" s="151"/>
      <c r="AB261" s="151"/>
      <c r="AC261" s="151"/>
      <c r="AD261" s="151"/>
      <c r="AE261" s="151"/>
      <c r="AF261" s="151"/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6" t="s">
        <v>209</v>
      </c>
      <c r="B262" s="6" t="s">
        <v>213</v>
      </c>
      <c r="C262" s="6" t="n">
        <v>19</v>
      </c>
      <c r="D262" s="6" t="s">
        <v>37</v>
      </c>
      <c r="E262" s="150" t="n">
        <v>0</v>
      </c>
      <c r="F262" s="151" t="n">
        <v>0</v>
      </c>
      <c r="G262" s="150" t="n">
        <v>0</v>
      </c>
      <c r="H262" s="151" t="n">
        <v>0</v>
      </c>
      <c r="I262" s="150"/>
      <c r="J262" s="151"/>
      <c r="K262" s="151"/>
      <c r="L262" s="151"/>
      <c r="M262" s="151"/>
      <c r="N262" s="151"/>
      <c r="O262" s="151"/>
      <c r="P262" s="151"/>
      <c r="Q262" s="151"/>
      <c r="R262" s="151"/>
      <c r="S262" s="151"/>
      <c r="T262" s="151"/>
      <c r="U262" s="151"/>
      <c r="V262" s="151"/>
      <c r="W262" s="151"/>
      <c r="X262" s="151"/>
      <c r="Y262" s="151"/>
      <c r="Z262" s="151"/>
      <c r="AA262" s="151"/>
      <c r="AB262" s="151"/>
      <c r="AC262" s="151"/>
      <c r="AD262" s="151"/>
      <c r="AE262" s="151"/>
      <c r="AF262" s="151"/>
      <c r="AG262" s="151"/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6" t="s">
        <v>209</v>
      </c>
      <c r="B263" s="6" t="s">
        <v>213</v>
      </c>
      <c r="C263" s="6" t="n">
        <v>20</v>
      </c>
      <c r="D263" s="6" t="s">
        <v>198</v>
      </c>
      <c r="E263" s="150" t="n">
        <v>0</v>
      </c>
      <c r="F263" s="151" t="n">
        <v>0</v>
      </c>
      <c r="G263" s="150" t="n">
        <v>0</v>
      </c>
      <c r="H263" s="151" t="n">
        <v>0</v>
      </c>
      <c r="I263" s="150"/>
      <c r="J263" s="151"/>
      <c r="K263" s="151"/>
      <c r="L263" s="151"/>
      <c r="M263" s="151"/>
      <c r="N263" s="151"/>
      <c r="O263" s="151"/>
      <c r="P263" s="151"/>
      <c r="Q263" s="151"/>
      <c r="R263" s="151"/>
      <c r="S263" s="151"/>
      <c r="T263" s="151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6" t="s">
        <v>209</v>
      </c>
      <c r="B264" s="6" t="s">
        <v>213</v>
      </c>
      <c r="C264" s="6" t="n">
        <v>21</v>
      </c>
      <c r="D264" s="6" t="s">
        <v>199</v>
      </c>
      <c r="E264" s="150" t="n">
        <v>0</v>
      </c>
      <c r="F264" s="151" t="n">
        <v>0</v>
      </c>
      <c r="G264" s="150" t="n">
        <v>0</v>
      </c>
      <c r="H264" s="151" t="n">
        <v>0</v>
      </c>
      <c r="I264" s="150"/>
      <c r="J264" s="151"/>
      <c r="K264" s="151"/>
      <c r="L264" s="151"/>
      <c r="M264" s="151"/>
      <c r="N264" s="151"/>
      <c r="O264" s="151"/>
      <c r="P264" s="151"/>
      <c r="Q264" s="151"/>
      <c r="R264" s="151"/>
      <c r="S264" s="151"/>
      <c r="T264" s="151"/>
      <c r="U264" s="151"/>
      <c r="V264" s="151"/>
      <c r="W264" s="151"/>
      <c r="X264" s="151"/>
      <c r="Y264" s="151"/>
      <c r="Z264" s="151"/>
      <c r="AA264" s="151"/>
      <c r="AB264" s="151"/>
      <c r="AC264" s="151"/>
      <c r="AD264" s="151"/>
      <c r="AE264" s="151"/>
      <c r="AF264" s="151"/>
      <c r="AG264" s="151"/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6" t="s">
        <v>209</v>
      </c>
      <c r="B265" s="6" t="s">
        <v>213</v>
      </c>
      <c r="C265" s="6" t="n">
        <v>22</v>
      </c>
      <c r="D265" s="6" t="s">
        <v>200</v>
      </c>
      <c r="E265" s="150" t="n">
        <v>2033302</v>
      </c>
      <c r="F265" s="151" t="n">
        <v>6177171.476</v>
      </c>
      <c r="G265" s="150" t="n">
        <v>1175385</v>
      </c>
      <c r="H265" s="151" t="n">
        <v>3570819.63</v>
      </c>
      <c r="I265" s="150"/>
      <c r="J265" s="151"/>
      <c r="K265" s="151"/>
      <c r="L265" s="151"/>
      <c r="M265" s="151"/>
      <c r="N265" s="151"/>
      <c r="O265" s="151"/>
      <c r="P265" s="151"/>
      <c r="Q265" s="151"/>
      <c r="R265" s="151"/>
      <c r="S265" s="151"/>
      <c r="T265" s="151"/>
      <c r="U265" s="151"/>
      <c r="V265" s="151"/>
      <c r="W265" s="151"/>
      <c r="X265" s="151"/>
      <c r="Y265" s="151"/>
      <c r="Z265" s="151"/>
      <c r="AA265" s="151"/>
      <c r="AB265" s="151"/>
      <c r="AC265" s="151"/>
      <c r="AD265" s="151"/>
      <c r="AE265" s="151"/>
      <c r="AF265" s="151"/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6" t="s">
        <v>209</v>
      </c>
      <c r="B266" s="6" t="s">
        <v>213</v>
      </c>
      <c r="C266" s="6" t="n">
        <v>23</v>
      </c>
      <c r="D266" s="6" t="s">
        <v>134</v>
      </c>
      <c r="E266" s="150" t="n">
        <v>124545</v>
      </c>
      <c r="F266" s="151" t="n">
        <v>378367.71</v>
      </c>
      <c r="G266" s="150" t="n">
        <v>-799471</v>
      </c>
      <c r="H266" s="151" t="n">
        <v>-2428792.898</v>
      </c>
      <c r="I266" s="150"/>
      <c r="J266" s="151"/>
      <c r="K266" s="151"/>
      <c r="L266" s="151"/>
      <c r="M266" s="151"/>
      <c r="N266" s="151"/>
      <c r="O266" s="151"/>
      <c r="P266" s="151"/>
      <c r="Q266" s="151"/>
      <c r="R266" s="151"/>
      <c r="S266" s="151"/>
      <c r="T266" s="151"/>
      <c r="U266" s="151"/>
      <c r="V266" s="151"/>
      <c r="W266" s="151"/>
      <c r="X266" s="151"/>
      <c r="Y266" s="151"/>
      <c r="Z266" s="151"/>
      <c r="AA266" s="151"/>
      <c r="AB266" s="151"/>
      <c r="AC266" s="151"/>
      <c r="AD266" s="151"/>
      <c r="AE266" s="151"/>
      <c r="AF266" s="151"/>
      <c r="AG266" s="151"/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6" t="s">
        <v>209</v>
      </c>
      <c r="B267" s="6" t="s">
        <v>213</v>
      </c>
      <c r="C267" s="6" t="n">
        <v>24</v>
      </c>
      <c r="D267" s="6" t="s">
        <v>45</v>
      </c>
      <c r="E267" s="150" t="n">
        <v>-153091124</v>
      </c>
      <c r="F267" s="151" t="n">
        <v>-2469265.76</v>
      </c>
      <c r="G267" s="150" t="n">
        <v>19532129</v>
      </c>
      <c r="H267" s="151" t="n">
        <v>1149806.44</v>
      </c>
      <c r="I267" s="150"/>
      <c r="J267" s="151"/>
      <c r="K267" s="151"/>
      <c r="L267" s="151"/>
      <c r="M267" s="151"/>
      <c r="N267" s="151"/>
      <c r="O267" s="151"/>
      <c r="P267" s="151"/>
      <c r="Q267" s="151"/>
      <c r="R267" s="151"/>
      <c r="S267" s="151"/>
      <c r="T267" s="151"/>
      <c r="U267" s="151"/>
      <c r="V267" s="151"/>
      <c r="W267" s="151"/>
      <c r="X267" s="151"/>
      <c r="Y267" s="151"/>
      <c r="Z267" s="151"/>
      <c r="AA267" s="151"/>
      <c r="AB267" s="151"/>
      <c r="AC267" s="151"/>
      <c r="AD267" s="151"/>
      <c r="AE267" s="151"/>
      <c r="AF267" s="151"/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6" t="s">
        <v>209</v>
      </c>
      <c r="B268" s="6" t="s">
        <v>213</v>
      </c>
      <c r="C268" s="6" t="n">
        <v>25</v>
      </c>
      <c r="D268" s="6" t="s">
        <v>46</v>
      </c>
      <c r="E268" s="150" t="n">
        <v>0</v>
      </c>
      <c r="F268" s="151" t="n">
        <v>-5085643.33</v>
      </c>
      <c r="G268" s="150" t="n">
        <v>0</v>
      </c>
      <c r="H268" s="151" t="n">
        <v>-14997.25</v>
      </c>
      <c r="I268" s="150"/>
      <c r="J268" s="151"/>
      <c r="K268" s="151"/>
      <c r="L268" s="151"/>
      <c r="M268" s="151"/>
      <c r="N268" s="151"/>
      <c r="O268" s="151"/>
      <c r="P268" s="151"/>
      <c r="Q268" s="151"/>
      <c r="R268" s="151"/>
      <c r="S268" s="151"/>
      <c r="T268" s="151"/>
      <c r="U268" s="151"/>
      <c r="V268" s="151"/>
      <c r="W268" s="151"/>
      <c r="X268" s="151"/>
      <c r="Y268" s="151"/>
      <c r="Z268" s="151"/>
      <c r="AA268" s="151"/>
      <c r="AB268" s="151"/>
      <c r="AC268" s="151"/>
      <c r="AD268" s="151"/>
      <c r="AE268" s="151"/>
      <c r="AF268" s="151"/>
      <c r="AG268" s="151"/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6" t="s">
        <v>209</v>
      </c>
      <c r="B269" s="6" t="s">
        <v>213</v>
      </c>
      <c r="C269" s="6" t="n">
        <v>26</v>
      </c>
      <c r="D269" s="6" t="s">
        <v>201</v>
      </c>
      <c r="E269" s="150" t="n">
        <v>0</v>
      </c>
      <c r="F269" s="151" t="n">
        <v>92125.13</v>
      </c>
      <c r="G269" s="150" t="n">
        <v>0</v>
      </c>
      <c r="H269" s="151" t="n">
        <v>-25138.13</v>
      </c>
      <c r="I269" s="150"/>
      <c r="J269" s="151"/>
      <c r="K269" s="151"/>
      <c r="L269" s="151"/>
      <c r="M269" s="151"/>
      <c r="N269" s="151"/>
      <c r="O269" s="151"/>
      <c r="P269" s="151"/>
      <c r="Q269" s="151"/>
      <c r="R269" s="151"/>
      <c r="S269" s="151"/>
      <c r="T269" s="151"/>
      <c r="U269" s="151"/>
      <c r="V269" s="151"/>
      <c r="W269" s="151"/>
      <c r="X269" s="151"/>
      <c r="Y269" s="151"/>
      <c r="Z269" s="151"/>
      <c r="AA269" s="151"/>
      <c r="AB269" s="151"/>
      <c r="AC269" s="151"/>
      <c r="AD269" s="151"/>
      <c r="AE269" s="151"/>
      <c r="AF269" s="151"/>
      <c r="AG269" s="151"/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6" t="s">
        <v>209</v>
      </c>
      <c r="B270" s="6" t="s">
        <v>213</v>
      </c>
      <c r="C270" s="6" t="n">
        <v>27</v>
      </c>
      <c r="D270" s="6" t="s">
        <v>202</v>
      </c>
      <c r="E270" s="150" t="n">
        <v>0</v>
      </c>
      <c r="F270" s="151" t="n">
        <v>0</v>
      </c>
      <c r="G270" s="150" t="n">
        <v>0</v>
      </c>
      <c r="H270" s="151" t="n">
        <v>0</v>
      </c>
      <c r="I270" s="150"/>
      <c r="J270" s="151"/>
      <c r="K270" s="151"/>
      <c r="L270" s="151"/>
      <c r="M270" s="151"/>
      <c r="N270" s="151"/>
      <c r="O270" s="151"/>
      <c r="P270" s="151"/>
      <c r="Q270" s="151"/>
      <c r="R270" s="151"/>
      <c r="S270" s="151"/>
      <c r="T270" s="151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1"/>
      <c r="AE270" s="151"/>
      <c r="AF270" s="151"/>
      <c r="AG270" s="151"/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6" t="s">
        <v>209</v>
      </c>
      <c r="B271" s="6" t="s">
        <v>213</v>
      </c>
      <c r="C271" s="6" t="n">
        <v>28</v>
      </c>
      <c r="D271" s="6" t="s">
        <v>203</v>
      </c>
      <c r="E271" s="150" t="n">
        <v>0</v>
      </c>
      <c r="F271" s="151" t="n">
        <v>0</v>
      </c>
      <c r="G271" s="150" t="n">
        <v>0</v>
      </c>
      <c r="H271" s="151" t="n">
        <v>0</v>
      </c>
      <c r="I271" s="150"/>
      <c r="J271" s="151"/>
      <c r="K271" s="151"/>
      <c r="L271" s="151"/>
      <c r="M271" s="151"/>
      <c r="N271" s="151"/>
      <c r="O271" s="151"/>
      <c r="P271" s="151"/>
      <c r="Q271" s="151"/>
      <c r="R271" s="151"/>
      <c r="S271" s="151"/>
      <c r="T271" s="151"/>
      <c r="U271" s="151"/>
      <c r="V271" s="151"/>
      <c r="W271" s="151"/>
      <c r="X271" s="151"/>
      <c r="Y271" s="151"/>
      <c r="Z271" s="151"/>
      <c r="AA271" s="151"/>
      <c r="AB271" s="151"/>
      <c r="AC271" s="151"/>
      <c r="AD271" s="151"/>
      <c r="AE271" s="151"/>
      <c r="AF271" s="151"/>
      <c r="AG271" s="151"/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6" t="s">
        <v>209</v>
      </c>
      <c r="B272" s="6" t="s">
        <v>213</v>
      </c>
      <c r="C272" s="6" t="n">
        <v>29</v>
      </c>
      <c r="D272" s="6" t="s">
        <v>204</v>
      </c>
      <c r="E272" s="150" t="n">
        <v>0</v>
      </c>
      <c r="F272" s="151" t="n">
        <v>0</v>
      </c>
      <c r="G272" s="150" t="n">
        <v>0</v>
      </c>
      <c r="H272" s="151" t="n">
        <v>0</v>
      </c>
      <c r="I272" s="150"/>
      <c r="J272" s="151"/>
      <c r="K272" s="151"/>
      <c r="L272" s="151"/>
      <c r="M272" s="151"/>
      <c r="N272" s="151"/>
      <c r="O272" s="151"/>
      <c r="P272" s="151"/>
      <c r="Q272" s="151"/>
      <c r="R272" s="151"/>
      <c r="S272" s="151"/>
      <c r="T272" s="151"/>
      <c r="U272" s="151"/>
      <c r="V272" s="151"/>
      <c r="W272" s="151"/>
      <c r="X272" s="151"/>
      <c r="Y272" s="151"/>
      <c r="Z272" s="151"/>
      <c r="AA272" s="151"/>
      <c r="AB272" s="151"/>
      <c r="AC272" s="151"/>
      <c r="AD272" s="151"/>
      <c r="AE272" s="151"/>
      <c r="AF272" s="151"/>
      <c r="AG272" s="151"/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6" t="s">
        <v>209</v>
      </c>
      <c r="B273" s="6" t="s">
        <v>213</v>
      </c>
      <c r="C273" s="6" t="n">
        <v>30</v>
      </c>
      <c r="D273" s="6" t="s">
        <v>205</v>
      </c>
      <c r="E273" s="150" t="n">
        <v>0</v>
      </c>
      <c r="F273" s="151" t="n">
        <v>0</v>
      </c>
      <c r="G273" s="150" t="n">
        <v>0</v>
      </c>
      <c r="H273" s="151" t="n">
        <v>0</v>
      </c>
      <c r="I273" s="150"/>
      <c r="J273" s="151"/>
      <c r="K273" s="151"/>
      <c r="L273" s="151"/>
      <c r="M273" s="151"/>
      <c r="N273" s="151"/>
      <c r="O273" s="151"/>
      <c r="P273" s="151"/>
      <c r="Q273" s="151"/>
      <c r="R273" s="151"/>
      <c r="S273" s="151"/>
      <c r="T273" s="151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6" t="s">
        <v>209</v>
      </c>
      <c r="B274" s="6" t="s">
        <v>213</v>
      </c>
      <c r="C274" s="6" t="n">
        <v>31</v>
      </c>
      <c r="D274" s="6" t="s">
        <v>206</v>
      </c>
      <c r="E274" s="150" t="n">
        <v>0</v>
      </c>
      <c r="F274" s="151" t="n">
        <v>0</v>
      </c>
      <c r="G274" s="150" t="n">
        <v>0</v>
      </c>
      <c r="H274" s="151" t="n">
        <v>0</v>
      </c>
      <c r="I274" s="150"/>
      <c r="J274" s="151"/>
      <c r="K274" s="151"/>
      <c r="L274" s="151"/>
      <c r="M274" s="151"/>
      <c r="N274" s="151"/>
      <c r="O274" s="151"/>
      <c r="P274" s="151"/>
      <c r="Q274" s="151"/>
      <c r="R274" s="151"/>
      <c r="S274" s="151"/>
      <c r="T274" s="151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1"/>
      <c r="AE274" s="151"/>
      <c r="AF274" s="151"/>
      <c r="AG274" s="151"/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6" t="s">
        <v>209</v>
      </c>
      <c r="B275" s="6" t="s">
        <v>213</v>
      </c>
      <c r="C275" s="6" t="n">
        <v>32</v>
      </c>
      <c r="D275" s="6" t="s">
        <v>60</v>
      </c>
      <c r="E275" s="150" t="n">
        <v>0</v>
      </c>
      <c r="F275" s="151" t="n">
        <v>0</v>
      </c>
      <c r="G275" s="150" t="n">
        <v>0</v>
      </c>
      <c r="H275" s="151" t="n">
        <v>0</v>
      </c>
      <c r="I275" s="150"/>
      <c r="J275" s="151"/>
      <c r="K275" s="151"/>
      <c r="L275" s="151"/>
      <c r="M275" s="151"/>
      <c r="N275" s="151"/>
      <c r="O275" s="151"/>
      <c r="P275" s="151"/>
      <c r="Q275" s="151"/>
      <c r="R275" s="151"/>
      <c r="S275" s="151"/>
      <c r="T275" s="151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6" t="s">
        <v>209</v>
      </c>
      <c r="B276" s="6" t="s">
        <v>213</v>
      </c>
      <c r="C276" s="6" t="n">
        <v>33</v>
      </c>
      <c r="D276" s="6" t="s">
        <v>61</v>
      </c>
      <c r="E276" s="150" t="n">
        <v>0</v>
      </c>
      <c r="F276" s="151" t="n">
        <v>0</v>
      </c>
      <c r="G276" s="150" t="n">
        <v>0</v>
      </c>
      <c r="H276" s="151" t="n">
        <v>0</v>
      </c>
      <c r="I276" s="150"/>
      <c r="J276" s="151"/>
      <c r="K276" s="151"/>
      <c r="L276" s="151"/>
      <c r="M276" s="151"/>
      <c r="N276" s="151"/>
      <c r="O276" s="151"/>
      <c r="P276" s="151"/>
      <c r="Q276" s="151"/>
      <c r="R276" s="151"/>
      <c r="S276" s="151"/>
      <c r="T276" s="151"/>
      <c r="U276" s="151"/>
      <c r="V276" s="151"/>
      <c r="W276" s="151"/>
      <c r="X276" s="151"/>
      <c r="Y276" s="151"/>
      <c r="Z276" s="151"/>
      <c r="AA276" s="151"/>
      <c r="AB276" s="151"/>
      <c r="AC276" s="151"/>
      <c r="AD276" s="151"/>
      <c r="AE276" s="151"/>
      <c r="AF276" s="151"/>
      <c r="AG276" s="151"/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6" t="s">
        <v>209</v>
      </c>
      <c r="B277" s="6" t="s">
        <v>213</v>
      </c>
      <c r="C277" s="6" t="n">
        <v>34</v>
      </c>
      <c r="D277" s="6" t="s">
        <v>62</v>
      </c>
      <c r="E277" s="150" t="n">
        <v>0</v>
      </c>
      <c r="F277" s="151" t="n">
        <v>0</v>
      </c>
      <c r="G277" s="150" t="n">
        <v>0</v>
      </c>
      <c r="H277" s="151" t="n">
        <v>0</v>
      </c>
      <c r="I277" s="150"/>
      <c r="J277" s="151"/>
      <c r="K277" s="151"/>
      <c r="L277" s="151"/>
      <c r="M277" s="151"/>
      <c r="N277" s="151"/>
      <c r="O277" s="151"/>
      <c r="P277" s="151"/>
      <c r="Q277" s="151"/>
      <c r="R277" s="151"/>
      <c r="S277" s="151"/>
      <c r="T277" s="151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1"/>
      <c r="AE277" s="151"/>
      <c r="AF277" s="151"/>
      <c r="AG277" s="151"/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6" t="s">
        <v>209</v>
      </c>
      <c r="B278" s="6" t="s">
        <v>213</v>
      </c>
      <c r="C278" s="6" t="n">
        <v>35</v>
      </c>
      <c r="D278" s="6" t="s">
        <v>63</v>
      </c>
      <c r="E278" s="150" t="n">
        <v>0</v>
      </c>
      <c r="F278" s="151" t="n">
        <v>-12095.81</v>
      </c>
      <c r="G278" s="150" t="n">
        <v>0</v>
      </c>
      <c r="H278" s="151" t="n">
        <v>-443.75</v>
      </c>
      <c r="I278" s="150"/>
      <c r="J278" s="151"/>
      <c r="K278" s="151"/>
      <c r="L278" s="151"/>
      <c r="M278" s="151"/>
      <c r="N278" s="151"/>
      <c r="O278" s="151"/>
      <c r="P278" s="151"/>
      <c r="Q278" s="151"/>
      <c r="R278" s="151"/>
      <c r="S278" s="151"/>
      <c r="T278" s="151"/>
      <c r="U278" s="151"/>
      <c r="V278" s="151"/>
      <c r="W278" s="151"/>
      <c r="X278" s="151"/>
      <c r="Y278" s="151"/>
      <c r="Z278" s="151"/>
      <c r="AA278" s="151"/>
      <c r="AB278" s="151"/>
      <c r="AC278" s="151"/>
      <c r="AD278" s="151"/>
      <c r="AE278" s="151"/>
      <c r="AF278" s="151"/>
      <c r="AG278" s="151"/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6" t="s">
        <v>209</v>
      </c>
      <c r="B279" s="6" t="s">
        <v>213</v>
      </c>
      <c r="C279" s="6" t="n">
        <v>36</v>
      </c>
      <c r="D279" s="6" t="s">
        <v>64</v>
      </c>
      <c r="E279" s="150" t="n">
        <v>0</v>
      </c>
      <c r="F279" s="151" t="n">
        <v>0</v>
      </c>
      <c r="G279" s="150" t="n">
        <v>0</v>
      </c>
      <c r="H279" s="151" t="n">
        <v>0</v>
      </c>
      <c r="I279" s="150"/>
      <c r="J279" s="151"/>
      <c r="K279" s="151"/>
      <c r="L279" s="151"/>
      <c r="M279" s="151"/>
      <c r="N279" s="151"/>
      <c r="O279" s="151"/>
      <c r="P279" s="151"/>
      <c r="Q279" s="151"/>
      <c r="R279" s="151"/>
      <c r="S279" s="151"/>
      <c r="T279" s="151"/>
      <c r="U279" s="151"/>
      <c r="V279" s="151"/>
      <c r="W279" s="151"/>
      <c r="X279" s="151"/>
      <c r="Y279" s="151"/>
      <c r="Z279" s="151"/>
      <c r="AA279" s="151"/>
      <c r="AB279" s="151"/>
      <c r="AC279" s="151"/>
      <c r="AD279" s="151"/>
      <c r="AE279" s="151"/>
      <c r="AF279" s="151"/>
      <c r="AG279" s="151"/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6" t="s">
        <v>209</v>
      </c>
      <c r="B280" s="6" t="s">
        <v>213</v>
      </c>
      <c r="C280" s="6" t="n">
        <v>37</v>
      </c>
      <c r="D280" s="6" t="s">
        <v>65</v>
      </c>
      <c r="E280" s="150" t="n">
        <v>0</v>
      </c>
      <c r="F280" s="151" t="n">
        <v>0</v>
      </c>
      <c r="G280" s="150" t="n">
        <v>0</v>
      </c>
      <c r="H280" s="151" t="n">
        <v>0</v>
      </c>
      <c r="I280" s="150"/>
      <c r="J280" s="151"/>
      <c r="K280" s="151"/>
      <c r="L280" s="151"/>
      <c r="M280" s="151"/>
      <c r="N280" s="151"/>
      <c r="O280" s="151"/>
      <c r="P280" s="151"/>
      <c r="Q280" s="151"/>
      <c r="R280" s="151"/>
      <c r="S280" s="151"/>
      <c r="T280" s="151"/>
      <c r="U280" s="151"/>
      <c r="V280" s="151"/>
      <c r="W280" s="151"/>
      <c r="X280" s="151"/>
      <c r="Y280" s="151"/>
      <c r="Z280" s="151"/>
      <c r="AA280" s="151"/>
      <c r="AB280" s="151"/>
      <c r="AC280" s="151"/>
      <c r="AD280" s="151"/>
      <c r="AE280" s="151"/>
      <c r="AF280" s="151"/>
      <c r="AG280" s="151"/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6" t="s">
        <v>209</v>
      </c>
      <c r="B281" s="6" t="s">
        <v>213</v>
      </c>
      <c r="C281" s="6" t="n">
        <v>38</v>
      </c>
      <c r="D281" s="6" t="s">
        <v>66</v>
      </c>
      <c r="E281" s="150" t="n">
        <v>0</v>
      </c>
      <c r="F281" s="151" t="n">
        <v>0</v>
      </c>
      <c r="G281" s="150" t="n">
        <v>0</v>
      </c>
      <c r="H281" s="151" t="n">
        <v>0</v>
      </c>
      <c r="I281" s="150"/>
      <c r="J281" s="151"/>
      <c r="K281" s="151"/>
      <c r="L281" s="151"/>
      <c r="M281" s="151"/>
      <c r="N281" s="151"/>
      <c r="O281" s="151"/>
      <c r="P281" s="151"/>
      <c r="Q281" s="151"/>
      <c r="R281" s="151"/>
      <c r="S281" s="151"/>
      <c r="T281" s="151"/>
      <c r="U281" s="151"/>
      <c r="V281" s="151"/>
      <c r="W281" s="151"/>
      <c r="X281" s="151"/>
      <c r="Y281" s="151"/>
      <c r="Z281" s="151"/>
      <c r="AA281" s="151"/>
      <c r="AB281" s="151"/>
      <c r="AC281" s="151"/>
      <c r="AD281" s="151"/>
      <c r="AE281" s="151"/>
      <c r="AF281" s="151"/>
      <c r="AG281" s="151"/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6" t="s">
        <v>209</v>
      </c>
      <c r="B282" s="6" t="s">
        <v>213</v>
      </c>
      <c r="C282" s="6" t="n">
        <v>39</v>
      </c>
      <c r="D282" s="6" t="s">
        <v>67</v>
      </c>
      <c r="E282" s="150" t="n">
        <v>0</v>
      </c>
      <c r="F282" s="151" t="n">
        <v>0</v>
      </c>
      <c r="G282" s="150" t="n">
        <v>0</v>
      </c>
      <c r="H282" s="151" t="n">
        <v>0</v>
      </c>
      <c r="I282" s="150"/>
      <c r="J282" s="151"/>
      <c r="K282" s="151"/>
      <c r="L282" s="151"/>
      <c r="M282" s="151"/>
      <c r="N282" s="151"/>
      <c r="O282" s="151"/>
      <c r="P282" s="151"/>
      <c r="Q282" s="151"/>
      <c r="R282" s="151"/>
      <c r="S282" s="151"/>
      <c r="T282" s="151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1"/>
      <c r="AE282" s="151"/>
      <c r="AF282" s="151"/>
      <c r="AG282" s="151"/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6" t="s">
        <v>209</v>
      </c>
      <c r="B283" s="6" t="s">
        <v>213</v>
      </c>
      <c r="C283" s="6" t="n">
        <v>40</v>
      </c>
      <c r="D283" s="6" t="s">
        <v>68</v>
      </c>
      <c r="E283" s="150" t="n">
        <v>0</v>
      </c>
      <c r="F283" s="151" t="n">
        <v>453756.39</v>
      </c>
      <c r="G283" s="150" t="n">
        <v>0</v>
      </c>
      <c r="H283" s="151" t="n">
        <v>10237.69</v>
      </c>
      <c r="I283" s="150"/>
      <c r="J283" s="151"/>
      <c r="K283" s="151"/>
      <c r="L283" s="151"/>
      <c r="M283" s="151"/>
      <c r="N283" s="151"/>
      <c r="O283" s="151"/>
      <c r="P283" s="151"/>
      <c r="Q283" s="151"/>
      <c r="R283" s="151"/>
      <c r="S283" s="151"/>
      <c r="T283" s="151"/>
      <c r="U283" s="151"/>
      <c r="V283" s="151"/>
      <c r="W283" s="151"/>
      <c r="X283" s="151"/>
      <c r="Y283" s="151"/>
      <c r="Z283" s="151"/>
      <c r="AA283" s="151"/>
      <c r="AB283" s="151"/>
      <c r="AC283" s="151"/>
      <c r="AD283" s="151"/>
      <c r="AE283" s="151"/>
      <c r="AF283" s="151"/>
      <c r="AG283" s="151"/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6" t="s">
        <v>209</v>
      </c>
      <c r="B284" s="6" t="s">
        <v>214</v>
      </c>
      <c r="C284" s="6" t="n">
        <v>1</v>
      </c>
      <c r="D284" s="6" t="s">
        <v>15</v>
      </c>
      <c r="E284" s="150" t="n">
        <v>34297675</v>
      </c>
      <c r="F284" s="151" t="n">
        <v>101484937.86</v>
      </c>
      <c r="G284" s="150" t="n">
        <v>981237</v>
      </c>
      <c r="H284" s="151" t="n">
        <v>6660629.22</v>
      </c>
      <c r="I284" s="150"/>
      <c r="J284" s="151"/>
      <c r="K284" s="151"/>
      <c r="L284" s="151"/>
      <c r="M284" s="151"/>
      <c r="N284" s="151"/>
      <c r="O284" s="151"/>
      <c r="P284" s="151"/>
      <c r="Q284" s="151"/>
      <c r="R284" s="151"/>
      <c r="S284" s="151"/>
      <c r="T284" s="151"/>
      <c r="U284" s="151"/>
      <c r="V284" s="151"/>
      <c r="W284" s="151"/>
      <c r="X284" s="151"/>
      <c r="Y284" s="151"/>
      <c r="Z284" s="151"/>
      <c r="AA284" s="151"/>
      <c r="AB284" s="151"/>
      <c r="AC284" s="151"/>
      <c r="AD284" s="151"/>
      <c r="AE284" s="151"/>
      <c r="AF284" s="151"/>
      <c r="AG284" s="151"/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6" t="s">
        <v>209</v>
      </c>
      <c r="B285" s="6" t="s">
        <v>214</v>
      </c>
      <c r="C285" s="6" t="n">
        <v>2</v>
      </c>
      <c r="D285" s="6" t="s">
        <v>16</v>
      </c>
      <c r="E285" s="150" t="n">
        <v>0</v>
      </c>
      <c r="F285" s="151" t="n">
        <v>0</v>
      </c>
      <c r="G285" s="150" t="n">
        <v>0</v>
      </c>
      <c r="H285" s="151" t="n">
        <v>0</v>
      </c>
      <c r="I285" s="150"/>
      <c r="J285" s="151"/>
      <c r="K285" s="151"/>
      <c r="L285" s="151"/>
      <c r="M285" s="151"/>
      <c r="N285" s="151"/>
      <c r="O285" s="151"/>
      <c r="P285" s="151"/>
      <c r="Q285" s="151"/>
      <c r="R285" s="151"/>
      <c r="S285" s="151"/>
      <c r="T285" s="151"/>
      <c r="U285" s="151"/>
      <c r="V285" s="151"/>
      <c r="W285" s="151"/>
      <c r="X285" s="151"/>
      <c r="Y285" s="151"/>
      <c r="Z285" s="151"/>
      <c r="AA285" s="151"/>
      <c r="AB285" s="151"/>
      <c r="AC285" s="151"/>
      <c r="AD285" s="151"/>
      <c r="AE285" s="151"/>
      <c r="AF285" s="151"/>
      <c r="AG285" s="151"/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6" t="s">
        <v>209</v>
      </c>
      <c r="B286" s="6" t="s">
        <v>214</v>
      </c>
      <c r="C286" s="6" t="n">
        <v>3</v>
      </c>
      <c r="D286" s="6" t="s">
        <v>17</v>
      </c>
      <c r="E286" s="150" t="n">
        <v>2728416</v>
      </c>
      <c r="F286" s="151" t="n">
        <v>9625628</v>
      </c>
      <c r="G286" s="150" t="n">
        <v>0</v>
      </c>
      <c r="H286" s="151" t="n">
        <v>0</v>
      </c>
      <c r="I286" s="150"/>
      <c r="J286" s="151"/>
      <c r="K286" s="151"/>
      <c r="L286" s="151"/>
      <c r="M286" s="151"/>
      <c r="N286" s="151"/>
      <c r="O286" s="151"/>
      <c r="P286" s="151"/>
      <c r="Q286" s="151"/>
      <c r="R286" s="151"/>
      <c r="S286" s="151"/>
      <c r="T286" s="151"/>
      <c r="U286" s="151"/>
      <c r="V286" s="151"/>
      <c r="W286" s="151"/>
      <c r="X286" s="151"/>
      <c r="Y286" s="151"/>
      <c r="Z286" s="151"/>
      <c r="AA286" s="151"/>
      <c r="AB286" s="151"/>
      <c r="AC286" s="151"/>
      <c r="AD286" s="151"/>
      <c r="AE286" s="151"/>
      <c r="AF286" s="151"/>
      <c r="AG286" s="151"/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6" t="s">
        <v>209</v>
      </c>
      <c r="B287" s="6" t="s">
        <v>214</v>
      </c>
      <c r="C287" s="6" t="n">
        <v>4</v>
      </c>
      <c r="D287" s="6" t="s">
        <v>18</v>
      </c>
      <c r="E287" s="150" t="n">
        <v>0</v>
      </c>
      <c r="F287" s="151" t="n">
        <v>0</v>
      </c>
      <c r="G287" s="150" t="n">
        <v>0</v>
      </c>
      <c r="H287" s="151" t="n">
        <v>0</v>
      </c>
      <c r="I287" s="150"/>
      <c r="J287" s="151"/>
      <c r="K287" s="151"/>
      <c r="L287" s="151"/>
      <c r="M287" s="151"/>
      <c r="N287" s="151"/>
      <c r="O287" s="151"/>
      <c r="P287" s="151"/>
      <c r="Q287" s="151"/>
      <c r="R287" s="151"/>
      <c r="S287" s="151"/>
      <c r="T287" s="151"/>
      <c r="U287" s="151"/>
      <c r="V287" s="151"/>
      <c r="W287" s="151"/>
      <c r="X287" s="151"/>
      <c r="Y287" s="151"/>
      <c r="Z287" s="151"/>
      <c r="AA287" s="151"/>
      <c r="AB287" s="151"/>
      <c r="AC287" s="151"/>
      <c r="AD287" s="151"/>
      <c r="AE287" s="151"/>
      <c r="AF287" s="151"/>
      <c r="AG287" s="151"/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6" t="s">
        <v>209</v>
      </c>
      <c r="B288" s="6" t="s">
        <v>214</v>
      </c>
      <c r="C288" s="6" t="n">
        <v>5</v>
      </c>
      <c r="D288" s="6" t="s">
        <v>195</v>
      </c>
      <c r="E288" s="150" t="n">
        <v>0</v>
      </c>
      <c r="F288" s="151" t="n">
        <v>55800</v>
      </c>
      <c r="G288" s="150" t="n">
        <v>0</v>
      </c>
      <c r="H288" s="151" t="n">
        <v>0</v>
      </c>
      <c r="I288" s="150"/>
      <c r="J288" s="151"/>
      <c r="K288" s="151"/>
      <c r="L288" s="151"/>
      <c r="M288" s="151"/>
      <c r="N288" s="151"/>
      <c r="O288" s="151"/>
      <c r="P288" s="151"/>
      <c r="Q288" s="151"/>
      <c r="R288" s="151"/>
      <c r="S288" s="151"/>
      <c r="T288" s="151"/>
      <c r="U288" s="151"/>
      <c r="V288" s="151"/>
      <c r="W288" s="151"/>
      <c r="X288" s="151"/>
      <c r="Y288" s="151"/>
      <c r="Z288" s="151"/>
      <c r="AA288" s="151"/>
      <c r="AB288" s="151"/>
      <c r="AC288" s="151"/>
      <c r="AD288" s="151"/>
      <c r="AE288" s="151"/>
      <c r="AF288" s="151"/>
      <c r="AG288" s="151"/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6" t="s">
        <v>209</v>
      </c>
      <c r="B289" s="6" t="s">
        <v>214</v>
      </c>
      <c r="C289" s="6" t="n">
        <v>6</v>
      </c>
      <c r="D289" s="6" t="s">
        <v>15</v>
      </c>
      <c r="E289" s="150" t="n">
        <v>-36600183</v>
      </c>
      <c r="F289" s="151" t="n">
        <v>-107441971.5</v>
      </c>
      <c r="G289" s="150" t="n">
        <v>-1190655</v>
      </c>
      <c r="H289" s="151" t="n">
        <v>-8424262.98</v>
      </c>
      <c r="I289" s="150"/>
      <c r="J289" s="151"/>
      <c r="K289" s="151"/>
      <c r="L289" s="151"/>
      <c r="M289" s="151"/>
      <c r="N289" s="151"/>
      <c r="O289" s="151"/>
      <c r="P289" s="151"/>
      <c r="Q289" s="151"/>
      <c r="R289" s="151"/>
      <c r="S289" s="151"/>
      <c r="T289" s="151"/>
      <c r="U289" s="151"/>
      <c r="V289" s="151"/>
      <c r="W289" s="151"/>
      <c r="X289" s="151"/>
      <c r="Y289" s="151"/>
      <c r="Z289" s="151"/>
      <c r="AA289" s="151"/>
      <c r="AB289" s="151"/>
      <c r="AC289" s="151"/>
      <c r="AD289" s="151"/>
      <c r="AE289" s="151"/>
      <c r="AF289" s="151"/>
      <c r="AG289" s="151"/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6" t="s">
        <v>209</v>
      </c>
      <c r="B290" s="6" t="s">
        <v>214</v>
      </c>
      <c r="C290" s="6" t="n">
        <v>7</v>
      </c>
      <c r="D290" s="6" t="s">
        <v>16</v>
      </c>
      <c r="E290" s="150" t="n">
        <v>0</v>
      </c>
      <c r="F290" s="151" t="n">
        <v>0</v>
      </c>
      <c r="G290" s="150" t="n">
        <v>0</v>
      </c>
      <c r="H290" s="151" t="n">
        <v>0</v>
      </c>
      <c r="I290" s="150"/>
      <c r="J290" s="151"/>
      <c r="K290" s="151"/>
      <c r="L290" s="151"/>
      <c r="M290" s="151"/>
      <c r="N290" s="151"/>
      <c r="O290" s="151"/>
      <c r="P290" s="151"/>
      <c r="Q290" s="151"/>
      <c r="R290" s="151"/>
      <c r="S290" s="151"/>
      <c r="T290" s="151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1"/>
      <c r="AE290" s="151"/>
      <c r="AF290" s="151"/>
      <c r="AG290" s="151"/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6" t="s">
        <v>209</v>
      </c>
      <c r="B291" s="6" t="s">
        <v>214</v>
      </c>
      <c r="C291" s="6" t="n">
        <v>8</v>
      </c>
      <c r="D291" s="6" t="s">
        <v>17</v>
      </c>
      <c r="E291" s="150" t="n">
        <v>-461968</v>
      </c>
      <c r="F291" s="151" t="n">
        <v>-1763538</v>
      </c>
      <c r="G291" s="150" t="n">
        <v>0</v>
      </c>
      <c r="H291" s="151" t="n">
        <v>0</v>
      </c>
      <c r="I291" s="150"/>
      <c r="J291" s="151"/>
      <c r="K291" s="151"/>
      <c r="L291" s="151"/>
      <c r="M291" s="151"/>
      <c r="N291" s="151"/>
      <c r="O291" s="151"/>
      <c r="P291" s="151"/>
      <c r="Q291" s="151"/>
      <c r="R291" s="151"/>
      <c r="S291" s="151"/>
      <c r="T291" s="151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6" t="s">
        <v>209</v>
      </c>
      <c r="B292" s="6" t="s">
        <v>214</v>
      </c>
      <c r="C292" s="6" t="n">
        <v>9</v>
      </c>
      <c r="D292" s="6" t="s">
        <v>18</v>
      </c>
      <c r="E292" s="150" t="n">
        <v>0</v>
      </c>
      <c r="F292" s="151" t="n">
        <v>0</v>
      </c>
      <c r="G292" s="150" t="n">
        <v>0</v>
      </c>
      <c r="H292" s="151" t="n">
        <v>0</v>
      </c>
      <c r="I292" s="150"/>
      <c r="J292" s="151"/>
      <c r="K292" s="151"/>
      <c r="L292" s="151"/>
      <c r="M292" s="151"/>
      <c r="N292" s="151"/>
      <c r="O292" s="151"/>
      <c r="P292" s="151"/>
      <c r="Q292" s="151"/>
      <c r="R292" s="151"/>
      <c r="S292" s="151"/>
      <c r="T292" s="151"/>
      <c r="U292" s="151"/>
      <c r="V292" s="151"/>
      <c r="W292" s="151"/>
      <c r="X292" s="151"/>
      <c r="Y292" s="151"/>
      <c r="Z292" s="151"/>
      <c r="AA292" s="151"/>
      <c r="AB292" s="151"/>
      <c r="AC292" s="151"/>
      <c r="AD292" s="151"/>
      <c r="AE292" s="151"/>
      <c r="AF292" s="151"/>
      <c r="AG292" s="151"/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6" t="s">
        <v>209</v>
      </c>
      <c r="B293" s="6" t="s">
        <v>214</v>
      </c>
      <c r="C293" s="6" t="n">
        <v>10</v>
      </c>
      <c r="D293" s="6" t="s">
        <v>22</v>
      </c>
      <c r="E293" s="150" t="n">
        <v>241050</v>
      </c>
      <c r="F293" s="151" t="n">
        <v>1067851.5</v>
      </c>
      <c r="G293" s="150" t="n">
        <v>2563</v>
      </c>
      <c r="H293" s="151" t="n">
        <v>11354.09</v>
      </c>
      <c r="I293" s="150"/>
      <c r="J293" s="151"/>
      <c r="K293" s="151"/>
      <c r="L293" s="151"/>
      <c r="M293" s="151"/>
      <c r="N293" s="151"/>
      <c r="O293" s="151"/>
      <c r="P293" s="151"/>
      <c r="Q293" s="151"/>
      <c r="R293" s="151"/>
      <c r="S293" s="151"/>
      <c r="T293" s="151"/>
      <c r="U293" s="151"/>
      <c r="V293" s="151"/>
      <c r="W293" s="151"/>
      <c r="X293" s="151"/>
      <c r="Y293" s="151"/>
      <c r="Z293" s="151"/>
      <c r="AA293" s="151"/>
      <c r="AB293" s="151"/>
      <c r="AC293" s="151"/>
      <c r="AD293" s="151"/>
      <c r="AE293" s="151"/>
      <c r="AF293" s="151"/>
      <c r="AG293" s="151"/>
      <c r="AH293" s="151"/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6" t="s">
        <v>209</v>
      </c>
      <c r="B294" s="6" t="s">
        <v>214</v>
      </c>
      <c r="C294" s="6" t="n">
        <v>11</v>
      </c>
      <c r="D294" s="6" t="s">
        <v>25</v>
      </c>
      <c r="E294" s="150" t="n">
        <v>0</v>
      </c>
      <c r="F294" s="151" t="n">
        <v>0</v>
      </c>
      <c r="G294" s="150" t="n">
        <v>0</v>
      </c>
      <c r="H294" s="151" t="n">
        <v>0</v>
      </c>
      <c r="I294" s="150"/>
      <c r="J294" s="151"/>
      <c r="K294" s="151"/>
      <c r="L294" s="151"/>
      <c r="M294" s="151"/>
      <c r="N294" s="151"/>
      <c r="O294" s="151"/>
      <c r="P294" s="151"/>
      <c r="Q294" s="151"/>
      <c r="R294" s="151"/>
      <c r="S294" s="151"/>
      <c r="T294" s="151"/>
      <c r="U294" s="151"/>
      <c r="V294" s="151"/>
      <c r="W294" s="151"/>
      <c r="X294" s="151"/>
      <c r="Y294" s="151"/>
      <c r="Z294" s="151"/>
      <c r="AA294" s="151"/>
      <c r="AB294" s="151"/>
      <c r="AC294" s="151"/>
      <c r="AD294" s="151"/>
      <c r="AE294" s="151"/>
      <c r="AF294" s="151"/>
      <c r="AG294" s="151"/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6" t="s">
        <v>209</v>
      </c>
      <c r="B295" s="6" t="s">
        <v>214</v>
      </c>
      <c r="C295" s="6" t="n">
        <v>12</v>
      </c>
      <c r="D295" s="6" t="s">
        <v>26</v>
      </c>
      <c r="E295" s="150" t="n">
        <v>0</v>
      </c>
      <c r="F295" s="151" t="n">
        <v>0</v>
      </c>
      <c r="G295" s="150" t="n">
        <v>0</v>
      </c>
      <c r="H295" s="151" t="n">
        <v>0</v>
      </c>
      <c r="I295" s="150"/>
      <c r="J295" s="151"/>
      <c r="K295" s="151"/>
      <c r="L295" s="151"/>
      <c r="M295" s="151"/>
      <c r="N295" s="151"/>
      <c r="O295" s="151"/>
      <c r="P295" s="151"/>
      <c r="Q295" s="151"/>
      <c r="R295" s="151"/>
      <c r="S295" s="151"/>
      <c r="T295" s="151"/>
      <c r="U295" s="151"/>
      <c r="V295" s="151"/>
      <c r="W295" s="151"/>
      <c r="X295" s="151"/>
      <c r="Y295" s="151"/>
      <c r="Z295" s="151"/>
      <c r="AA295" s="151"/>
      <c r="AB295" s="151"/>
      <c r="AC295" s="151"/>
      <c r="AD295" s="151"/>
      <c r="AE295" s="151"/>
      <c r="AF295" s="151"/>
      <c r="AG295" s="151"/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6" t="s">
        <v>209</v>
      </c>
      <c r="B296" s="6" t="s">
        <v>214</v>
      </c>
      <c r="C296" s="6" t="n">
        <v>13</v>
      </c>
      <c r="D296" s="6" t="s">
        <v>29</v>
      </c>
      <c r="E296" s="150" t="n">
        <v>731220</v>
      </c>
      <c r="F296" s="151" t="n">
        <v>3239304.6</v>
      </c>
      <c r="G296" s="150" t="n">
        <v>-383999</v>
      </c>
      <c r="H296" s="151" t="n">
        <v>-1701115.57</v>
      </c>
      <c r="I296" s="150"/>
      <c r="J296" s="151"/>
      <c r="K296" s="151"/>
      <c r="L296" s="151"/>
      <c r="M296" s="151"/>
      <c r="N296" s="151"/>
      <c r="O296" s="151"/>
      <c r="P296" s="151"/>
      <c r="Q296" s="151"/>
      <c r="R296" s="151"/>
      <c r="S296" s="151"/>
      <c r="T296" s="151"/>
      <c r="U296" s="151"/>
      <c r="V296" s="151"/>
      <c r="W296" s="151"/>
      <c r="X296" s="151"/>
      <c r="Y296" s="151"/>
      <c r="Z296" s="151"/>
      <c r="AA296" s="151"/>
      <c r="AB296" s="151"/>
      <c r="AC296" s="151"/>
      <c r="AD296" s="151"/>
      <c r="AE296" s="151"/>
      <c r="AF296" s="151"/>
      <c r="AG296" s="151"/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6" t="s">
        <v>209</v>
      </c>
      <c r="B297" s="6" t="s">
        <v>214</v>
      </c>
      <c r="C297" s="6" t="n">
        <v>14</v>
      </c>
      <c r="D297" s="6" t="s">
        <v>30</v>
      </c>
      <c r="E297" s="150" t="n">
        <v>0</v>
      </c>
      <c r="F297" s="151" t="n">
        <v>0</v>
      </c>
      <c r="G297" s="150" t="n">
        <v>0</v>
      </c>
      <c r="H297" s="151" t="n">
        <v>0</v>
      </c>
      <c r="I297" s="150"/>
      <c r="J297" s="151"/>
      <c r="K297" s="151"/>
      <c r="L297" s="151"/>
      <c r="M297" s="151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6" t="s">
        <v>209</v>
      </c>
      <c r="B298" s="6" t="s">
        <v>214</v>
      </c>
      <c r="C298" s="6" t="n">
        <v>15</v>
      </c>
      <c r="D298" s="6" t="s">
        <v>31</v>
      </c>
      <c r="E298" s="150" t="n">
        <v>0</v>
      </c>
      <c r="F298" s="151" t="n">
        <v>0</v>
      </c>
      <c r="G298" s="150" t="n">
        <v>0</v>
      </c>
      <c r="H298" s="151" t="n">
        <v>0</v>
      </c>
      <c r="I298" s="150"/>
      <c r="J298" s="151"/>
      <c r="K298" s="151"/>
      <c r="L298" s="151"/>
      <c r="M298" s="151"/>
      <c r="N298" s="151"/>
      <c r="O298" s="151"/>
      <c r="P298" s="151"/>
      <c r="Q298" s="151"/>
      <c r="R298" s="151"/>
      <c r="S298" s="151"/>
      <c r="T298" s="151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1"/>
      <c r="AE298" s="151"/>
      <c r="AF298" s="151"/>
      <c r="AG298" s="151"/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6" t="s">
        <v>209</v>
      </c>
      <c r="B299" s="6" t="s">
        <v>214</v>
      </c>
      <c r="C299" s="6" t="n">
        <v>16</v>
      </c>
      <c r="D299" s="6" t="s">
        <v>32</v>
      </c>
      <c r="E299" s="150" t="n">
        <v>0</v>
      </c>
      <c r="F299" s="151" t="n">
        <v>0</v>
      </c>
      <c r="G299" s="150" t="n">
        <v>0</v>
      </c>
      <c r="H299" s="151" t="n">
        <v>0</v>
      </c>
      <c r="I299" s="150"/>
      <c r="J299" s="151"/>
      <c r="K299" s="151"/>
      <c r="L299" s="151"/>
      <c r="M299" s="151"/>
      <c r="N299" s="151"/>
      <c r="O299" s="151"/>
      <c r="P299" s="151"/>
      <c r="Q299" s="151"/>
      <c r="R299" s="151"/>
      <c r="S299" s="151"/>
      <c r="T299" s="151"/>
      <c r="U299" s="151"/>
      <c r="V299" s="151"/>
      <c r="W299" s="151"/>
      <c r="X299" s="151"/>
      <c r="Y299" s="151"/>
      <c r="Z299" s="151"/>
      <c r="AA299" s="151"/>
      <c r="AB299" s="151"/>
      <c r="AC299" s="151"/>
      <c r="AD299" s="151"/>
      <c r="AE299" s="151"/>
      <c r="AF299" s="151"/>
      <c r="AG299" s="151"/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6" t="s">
        <v>209</v>
      </c>
      <c r="B300" s="6" t="s">
        <v>214</v>
      </c>
      <c r="C300" s="6" t="n">
        <v>17</v>
      </c>
      <c r="D300" s="6" t="s">
        <v>196</v>
      </c>
      <c r="E300" s="150" t="n">
        <v>0</v>
      </c>
      <c r="F300" s="151" t="n">
        <v>0</v>
      </c>
      <c r="G300" s="150" t="n">
        <v>0</v>
      </c>
      <c r="H300" s="151" t="n">
        <v>0</v>
      </c>
      <c r="I300" s="150"/>
      <c r="J300" s="151"/>
      <c r="K300" s="151"/>
      <c r="L300" s="151"/>
      <c r="M300" s="151"/>
      <c r="N300" s="151"/>
      <c r="O300" s="151"/>
      <c r="P300" s="151"/>
      <c r="Q300" s="151"/>
      <c r="R300" s="151"/>
      <c r="S300" s="151"/>
      <c r="T300" s="151"/>
      <c r="U300" s="151"/>
      <c r="V300" s="151"/>
      <c r="W300" s="151"/>
      <c r="X300" s="151"/>
      <c r="Y300" s="151"/>
      <c r="Z300" s="151"/>
      <c r="AA300" s="151"/>
      <c r="AB300" s="151"/>
      <c r="AC300" s="151"/>
      <c r="AD300" s="151"/>
      <c r="AE300" s="151"/>
      <c r="AF300" s="151"/>
      <c r="AG300" s="151"/>
      <c r="AH300" s="15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6" t="s">
        <v>209</v>
      </c>
      <c r="B301" s="6" t="s">
        <v>214</v>
      </c>
      <c r="C301" s="6" t="n">
        <v>18</v>
      </c>
      <c r="D301" s="6" t="s">
        <v>197</v>
      </c>
      <c r="E301" s="150" t="n">
        <v>0</v>
      </c>
      <c r="F301" s="151" t="n">
        <v>0</v>
      </c>
      <c r="G301" s="150" t="n">
        <v>0</v>
      </c>
      <c r="H301" s="151" t="n">
        <v>0</v>
      </c>
      <c r="I301" s="150"/>
      <c r="J301" s="151"/>
      <c r="K301" s="151"/>
      <c r="L301" s="151"/>
      <c r="M301" s="151"/>
      <c r="N301" s="151"/>
      <c r="O301" s="151"/>
      <c r="P301" s="151"/>
      <c r="Q301" s="151"/>
      <c r="R301" s="151"/>
      <c r="S301" s="151"/>
      <c r="T301" s="151"/>
      <c r="U301" s="151"/>
      <c r="V301" s="151"/>
      <c r="W301" s="151"/>
      <c r="X301" s="151"/>
      <c r="Y301" s="151"/>
      <c r="Z301" s="151"/>
      <c r="AA301" s="151"/>
      <c r="AB301" s="151"/>
      <c r="AC301" s="151"/>
      <c r="AD301" s="151"/>
      <c r="AE301" s="151"/>
      <c r="AF301" s="151"/>
      <c r="AG301" s="151"/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6" t="s">
        <v>209</v>
      </c>
      <c r="B302" s="6" t="s">
        <v>214</v>
      </c>
      <c r="C302" s="6" t="n">
        <v>19</v>
      </c>
      <c r="D302" s="6" t="s">
        <v>37</v>
      </c>
      <c r="E302" s="150" t="n">
        <v>0</v>
      </c>
      <c r="F302" s="151" t="n">
        <v>0</v>
      </c>
      <c r="G302" s="150" t="n">
        <v>0</v>
      </c>
      <c r="H302" s="151" t="n">
        <v>0</v>
      </c>
      <c r="I302" s="150"/>
      <c r="J302" s="151"/>
      <c r="K302" s="151"/>
      <c r="L302" s="151"/>
      <c r="M302" s="151"/>
      <c r="N302" s="151"/>
      <c r="O302" s="151"/>
      <c r="P302" s="151"/>
      <c r="Q302" s="151"/>
      <c r="R302" s="151"/>
      <c r="S302" s="151"/>
      <c r="T302" s="151"/>
      <c r="U302" s="151"/>
      <c r="V302" s="151"/>
      <c r="W302" s="151"/>
      <c r="X302" s="151"/>
      <c r="Y302" s="151"/>
      <c r="Z302" s="151"/>
      <c r="AA302" s="151"/>
      <c r="AB302" s="151"/>
      <c r="AC302" s="151"/>
      <c r="AD302" s="151"/>
      <c r="AE302" s="151"/>
      <c r="AF302" s="151"/>
      <c r="AG302" s="151"/>
      <c r="AH302" s="15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6" t="s">
        <v>209</v>
      </c>
      <c r="B303" s="6" t="s">
        <v>214</v>
      </c>
      <c r="C303" s="6" t="n">
        <v>20</v>
      </c>
      <c r="D303" s="6" t="s">
        <v>198</v>
      </c>
      <c r="E303" s="150" t="n">
        <v>0</v>
      </c>
      <c r="F303" s="151" t="n">
        <v>0</v>
      </c>
      <c r="G303" s="150" t="n">
        <v>0</v>
      </c>
      <c r="H303" s="151" t="n">
        <v>0</v>
      </c>
      <c r="I303" s="150"/>
      <c r="J303" s="151"/>
      <c r="K303" s="151"/>
      <c r="L303" s="151"/>
      <c r="M303" s="151"/>
      <c r="N303" s="151"/>
      <c r="O303" s="151"/>
      <c r="P303" s="151"/>
      <c r="Q303" s="151"/>
      <c r="R303" s="151"/>
      <c r="S303" s="151"/>
      <c r="T303" s="151"/>
      <c r="U303" s="151"/>
      <c r="V303" s="151"/>
      <c r="W303" s="151"/>
      <c r="X303" s="151"/>
      <c r="Y303" s="151"/>
      <c r="Z303" s="151"/>
      <c r="AA303" s="151"/>
      <c r="AB303" s="151"/>
      <c r="AC303" s="151"/>
      <c r="AD303" s="151"/>
      <c r="AE303" s="151"/>
      <c r="AF303" s="151"/>
      <c r="AG303" s="151"/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6" t="s">
        <v>209</v>
      </c>
      <c r="B304" s="6" t="s">
        <v>214</v>
      </c>
      <c r="C304" s="6" t="n">
        <v>21</v>
      </c>
      <c r="D304" s="6" t="s">
        <v>199</v>
      </c>
      <c r="E304" s="150" t="n">
        <v>0</v>
      </c>
      <c r="F304" s="151" t="n">
        <v>0</v>
      </c>
      <c r="G304" s="150" t="n">
        <v>0</v>
      </c>
      <c r="H304" s="151" t="n">
        <v>0</v>
      </c>
      <c r="I304" s="150"/>
      <c r="J304" s="151"/>
      <c r="K304" s="151"/>
      <c r="L304" s="151"/>
      <c r="M304" s="151"/>
      <c r="N304" s="151"/>
      <c r="O304" s="151"/>
      <c r="P304" s="151"/>
      <c r="Q304" s="151"/>
      <c r="R304" s="151"/>
      <c r="S304" s="151"/>
      <c r="T304" s="151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6" t="s">
        <v>209</v>
      </c>
      <c r="B305" s="6" t="s">
        <v>214</v>
      </c>
      <c r="C305" s="6" t="n">
        <v>22</v>
      </c>
      <c r="D305" s="6" t="s">
        <v>200</v>
      </c>
      <c r="E305" s="150" t="n">
        <v>-936210</v>
      </c>
      <c r="F305" s="151" t="n">
        <v>-4147410.3</v>
      </c>
      <c r="G305" s="150" t="n">
        <v>590854</v>
      </c>
      <c r="H305" s="151" t="n">
        <v>2617483.22</v>
      </c>
      <c r="I305" s="150"/>
      <c r="J305" s="151"/>
      <c r="K305" s="151"/>
      <c r="L305" s="151"/>
      <c r="M305" s="151"/>
      <c r="N305" s="151"/>
      <c r="O305" s="151"/>
      <c r="P305" s="151"/>
      <c r="Q305" s="151"/>
      <c r="R305" s="151"/>
      <c r="S305" s="151"/>
      <c r="T305" s="151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6" t="s">
        <v>209</v>
      </c>
      <c r="B306" s="6" t="s">
        <v>214</v>
      </c>
      <c r="C306" s="6" t="n">
        <v>23</v>
      </c>
      <c r="D306" s="6" t="s">
        <v>134</v>
      </c>
      <c r="E306" s="150" t="n">
        <v>-241050</v>
      </c>
      <c r="F306" s="151" t="n">
        <v>-1067851.5</v>
      </c>
      <c r="G306" s="150" t="n">
        <v>-2563</v>
      </c>
      <c r="H306" s="151" t="n">
        <v>-11354.09</v>
      </c>
      <c r="I306" s="150"/>
      <c r="J306" s="151"/>
      <c r="K306" s="151"/>
      <c r="L306" s="151"/>
      <c r="M306" s="151"/>
      <c r="N306" s="151"/>
      <c r="O306" s="151"/>
      <c r="P306" s="151"/>
      <c r="Q306" s="151"/>
      <c r="R306" s="151"/>
      <c r="S306" s="151"/>
      <c r="T306" s="151"/>
      <c r="U306" s="151"/>
      <c r="V306" s="151"/>
      <c r="W306" s="151"/>
      <c r="X306" s="151"/>
      <c r="Y306" s="151"/>
      <c r="Z306" s="151"/>
      <c r="AA306" s="151"/>
      <c r="AB306" s="151"/>
      <c r="AC306" s="151"/>
      <c r="AD306" s="151"/>
      <c r="AE306" s="151"/>
      <c r="AF306" s="151"/>
      <c r="AG306" s="151"/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6" t="s">
        <v>209</v>
      </c>
      <c r="B307" s="6" t="s">
        <v>214</v>
      </c>
      <c r="C307" s="6" t="n">
        <v>24</v>
      </c>
      <c r="D307" s="6" t="s">
        <v>45</v>
      </c>
      <c r="E307" s="150" t="n">
        <v>-4953716</v>
      </c>
      <c r="F307" s="151" t="n">
        <v>-2839.99</v>
      </c>
      <c r="G307" s="150" t="n">
        <v>-100469</v>
      </c>
      <c r="H307" s="151" t="n">
        <v>-110752.55</v>
      </c>
      <c r="I307" s="150"/>
      <c r="J307" s="151"/>
      <c r="K307" s="151"/>
      <c r="L307" s="151"/>
      <c r="M307" s="151"/>
      <c r="N307" s="151"/>
      <c r="O307" s="151"/>
      <c r="P307" s="151"/>
      <c r="Q307" s="151"/>
      <c r="R307" s="151"/>
      <c r="S307" s="151"/>
      <c r="T307" s="151"/>
      <c r="U307" s="151"/>
      <c r="V307" s="151"/>
      <c r="W307" s="151"/>
      <c r="X307" s="151"/>
      <c r="Y307" s="151"/>
      <c r="Z307" s="151"/>
      <c r="AA307" s="151"/>
      <c r="AB307" s="151"/>
      <c r="AC307" s="151"/>
      <c r="AD307" s="151"/>
      <c r="AE307" s="151"/>
      <c r="AF307" s="151"/>
      <c r="AG307" s="151"/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6" t="s">
        <v>209</v>
      </c>
      <c r="B308" s="6" t="s">
        <v>214</v>
      </c>
      <c r="C308" s="6" t="n">
        <v>25</v>
      </c>
      <c r="D308" s="6" t="s">
        <v>46</v>
      </c>
      <c r="E308" s="150" t="n">
        <v>0</v>
      </c>
      <c r="F308" s="151" t="n">
        <v>0</v>
      </c>
      <c r="G308" s="150" t="n">
        <v>0</v>
      </c>
      <c r="H308" s="151" t="n">
        <v>0</v>
      </c>
      <c r="I308" s="150"/>
      <c r="J308" s="151"/>
      <c r="K308" s="151"/>
      <c r="L308" s="151"/>
      <c r="M308" s="151"/>
      <c r="N308" s="151"/>
      <c r="O308" s="151"/>
      <c r="P308" s="151"/>
      <c r="Q308" s="151"/>
      <c r="R308" s="151"/>
      <c r="S308" s="151"/>
      <c r="T308" s="151"/>
      <c r="U308" s="151"/>
      <c r="V308" s="151"/>
      <c r="W308" s="151"/>
      <c r="X308" s="151"/>
      <c r="Y308" s="151"/>
      <c r="Z308" s="151"/>
      <c r="AA308" s="151"/>
      <c r="AB308" s="151"/>
      <c r="AC308" s="151"/>
      <c r="AD308" s="151"/>
      <c r="AE308" s="151"/>
      <c r="AF308" s="151"/>
      <c r="AG308" s="151"/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6" t="s">
        <v>209</v>
      </c>
      <c r="B309" s="6" t="s">
        <v>214</v>
      </c>
      <c r="C309" s="6" t="n">
        <v>26</v>
      </c>
      <c r="D309" s="6" t="s">
        <v>201</v>
      </c>
      <c r="E309" s="150" t="n">
        <v>0</v>
      </c>
      <c r="F309" s="151" t="n">
        <v>0</v>
      </c>
      <c r="G309" s="150" t="n">
        <v>0</v>
      </c>
      <c r="H309" s="151" t="n">
        <v>0</v>
      </c>
      <c r="I309" s="150"/>
      <c r="J309" s="151"/>
      <c r="K309" s="151"/>
      <c r="L309" s="151"/>
      <c r="M309" s="151"/>
      <c r="N309" s="151"/>
      <c r="O309" s="151"/>
      <c r="P309" s="151"/>
      <c r="Q309" s="151"/>
      <c r="R309" s="151"/>
      <c r="S309" s="151"/>
      <c r="T309" s="151"/>
      <c r="U309" s="151"/>
      <c r="V309" s="151"/>
      <c r="W309" s="151"/>
      <c r="X309" s="151"/>
      <c r="Y309" s="151"/>
      <c r="Z309" s="151"/>
      <c r="AA309" s="151"/>
      <c r="AB309" s="151"/>
      <c r="AC309" s="151"/>
      <c r="AD309" s="151"/>
      <c r="AE309" s="151"/>
      <c r="AF309" s="151"/>
      <c r="AG309" s="151"/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6" t="s">
        <v>209</v>
      </c>
      <c r="B310" s="6" t="s">
        <v>214</v>
      </c>
      <c r="C310" s="6" t="n">
        <v>27</v>
      </c>
      <c r="D310" s="6" t="s">
        <v>202</v>
      </c>
      <c r="E310" s="150" t="n">
        <v>0</v>
      </c>
      <c r="F310" s="151" t="n">
        <v>0</v>
      </c>
      <c r="G310" s="150" t="n">
        <v>0</v>
      </c>
      <c r="H310" s="151" t="n">
        <v>0</v>
      </c>
      <c r="I310" s="150"/>
      <c r="J310" s="151"/>
      <c r="K310" s="151"/>
      <c r="L310" s="151"/>
      <c r="M310" s="151"/>
      <c r="N310" s="151"/>
      <c r="O310" s="151"/>
      <c r="P310" s="151"/>
      <c r="Q310" s="151"/>
      <c r="R310" s="151"/>
      <c r="S310" s="151"/>
      <c r="T310" s="151"/>
      <c r="U310" s="151"/>
      <c r="V310" s="151"/>
      <c r="W310" s="151"/>
      <c r="X310" s="151"/>
      <c r="Y310" s="151"/>
      <c r="Z310" s="151"/>
      <c r="AA310" s="151"/>
      <c r="AB310" s="151"/>
      <c r="AC310" s="151"/>
      <c r="AD310" s="151"/>
      <c r="AE310" s="151"/>
      <c r="AF310" s="151"/>
      <c r="AG310" s="151"/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6" t="s">
        <v>209</v>
      </c>
      <c r="B311" s="6" t="s">
        <v>214</v>
      </c>
      <c r="C311" s="6" t="n">
        <v>28</v>
      </c>
      <c r="D311" s="6" t="s">
        <v>203</v>
      </c>
      <c r="E311" s="150" t="n">
        <v>0</v>
      </c>
      <c r="F311" s="151" t="n">
        <v>0</v>
      </c>
      <c r="G311" s="150" t="n">
        <v>0</v>
      </c>
      <c r="H311" s="151" t="n">
        <v>0</v>
      </c>
      <c r="I311" s="150"/>
      <c r="J311" s="151"/>
      <c r="K311" s="151"/>
      <c r="L311" s="151"/>
      <c r="M311" s="151"/>
      <c r="N311" s="151"/>
      <c r="O311" s="151"/>
      <c r="P311" s="151"/>
      <c r="Q311" s="151"/>
      <c r="R311" s="151"/>
      <c r="S311" s="151"/>
      <c r="T311" s="151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1"/>
      <c r="AE311" s="151"/>
      <c r="AF311" s="151"/>
      <c r="AG311" s="151"/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6" t="s">
        <v>209</v>
      </c>
      <c r="B312" s="6" t="s">
        <v>214</v>
      </c>
      <c r="C312" s="6" t="n">
        <v>29</v>
      </c>
      <c r="D312" s="6" t="s">
        <v>204</v>
      </c>
      <c r="E312" s="150" t="n">
        <v>0</v>
      </c>
      <c r="F312" s="151" t="n">
        <v>0</v>
      </c>
      <c r="G312" s="150" t="n">
        <v>0</v>
      </c>
      <c r="H312" s="151" t="n">
        <v>0</v>
      </c>
      <c r="I312" s="150"/>
      <c r="J312" s="151"/>
      <c r="K312" s="151"/>
      <c r="L312" s="151"/>
      <c r="M312" s="151"/>
      <c r="N312" s="151"/>
      <c r="O312" s="151"/>
      <c r="P312" s="151"/>
      <c r="Q312" s="151"/>
      <c r="R312" s="151"/>
      <c r="S312" s="151"/>
      <c r="T312" s="151"/>
      <c r="U312" s="151"/>
      <c r="V312" s="151"/>
      <c r="W312" s="151"/>
      <c r="X312" s="151"/>
      <c r="Y312" s="151"/>
      <c r="Z312" s="151"/>
      <c r="AA312" s="151"/>
      <c r="AB312" s="151"/>
      <c r="AC312" s="151"/>
      <c r="AD312" s="151"/>
      <c r="AE312" s="151"/>
      <c r="AF312" s="151"/>
      <c r="AG312" s="151"/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6" t="s">
        <v>209</v>
      </c>
      <c r="B313" s="6" t="s">
        <v>214</v>
      </c>
      <c r="C313" s="6" t="n">
        <v>30</v>
      </c>
      <c r="D313" s="6" t="s">
        <v>205</v>
      </c>
      <c r="E313" s="150" t="n">
        <v>0</v>
      </c>
      <c r="F313" s="151" t="n">
        <v>0</v>
      </c>
      <c r="G313" s="150" t="n">
        <v>0</v>
      </c>
      <c r="H313" s="151" t="n">
        <v>0</v>
      </c>
      <c r="I313" s="150"/>
      <c r="J313" s="151"/>
      <c r="K313" s="151"/>
      <c r="L313" s="151"/>
      <c r="M313" s="151"/>
      <c r="N313" s="151"/>
      <c r="O313" s="151"/>
      <c r="P313" s="151"/>
      <c r="Q313" s="151"/>
      <c r="R313" s="151"/>
      <c r="S313" s="151"/>
      <c r="T313" s="151"/>
      <c r="U313" s="151"/>
      <c r="V313" s="151"/>
      <c r="W313" s="151"/>
      <c r="X313" s="151"/>
      <c r="Y313" s="151"/>
      <c r="Z313" s="151"/>
      <c r="AA313" s="151"/>
      <c r="AB313" s="151"/>
      <c r="AC313" s="151"/>
      <c r="AD313" s="151"/>
      <c r="AE313" s="151"/>
      <c r="AF313" s="151"/>
      <c r="AG313" s="151"/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6" t="s">
        <v>209</v>
      </c>
      <c r="B314" s="6" t="s">
        <v>214</v>
      </c>
      <c r="C314" s="6" t="n">
        <v>31</v>
      </c>
      <c r="D314" s="6" t="s">
        <v>206</v>
      </c>
      <c r="E314" s="150" t="n">
        <v>0</v>
      </c>
      <c r="F314" s="151" t="n">
        <v>0</v>
      </c>
      <c r="G314" s="150" t="n">
        <v>0</v>
      </c>
      <c r="H314" s="151" t="n">
        <v>0</v>
      </c>
      <c r="I314" s="150"/>
      <c r="J314" s="151"/>
      <c r="K314" s="151"/>
      <c r="L314" s="151"/>
      <c r="M314" s="151"/>
      <c r="N314" s="151"/>
      <c r="O314" s="151"/>
      <c r="P314" s="151"/>
      <c r="Q314" s="151"/>
      <c r="R314" s="151"/>
      <c r="S314" s="151"/>
      <c r="T314" s="151"/>
      <c r="U314" s="151"/>
      <c r="V314" s="151"/>
      <c r="W314" s="151"/>
      <c r="X314" s="151"/>
      <c r="Y314" s="151"/>
      <c r="Z314" s="151"/>
      <c r="AA314" s="151"/>
      <c r="AB314" s="151"/>
      <c r="AC314" s="151"/>
      <c r="AD314" s="151"/>
      <c r="AE314" s="151"/>
      <c r="AF314" s="151"/>
      <c r="AG314" s="151"/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6" t="s">
        <v>209</v>
      </c>
      <c r="B315" s="6" t="s">
        <v>214</v>
      </c>
      <c r="C315" s="6" t="n">
        <v>32</v>
      </c>
      <c r="D315" s="6" t="s">
        <v>60</v>
      </c>
      <c r="E315" s="150" t="n">
        <v>0</v>
      </c>
      <c r="F315" s="151" t="n">
        <v>0</v>
      </c>
      <c r="G315" s="150" t="n">
        <v>0</v>
      </c>
      <c r="H315" s="151" t="n">
        <v>0</v>
      </c>
      <c r="I315" s="150"/>
      <c r="J315" s="151"/>
      <c r="K315" s="151"/>
      <c r="L315" s="151"/>
      <c r="M315" s="151"/>
      <c r="N315" s="151"/>
      <c r="O315" s="151"/>
      <c r="P315" s="151"/>
      <c r="Q315" s="151"/>
      <c r="R315" s="151"/>
      <c r="S315" s="151"/>
      <c r="T315" s="151"/>
      <c r="U315" s="151"/>
      <c r="V315" s="151"/>
      <c r="W315" s="151"/>
      <c r="X315" s="151"/>
      <c r="Y315" s="151"/>
      <c r="Z315" s="151"/>
      <c r="AA315" s="151"/>
      <c r="AB315" s="151"/>
      <c r="AC315" s="151"/>
      <c r="AD315" s="151"/>
      <c r="AE315" s="151"/>
      <c r="AF315" s="151"/>
      <c r="AG315" s="151"/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6" t="s">
        <v>209</v>
      </c>
      <c r="B316" s="6" t="s">
        <v>214</v>
      </c>
      <c r="C316" s="6" t="n">
        <v>33</v>
      </c>
      <c r="D316" s="6" t="s">
        <v>61</v>
      </c>
      <c r="E316" s="150" t="n">
        <v>0</v>
      </c>
      <c r="F316" s="151" t="n">
        <v>0</v>
      </c>
      <c r="G316" s="150" t="n">
        <v>0</v>
      </c>
      <c r="H316" s="151" t="n">
        <v>0</v>
      </c>
      <c r="I316" s="150"/>
      <c r="J316" s="151"/>
      <c r="K316" s="151"/>
      <c r="L316" s="151"/>
      <c r="M316" s="151"/>
      <c r="N316" s="151"/>
      <c r="O316" s="151"/>
      <c r="P316" s="151"/>
      <c r="Q316" s="151"/>
      <c r="R316" s="151"/>
      <c r="S316" s="151"/>
      <c r="T316" s="151"/>
      <c r="U316" s="151"/>
      <c r="V316" s="151"/>
      <c r="W316" s="151"/>
      <c r="X316" s="151"/>
      <c r="Y316" s="151"/>
      <c r="Z316" s="151"/>
      <c r="AA316" s="151"/>
      <c r="AB316" s="151"/>
      <c r="AC316" s="151"/>
      <c r="AD316" s="151"/>
      <c r="AE316" s="151"/>
      <c r="AF316" s="151"/>
      <c r="AG316" s="151"/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6" t="s">
        <v>209</v>
      </c>
      <c r="B317" s="6" t="s">
        <v>214</v>
      </c>
      <c r="C317" s="6" t="n">
        <v>34</v>
      </c>
      <c r="D317" s="6" t="s">
        <v>62</v>
      </c>
      <c r="E317" s="150" t="n">
        <v>0</v>
      </c>
      <c r="F317" s="151" t="n">
        <v>0</v>
      </c>
      <c r="G317" s="150" t="n">
        <v>0</v>
      </c>
      <c r="H317" s="151" t="n">
        <v>0</v>
      </c>
      <c r="I317" s="150"/>
      <c r="J317" s="151"/>
      <c r="K317" s="151"/>
      <c r="L317" s="151"/>
      <c r="M317" s="151"/>
      <c r="N317" s="151"/>
      <c r="O317" s="151"/>
      <c r="P317" s="151"/>
      <c r="Q317" s="151"/>
      <c r="R317" s="151"/>
      <c r="S317" s="151"/>
      <c r="T317" s="151"/>
      <c r="U317" s="151"/>
      <c r="V317" s="151"/>
      <c r="W317" s="151"/>
      <c r="X317" s="151"/>
      <c r="Y317" s="151"/>
      <c r="Z317" s="151"/>
      <c r="AA317" s="151"/>
      <c r="AB317" s="151"/>
      <c r="AC317" s="151"/>
      <c r="AD317" s="151"/>
      <c r="AE317" s="151"/>
      <c r="AF317" s="151"/>
      <c r="AG317" s="151"/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6" t="s">
        <v>209</v>
      </c>
      <c r="B318" s="6" t="s">
        <v>214</v>
      </c>
      <c r="C318" s="6" t="n">
        <v>35</v>
      </c>
      <c r="D318" s="6" t="s">
        <v>63</v>
      </c>
      <c r="E318" s="150" t="n">
        <v>0</v>
      </c>
      <c r="F318" s="151" t="n">
        <v>-1109.65</v>
      </c>
      <c r="G318" s="150" t="n">
        <v>0</v>
      </c>
      <c r="H318" s="151" t="n">
        <v>-284.75</v>
      </c>
      <c r="I318" s="150"/>
      <c r="J318" s="151"/>
      <c r="K318" s="151"/>
      <c r="L318" s="151"/>
      <c r="M318" s="151"/>
      <c r="N318" s="151"/>
      <c r="O318" s="151"/>
      <c r="P318" s="151"/>
      <c r="Q318" s="151"/>
      <c r="R318" s="151"/>
      <c r="S318" s="151"/>
      <c r="T318" s="151"/>
      <c r="U318" s="151"/>
      <c r="V318" s="151"/>
      <c r="W318" s="151"/>
      <c r="X318" s="151"/>
      <c r="Y318" s="151"/>
      <c r="Z318" s="151"/>
      <c r="AA318" s="151"/>
      <c r="AB318" s="151"/>
      <c r="AC318" s="151"/>
      <c r="AD318" s="151"/>
      <c r="AE318" s="151"/>
      <c r="AF318" s="151"/>
      <c r="AG318" s="151"/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6" t="s">
        <v>209</v>
      </c>
      <c r="B319" s="6" t="s">
        <v>214</v>
      </c>
      <c r="C319" s="6" t="n">
        <v>36</v>
      </c>
      <c r="D319" s="6" t="s">
        <v>64</v>
      </c>
      <c r="E319" s="150" t="n">
        <v>0</v>
      </c>
      <c r="F319" s="151" t="n">
        <v>0</v>
      </c>
      <c r="G319" s="150" t="n">
        <v>0</v>
      </c>
      <c r="H319" s="151" t="n">
        <v>0</v>
      </c>
      <c r="I319" s="150"/>
      <c r="J319" s="151"/>
      <c r="K319" s="151"/>
      <c r="L319" s="151"/>
      <c r="M319" s="151"/>
      <c r="N319" s="151"/>
      <c r="O319" s="151"/>
      <c r="P319" s="151"/>
      <c r="Q319" s="151"/>
      <c r="R319" s="151"/>
      <c r="S319" s="151"/>
      <c r="T319" s="151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1"/>
      <c r="AE319" s="151"/>
      <c r="AF319" s="151"/>
      <c r="AG319" s="151"/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6" t="s">
        <v>209</v>
      </c>
      <c r="B320" s="6" t="s">
        <v>214</v>
      </c>
      <c r="C320" s="6" t="n">
        <v>37</v>
      </c>
      <c r="D320" s="6" t="s">
        <v>65</v>
      </c>
      <c r="E320" s="150" t="n">
        <v>0</v>
      </c>
      <c r="F320" s="151" t="n">
        <v>0</v>
      </c>
      <c r="G320" s="150" t="n">
        <v>0</v>
      </c>
      <c r="H320" s="151" t="n">
        <v>0</v>
      </c>
      <c r="I320" s="150"/>
      <c r="J320" s="151"/>
      <c r="K320" s="151"/>
      <c r="L320" s="151"/>
      <c r="M320" s="151"/>
      <c r="N320" s="151"/>
      <c r="O320" s="151"/>
      <c r="P320" s="151"/>
      <c r="Q320" s="151"/>
      <c r="R320" s="151"/>
      <c r="S320" s="151"/>
      <c r="T320" s="151"/>
      <c r="U320" s="151"/>
      <c r="V320" s="151"/>
      <c r="W320" s="151"/>
      <c r="X320" s="151"/>
      <c r="Y320" s="151"/>
      <c r="Z320" s="151"/>
      <c r="AA320" s="151"/>
      <c r="AB320" s="151"/>
      <c r="AC320" s="151"/>
      <c r="AD320" s="151"/>
      <c r="AE320" s="151"/>
      <c r="AF320" s="151"/>
      <c r="AG320" s="151"/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6" t="s">
        <v>209</v>
      </c>
      <c r="B321" s="6" t="s">
        <v>214</v>
      </c>
      <c r="C321" s="6" t="n">
        <v>38</v>
      </c>
      <c r="D321" s="6" t="s">
        <v>66</v>
      </c>
      <c r="E321" s="150" t="n">
        <v>0</v>
      </c>
      <c r="F321" s="151" t="n">
        <v>0</v>
      </c>
      <c r="G321" s="150" t="n">
        <v>0</v>
      </c>
      <c r="H321" s="151" t="n">
        <v>0</v>
      </c>
      <c r="I321" s="150"/>
      <c r="J321" s="151"/>
      <c r="K321" s="151"/>
      <c r="L321" s="151"/>
      <c r="M321" s="151"/>
      <c r="N321" s="151"/>
      <c r="O321" s="151"/>
      <c r="P321" s="151"/>
      <c r="Q321" s="151"/>
      <c r="R321" s="151"/>
      <c r="S321" s="151"/>
      <c r="T321" s="151"/>
      <c r="U321" s="151"/>
      <c r="V321" s="151"/>
      <c r="W321" s="151"/>
      <c r="X321" s="151"/>
      <c r="Y321" s="151"/>
      <c r="Z321" s="151"/>
      <c r="AA321" s="151"/>
      <c r="AB321" s="151"/>
      <c r="AC321" s="151"/>
      <c r="AD321" s="151"/>
      <c r="AE321" s="151"/>
      <c r="AF321" s="151"/>
      <c r="AG321" s="151"/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6" t="s">
        <v>209</v>
      </c>
      <c r="B322" s="6" t="s">
        <v>214</v>
      </c>
      <c r="C322" s="6" t="n">
        <v>39</v>
      </c>
      <c r="D322" s="6" t="s">
        <v>67</v>
      </c>
      <c r="E322" s="150" t="n">
        <v>0</v>
      </c>
      <c r="F322" s="151" t="n">
        <v>0</v>
      </c>
      <c r="G322" s="150" t="n">
        <v>0</v>
      </c>
      <c r="H322" s="151" t="n">
        <v>0</v>
      </c>
      <c r="I322" s="150"/>
      <c r="J322" s="151"/>
      <c r="K322" s="151"/>
      <c r="L322" s="151"/>
      <c r="M322" s="151"/>
      <c r="N322" s="151"/>
      <c r="O322" s="151"/>
      <c r="P322" s="151"/>
      <c r="Q322" s="151"/>
      <c r="R322" s="151"/>
      <c r="S322" s="151"/>
      <c r="T322" s="151"/>
      <c r="U322" s="151"/>
      <c r="V322" s="151"/>
      <c r="W322" s="151"/>
      <c r="X322" s="151"/>
      <c r="Y322" s="151"/>
      <c r="Z322" s="151"/>
      <c r="AA322" s="151"/>
      <c r="AB322" s="151"/>
      <c r="AC322" s="151"/>
      <c r="AD322" s="151"/>
      <c r="AE322" s="151"/>
      <c r="AF322" s="151"/>
      <c r="AG322" s="151"/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6" t="s">
        <v>209</v>
      </c>
      <c r="B323" s="6" t="s">
        <v>214</v>
      </c>
      <c r="C323" s="6" t="n">
        <v>40</v>
      </c>
      <c r="D323" s="6" t="s">
        <v>68</v>
      </c>
      <c r="E323" s="150" t="n">
        <v>0</v>
      </c>
      <c r="F323" s="151" t="n">
        <v>0</v>
      </c>
      <c r="G323" s="150" t="n">
        <v>0</v>
      </c>
      <c r="H323" s="151" t="n">
        <v>0</v>
      </c>
      <c r="I323" s="150"/>
      <c r="J323" s="151"/>
      <c r="K323" s="151"/>
      <c r="L323" s="151"/>
      <c r="M323" s="151"/>
      <c r="N323" s="151"/>
      <c r="O323" s="151"/>
      <c r="P323" s="151"/>
      <c r="Q323" s="151"/>
      <c r="R323" s="151"/>
      <c r="S323" s="151"/>
      <c r="T323" s="151"/>
      <c r="U323" s="151"/>
      <c r="V323" s="151"/>
      <c r="W323" s="151"/>
      <c r="X323" s="151"/>
      <c r="Y323" s="151"/>
      <c r="Z323" s="151"/>
      <c r="AA323" s="151"/>
      <c r="AB323" s="151"/>
      <c r="AC323" s="151"/>
      <c r="AD323" s="151"/>
      <c r="AE323" s="151"/>
      <c r="AF323" s="151"/>
      <c r="AG323" s="151"/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6" t="s">
        <v>209</v>
      </c>
      <c r="B324" s="6" t="s">
        <v>215</v>
      </c>
      <c r="C324" s="6" t="n">
        <v>1</v>
      </c>
      <c r="D324" s="6" t="s">
        <v>15</v>
      </c>
      <c r="E324" s="150" t="n">
        <v>7977348</v>
      </c>
      <c r="F324" s="151" t="n">
        <v>25831942.63</v>
      </c>
      <c r="G324" s="150" t="n">
        <v>0</v>
      </c>
      <c r="H324" s="151" t="n">
        <v>-2576.06</v>
      </c>
      <c r="I324" s="150"/>
      <c r="J324" s="151"/>
      <c r="K324" s="151"/>
      <c r="L324" s="151"/>
      <c r="M324" s="151"/>
      <c r="N324" s="151"/>
      <c r="O324" s="151"/>
      <c r="P324" s="151"/>
      <c r="Q324" s="151"/>
      <c r="R324" s="151"/>
      <c r="S324" s="151"/>
      <c r="T324" s="151"/>
      <c r="U324" s="151"/>
      <c r="V324" s="151"/>
      <c r="W324" s="151"/>
      <c r="X324" s="151"/>
      <c r="Y324" s="151"/>
      <c r="Z324" s="151"/>
      <c r="AA324" s="151"/>
      <c r="AB324" s="151"/>
      <c r="AC324" s="151"/>
      <c r="AD324" s="151"/>
      <c r="AE324" s="151"/>
      <c r="AF324" s="151"/>
      <c r="AG324" s="151"/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6" t="s">
        <v>209</v>
      </c>
      <c r="B325" s="6" t="s">
        <v>215</v>
      </c>
      <c r="C325" s="6" t="n">
        <v>2</v>
      </c>
      <c r="D325" s="6" t="s">
        <v>16</v>
      </c>
      <c r="E325" s="150" t="n">
        <v>0</v>
      </c>
      <c r="F325" s="151" t="n">
        <v>0</v>
      </c>
      <c r="G325" s="150" t="n">
        <v>0</v>
      </c>
      <c r="H325" s="151" t="n">
        <v>0</v>
      </c>
      <c r="I325" s="150"/>
      <c r="J325" s="151"/>
      <c r="K325" s="151"/>
      <c r="L325" s="151"/>
      <c r="M325" s="151"/>
      <c r="N325" s="151"/>
      <c r="O325" s="151"/>
      <c r="P325" s="151"/>
      <c r="Q325" s="151"/>
      <c r="R325" s="151"/>
      <c r="S325" s="151"/>
      <c r="T325" s="151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6" t="s">
        <v>209</v>
      </c>
      <c r="B326" s="6" t="s">
        <v>215</v>
      </c>
      <c r="C326" s="6" t="n">
        <v>3</v>
      </c>
      <c r="D326" s="6" t="s">
        <v>17</v>
      </c>
      <c r="E326" s="150" t="n">
        <v>22758129</v>
      </c>
      <c r="F326" s="151" t="n">
        <v>78531835</v>
      </c>
      <c r="G326" s="150" t="n">
        <v>0</v>
      </c>
      <c r="H326" s="151" t="n">
        <v>0</v>
      </c>
      <c r="I326" s="150"/>
      <c r="J326" s="151"/>
      <c r="K326" s="151"/>
      <c r="L326" s="151"/>
      <c r="M326" s="151"/>
      <c r="N326" s="151"/>
      <c r="O326" s="151"/>
      <c r="P326" s="151"/>
      <c r="Q326" s="151"/>
      <c r="R326" s="151"/>
      <c r="S326" s="151"/>
      <c r="T326" s="151"/>
      <c r="U326" s="151"/>
      <c r="V326" s="151"/>
      <c r="W326" s="151"/>
      <c r="X326" s="151"/>
      <c r="Y326" s="151"/>
      <c r="Z326" s="151"/>
      <c r="AA326" s="151"/>
      <c r="AB326" s="151"/>
      <c r="AC326" s="151"/>
      <c r="AD326" s="151"/>
      <c r="AE326" s="151"/>
      <c r="AF326" s="151"/>
      <c r="AG326" s="151"/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6" t="s">
        <v>209</v>
      </c>
      <c r="B327" s="6" t="s">
        <v>215</v>
      </c>
      <c r="C327" s="6" t="n">
        <v>4</v>
      </c>
      <c r="D327" s="6" t="s">
        <v>18</v>
      </c>
      <c r="E327" s="150" t="n">
        <v>0</v>
      </c>
      <c r="F327" s="151" t="n">
        <v>0</v>
      </c>
      <c r="G327" s="150" t="n">
        <v>0</v>
      </c>
      <c r="H327" s="151" t="n">
        <v>0</v>
      </c>
      <c r="I327" s="150"/>
      <c r="J327" s="151"/>
      <c r="K327" s="151"/>
      <c r="L327" s="151"/>
      <c r="M327" s="151"/>
      <c r="N327" s="151"/>
      <c r="O327" s="151"/>
      <c r="P327" s="151"/>
      <c r="Q327" s="151"/>
      <c r="R327" s="151"/>
      <c r="S327" s="151"/>
      <c r="T327" s="151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6" t="s">
        <v>209</v>
      </c>
      <c r="B328" s="6" t="s">
        <v>215</v>
      </c>
      <c r="C328" s="6" t="n">
        <v>5</v>
      </c>
      <c r="D328" s="6" t="s">
        <v>195</v>
      </c>
      <c r="E328" s="150" t="n">
        <v>0</v>
      </c>
      <c r="F328" s="151" t="n">
        <v>1672213</v>
      </c>
      <c r="G328" s="150" t="n">
        <v>0</v>
      </c>
      <c r="H328" s="151" t="n">
        <v>-174204</v>
      </c>
      <c r="I328" s="150"/>
      <c r="J328" s="151"/>
      <c r="K328" s="151"/>
      <c r="L328" s="151"/>
      <c r="M328" s="151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6" t="s">
        <v>209</v>
      </c>
      <c r="B329" s="6" t="s">
        <v>215</v>
      </c>
      <c r="C329" s="6" t="n">
        <v>6</v>
      </c>
      <c r="D329" s="6" t="s">
        <v>15</v>
      </c>
      <c r="E329" s="150" t="n">
        <v>-3604277</v>
      </c>
      <c r="F329" s="151" t="n">
        <v>-10949161.33</v>
      </c>
      <c r="G329" s="150" t="n">
        <v>1426</v>
      </c>
      <c r="H329" s="151" t="n">
        <v>4382.75</v>
      </c>
      <c r="I329" s="150"/>
      <c r="J329" s="151"/>
      <c r="K329" s="151"/>
      <c r="L329" s="151"/>
      <c r="M329" s="151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6" t="s">
        <v>209</v>
      </c>
      <c r="B330" s="6" t="s">
        <v>215</v>
      </c>
      <c r="C330" s="6" t="n">
        <v>7</v>
      </c>
      <c r="D330" s="6" t="s">
        <v>16</v>
      </c>
      <c r="E330" s="150" t="n">
        <v>0</v>
      </c>
      <c r="F330" s="151" t="n">
        <v>0</v>
      </c>
      <c r="G330" s="150" t="n">
        <v>0</v>
      </c>
      <c r="H330" s="151" t="n">
        <v>0</v>
      </c>
      <c r="I330" s="150"/>
      <c r="J330" s="151"/>
      <c r="K330" s="151"/>
      <c r="L330" s="151"/>
      <c r="M330" s="151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6" t="s">
        <v>209</v>
      </c>
      <c r="B331" s="6" t="s">
        <v>215</v>
      </c>
      <c r="C331" s="6" t="n">
        <v>8</v>
      </c>
      <c r="D331" s="6" t="s">
        <v>17</v>
      </c>
      <c r="E331" s="150" t="n">
        <v>-27314248</v>
      </c>
      <c r="F331" s="151" t="n">
        <v>-92262178</v>
      </c>
      <c r="G331" s="150" t="n">
        <v>0</v>
      </c>
      <c r="H331" s="151" t="n">
        <v>0</v>
      </c>
      <c r="I331" s="150"/>
      <c r="J331" s="151"/>
      <c r="K331" s="151"/>
      <c r="L331" s="151"/>
      <c r="M331" s="151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6" t="s">
        <v>209</v>
      </c>
      <c r="B332" s="6" t="s">
        <v>215</v>
      </c>
      <c r="C332" s="6" t="n">
        <v>9</v>
      </c>
      <c r="D332" s="6" t="s">
        <v>18</v>
      </c>
      <c r="E332" s="150" t="n">
        <v>0</v>
      </c>
      <c r="F332" s="151" t="n">
        <v>0</v>
      </c>
      <c r="G332" s="150" t="n">
        <v>0</v>
      </c>
      <c r="H332" s="151" t="n">
        <v>0</v>
      </c>
      <c r="I332" s="150"/>
      <c r="J332" s="151"/>
      <c r="K332" s="151"/>
      <c r="L332" s="151"/>
      <c r="M332" s="151"/>
      <c r="N332" s="151"/>
      <c r="O332" s="151"/>
      <c r="P332" s="151"/>
      <c r="Q332" s="151"/>
      <c r="R332" s="151"/>
      <c r="S332" s="151"/>
      <c r="T332" s="151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6" t="s">
        <v>209</v>
      </c>
      <c r="B333" s="6" t="s">
        <v>215</v>
      </c>
      <c r="C333" s="6" t="n">
        <v>10</v>
      </c>
      <c r="D333" s="6" t="s">
        <v>22</v>
      </c>
      <c r="E333" s="150" t="n">
        <v>0</v>
      </c>
      <c r="F333" s="151" t="n">
        <v>0</v>
      </c>
      <c r="G333" s="150" t="n">
        <v>0</v>
      </c>
      <c r="H333" s="151" t="n">
        <v>0</v>
      </c>
      <c r="I333" s="150"/>
      <c r="J333" s="151"/>
      <c r="K333" s="151"/>
      <c r="L333" s="151"/>
      <c r="M333" s="151"/>
      <c r="N333" s="151"/>
      <c r="O333" s="151"/>
      <c r="P333" s="151"/>
      <c r="Q333" s="151"/>
      <c r="R333" s="151"/>
      <c r="S333" s="151"/>
      <c r="T333" s="151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6" t="s">
        <v>209</v>
      </c>
      <c r="B334" s="6" t="s">
        <v>215</v>
      </c>
      <c r="C334" s="6" t="n">
        <v>11</v>
      </c>
      <c r="D334" s="6" t="s">
        <v>25</v>
      </c>
      <c r="E334" s="150" t="n">
        <v>0</v>
      </c>
      <c r="F334" s="151" t="n">
        <v>0</v>
      </c>
      <c r="G334" s="150" t="n">
        <v>0</v>
      </c>
      <c r="H334" s="151" t="n">
        <v>0</v>
      </c>
      <c r="I334" s="150"/>
      <c r="J334" s="151"/>
      <c r="K334" s="151"/>
      <c r="L334" s="151"/>
      <c r="M334" s="151"/>
      <c r="N334" s="151"/>
      <c r="O334" s="151"/>
      <c r="P334" s="151"/>
      <c r="Q334" s="151"/>
      <c r="R334" s="151"/>
      <c r="S334" s="151"/>
      <c r="T334" s="151"/>
      <c r="U334" s="151"/>
      <c r="V334" s="151"/>
      <c r="W334" s="151"/>
      <c r="X334" s="151"/>
      <c r="Y334" s="151"/>
      <c r="Z334" s="151"/>
      <c r="AA334" s="151"/>
      <c r="AB334" s="151"/>
      <c r="AC334" s="151"/>
      <c r="AD334" s="151"/>
      <c r="AE334" s="151"/>
      <c r="AF334" s="151"/>
      <c r="AG334" s="151"/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6" t="s">
        <v>209</v>
      </c>
      <c r="B335" s="6" t="s">
        <v>215</v>
      </c>
      <c r="C335" s="6" t="n">
        <v>12</v>
      </c>
      <c r="D335" s="6" t="s">
        <v>26</v>
      </c>
      <c r="E335" s="150" t="n">
        <v>0</v>
      </c>
      <c r="F335" s="151" t="n">
        <v>0</v>
      </c>
      <c r="G335" s="150" t="n">
        <v>0</v>
      </c>
      <c r="H335" s="151" t="n">
        <v>0</v>
      </c>
      <c r="I335" s="150"/>
      <c r="J335" s="151"/>
      <c r="K335" s="151"/>
      <c r="L335" s="151"/>
      <c r="M335" s="151"/>
      <c r="N335" s="151"/>
      <c r="O335" s="151"/>
      <c r="P335" s="151"/>
      <c r="Q335" s="151"/>
      <c r="R335" s="151"/>
      <c r="S335" s="151"/>
      <c r="T335" s="151"/>
      <c r="U335" s="151"/>
      <c r="V335" s="151"/>
      <c r="W335" s="151"/>
      <c r="X335" s="151"/>
      <c r="Y335" s="151"/>
      <c r="Z335" s="151"/>
      <c r="AA335" s="151"/>
      <c r="AB335" s="151"/>
      <c r="AC335" s="151"/>
      <c r="AD335" s="151"/>
      <c r="AE335" s="151"/>
      <c r="AF335" s="151"/>
      <c r="AG335" s="151"/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6" t="s">
        <v>209</v>
      </c>
      <c r="B336" s="6" t="s">
        <v>215</v>
      </c>
      <c r="C336" s="6" t="n">
        <v>13</v>
      </c>
      <c r="D336" s="6" t="s">
        <v>29</v>
      </c>
      <c r="E336" s="150" t="n">
        <v>0</v>
      </c>
      <c r="F336" s="151" t="n">
        <v>0</v>
      </c>
      <c r="G336" s="150" t="n">
        <v>0</v>
      </c>
      <c r="H336" s="151" t="n">
        <v>0</v>
      </c>
      <c r="I336" s="150"/>
      <c r="J336" s="151"/>
      <c r="K336" s="151"/>
      <c r="L336" s="151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6" t="s">
        <v>209</v>
      </c>
      <c r="B337" s="6" t="s">
        <v>215</v>
      </c>
      <c r="C337" s="6" t="n">
        <v>14</v>
      </c>
      <c r="D337" s="6" t="s">
        <v>30</v>
      </c>
      <c r="E337" s="150" t="n">
        <v>0</v>
      </c>
      <c r="F337" s="151" t="n">
        <v>0</v>
      </c>
      <c r="G337" s="150" t="n">
        <v>0</v>
      </c>
      <c r="H337" s="151" t="n">
        <v>0</v>
      </c>
      <c r="I337" s="150"/>
      <c r="J337" s="151"/>
      <c r="K337" s="151"/>
      <c r="L337" s="151"/>
      <c r="M337" s="151"/>
      <c r="N337" s="151"/>
      <c r="O337" s="151"/>
      <c r="P337" s="151"/>
      <c r="Q337" s="151"/>
      <c r="R337" s="151"/>
      <c r="S337" s="151"/>
      <c r="T337" s="151"/>
      <c r="U337" s="151"/>
      <c r="V337" s="151"/>
      <c r="W337" s="151"/>
      <c r="X337" s="151"/>
      <c r="Y337" s="151"/>
      <c r="Z337" s="151"/>
      <c r="AA337" s="151"/>
      <c r="AB337" s="151"/>
      <c r="AC337" s="151"/>
      <c r="AD337" s="151"/>
      <c r="AE337" s="151"/>
      <c r="AF337" s="151"/>
      <c r="AG337" s="151"/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6" t="s">
        <v>209</v>
      </c>
      <c r="B338" s="6" t="s">
        <v>215</v>
      </c>
      <c r="C338" s="6" t="n">
        <v>15</v>
      </c>
      <c r="D338" s="6" t="s">
        <v>31</v>
      </c>
      <c r="E338" s="150" t="n">
        <v>0</v>
      </c>
      <c r="F338" s="151" t="n">
        <v>0</v>
      </c>
      <c r="G338" s="150" t="n">
        <v>0</v>
      </c>
      <c r="H338" s="151" t="n">
        <v>0</v>
      </c>
      <c r="I338" s="150"/>
      <c r="J338" s="151"/>
      <c r="K338" s="151"/>
      <c r="L338" s="151"/>
      <c r="M338" s="151"/>
      <c r="N338" s="151"/>
      <c r="O338" s="151"/>
      <c r="P338" s="151"/>
      <c r="Q338" s="151"/>
      <c r="R338" s="151"/>
      <c r="S338" s="151"/>
      <c r="T338" s="151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6" t="s">
        <v>209</v>
      </c>
      <c r="B339" s="6" t="s">
        <v>215</v>
      </c>
      <c r="C339" s="6" t="n">
        <v>16</v>
      </c>
      <c r="D339" s="6" t="s">
        <v>32</v>
      </c>
      <c r="E339" s="150" t="n">
        <v>0</v>
      </c>
      <c r="F339" s="151" t="n">
        <v>0</v>
      </c>
      <c r="G339" s="150" t="n">
        <v>0</v>
      </c>
      <c r="H339" s="151" t="n">
        <v>0</v>
      </c>
      <c r="I339" s="150"/>
      <c r="J339" s="151"/>
      <c r="K339" s="151"/>
      <c r="L339" s="151"/>
      <c r="M339" s="151"/>
      <c r="N339" s="151"/>
      <c r="O339" s="151"/>
      <c r="P339" s="151"/>
      <c r="Q339" s="151"/>
      <c r="R339" s="151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6" t="s">
        <v>209</v>
      </c>
      <c r="B340" s="6" t="s">
        <v>215</v>
      </c>
      <c r="C340" s="6" t="n">
        <v>17</v>
      </c>
      <c r="D340" s="6" t="s">
        <v>196</v>
      </c>
      <c r="E340" s="150" t="n">
        <v>0</v>
      </c>
      <c r="F340" s="151" t="n">
        <v>0</v>
      </c>
      <c r="G340" s="150" t="n">
        <v>0</v>
      </c>
      <c r="H340" s="151" t="n">
        <v>0</v>
      </c>
      <c r="I340" s="150"/>
      <c r="J340" s="151"/>
      <c r="K340" s="151"/>
      <c r="L340" s="151"/>
      <c r="M340" s="151"/>
      <c r="N340" s="151"/>
      <c r="O340" s="151"/>
      <c r="P340" s="151"/>
      <c r="Q340" s="151"/>
      <c r="R340" s="151"/>
      <c r="S340" s="151"/>
      <c r="T340" s="151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40" t="s">
        <v>209</v>
      </c>
      <c r="B341" s="140" t="s">
        <v>215</v>
      </c>
      <c r="C341" s="140" t="n">
        <v>18</v>
      </c>
      <c r="D341" s="140" t="s">
        <v>197</v>
      </c>
      <c r="E341" s="150" t="n">
        <v>0</v>
      </c>
      <c r="F341" s="150" t="n">
        <v>0</v>
      </c>
      <c r="G341" s="150" t="n">
        <v>0</v>
      </c>
      <c r="H341" s="150" t="n">
        <v>0</v>
      </c>
      <c r="I341" s="150"/>
      <c r="J341" s="150"/>
      <c r="K341" s="150"/>
      <c r="L341" s="150"/>
      <c r="M341" s="150"/>
      <c r="N341" s="150"/>
      <c r="O341" s="150"/>
      <c r="P341" s="150"/>
      <c r="Q341" s="150"/>
      <c r="R341" s="150"/>
      <c r="S341" s="150"/>
      <c r="T341" s="150"/>
      <c r="U341" s="150"/>
      <c r="V341" s="150"/>
      <c r="W341" s="150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/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  <c r="BI341" s="150"/>
      <c r="BJ341" s="150"/>
      <c r="BK341" s="150"/>
      <c r="BL341" s="150"/>
      <c r="BM341" s="150"/>
      <c r="BN341" s="150"/>
      <c r="BO341" s="150"/>
      <c r="BP341" s="150"/>
      <c r="BQ341" s="150"/>
      <c r="BR341" s="150"/>
      <c r="BS341" s="150"/>
      <c r="BT341" s="150"/>
      <c r="BU341" s="150"/>
      <c r="BV341" s="150"/>
      <c r="BW341" s="150"/>
      <c r="BX341" s="150"/>
      <c r="BY341" s="150"/>
      <c r="BZ341" s="150"/>
      <c r="CA341" s="150"/>
      <c r="CB341" s="150"/>
      <c r="CC341" s="150"/>
      <c r="CD341" s="150"/>
      <c r="CE341" s="150"/>
      <c r="CF341" s="150"/>
      <c r="CG341" s="150"/>
      <c r="CH341" s="150"/>
      <c r="CI341" s="150"/>
      <c r="CJ341" s="150"/>
      <c r="CK341" s="150"/>
      <c r="CL341" s="150"/>
      <c r="CM341" s="150"/>
      <c r="CN341" s="150"/>
      <c r="CO341" s="150"/>
      <c r="CP341" s="150"/>
      <c r="CQ341" s="150"/>
      <c r="CR341" s="150"/>
      <c r="CS341" s="150"/>
      <c r="CT341" s="150"/>
      <c r="CU341" s="150"/>
      <c r="CV341" s="150"/>
      <c r="CW341" s="150"/>
      <c r="CX341" s="150"/>
      <c r="CY341" s="150"/>
      <c r="CZ341" s="150"/>
      <c r="DA341" s="150"/>
      <c r="DB341" s="150"/>
      <c r="DC341" s="150"/>
      <c r="DD341" s="150"/>
      <c r="DE341" s="150"/>
      <c r="DF341" s="150"/>
      <c r="DG341" s="150"/>
      <c r="DH341" s="150"/>
      <c r="DI341" s="150"/>
      <c r="DJ341" s="150"/>
      <c r="DK341" s="150"/>
      <c r="DL341" s="150"/>
      <c r="DM341" s="150"/>
      <c r="DN341" s="150"/>
      <c r="DO341" s="140"/>
      <c r="DP341" s="140"/>
      <c r="DQ341" s="140"/>
      <c r="DR341" s="140"/>
      <c r="DS341" s="140"/>
      <c r="DT341" s="140"/>
      <c r="DU341" s="140"/>
      <c r="DV341" s="140"/>
      <c r="DW341" s="140"/>
      <c r="DX341" s="140"/>
      <c r="DY341" s="140"/>
      <c r="DZ341" s="140"/>
      <c r="EA341" s="140"/>
      <c r="EB341" s="140"/>
      <c r="EC341" s="140"/>
      <c r="ED341" s="140"/>
      <c r="EE341" s="140"/>
      <c r="EF341" s="140"/>
      <c r="EG341" s="140"/>
      <c r="EH341" s="140"/>
      <c r="EI341" s="140"/>
      <c r="EJ341" s="140"/>
      <c r="EK341" s="140"/>
      <c r="EL341" s="140"/>
      <c r="EM341" s="140"/>
      <c r="EN341" s="140"/>
      <c r="EO341" s="140"/>
      <c r="EP341" s="140"/>
      <c r="EQ341" s="140"/>
      <c r="ER341" s="140"/>
      <c r="ES341" s="140"/>
      <c r="ET341" s="140"/>
      <c r="EU341" s="140"/>
      <c r="EV341" s="140"/>
      <c r="EW341" s="140"/>
      <c r="EX341" s="140"/>
      <c r="EY341" s="140"/>
      <c r="EZ341" s="140"/>
      <c r="FA341" s="140"/>
      <c r="FB341" s="140"/>
      <c r="FC341" s="140"/>
      <c r="FD341" s="140"/>
      <c r="FE341" s="140"/>
      <c r="FF341" s="140"/>
      <c r="FG341" s="140"/>
      <c r="FH341" s="140"/>
      <c r="FI341" s="140"/>
      <c r="FJ341" s="140"/>
      <c r="FK341" s="140"/>
      <c r="FL341" s="140"/>
      <c r="FM341" s="140"/>
      <c r="FN341" s="140"/>
      <c r="FO341" s="140"/>
      <c r="FP341" s="140"/>
      <c r="FQ341" s="140"/>
      <c r="FR341" s="140"/>
      <c r="FS341" s="140"/>
      <c r="FT341" s="140"/>
      <c r="FU341" s="140"/>
      <c r="FV341" s="140"/>
      <c r="FW341" s="140"/>
      <c r="FX341" s="140"/>
      <c r="FY341" s="140"/>
      <c r="FZ341" s="140"/>
      <c r="GA341" s="140"/>
      <c r="GB341" s="140"/>
      <c r="GC341" s="140"/>
      <c r="GD341" s="140"/>
      <c r="GE341" s="140"/>
      <c r="GF341" s="140"/>
      <c r="GG341" s="140"/>
      <c r="GH341" s="140"/>
      <c r="GI341" s="140"/>
      <c r="GJ341" s="140"/>
      <c r="GK341" s="140"/>
      <c r="GL341" s="140"/>
      <c r="GM341" s="140"/>
      <c r="GN341" s="140"/>
      <c r="GO341" s="140"/>
      <c r="GP341" s="140"/>
      <c r="GQ341" s="140"/>
      <c r="GR341" s="140"/>
      <c r="GS341" s="140"/>
      <c r="GT341" s="140"/>
      <c r="GU341" s="140"/>
      <c r="GV341" s="140"/>
      <c r="GW341" s="140"/>
      <c r="GX341" s="140"/>
      <c r="GY341" s="140"/>
      <c r="GZ341" s="140"/>
      <c r="HA341" s="140"/>
      <c r="HB341" s="140"/>
      <c r="HC341" s="140"/>
      <c r="HD341" s="140"/>
      <c r="HE341" s="140"/>
      <c r="HF341" s="140"/>
      <c r="HG341" s="140"/>
      <c r="HH341" s="140"/>
      <c r="HI341" s="140"/>
      <c r="HJ341" s="140"/>
      <c r="HK341" s="140"/>
      <c r="HL341" s="140"/>
      <c r="HM341" s="140"/>
      <c r="HN341" s="140"/>
      <c r="HO341" s="140"/>
      <c r="HP341" s="140"/>
      <c r="HQ341" s="140"/>
      <c r="HR341" s="140"/>
      <c r="HS341" s="140"/>
      <c r="HT341" s="140"/>
      <c r="HU341" s="140"/>
      <c r="HV341" s="140"/>
      <c r="HW341" s="140"/>
      <c r="HX341" s="140"/>
      <c r="HY341" s="140"/>
      <c r="HZ341" s="140"/>
      <c r="IA341" s="140"/>
      <c r="IB341" s="140"/>
      <c r="IC341" s="140"/>
      <c r="ID341" s="140"/>
      <c r="IE341" s="140"/>
      <c r="IF341" s="140"/>
      <c r="IG341" s="140"/>
      <c r="IH341" s="140"/>
      <c r="II341" s="140"/>
      <c r="IJ341" s="140"/>
      <c r="IK341" s="140"/>
      <c r="IL341" s="140"/>
      <c r="IM341" s="140"/>
      <c r="IN341" s="140"/>
      <c r="IO341" s="140"/>
      <c r="IP341" s="140"/>
      <c r="IQ341" s="140"/>
      <c r="IR341" s="140"/>
      <c r="IS341" s="140"/>
      <c r="IT341" s="140"/>
      <c r="IU341" s="140"/>
      <c r="IV341" s="140"/>
      <c r="IW341" s="140"/>
    </row>
    <row r="342" customFormat="false" ht="12.75" hidden="false" customHeight="false" outlineLevel="0" collapsed="false">
      <c r="A342" s="6" t="s">
        <v>209</v>
      </c>
      <c r="B342" s="6" t="s">
        <v>215</v>
      </c>
      <c r="C342" s="6" t="n">
        <v>19</v>
      </c>
      <c r="D342" s="6" t="s">
        <v>37</v>
      </c>
      <c r="E342" s="150" t="n">
        <v>0</v>
      </c>
      <c r="F342" s="151" t="n">
        <v>0</v>
      </c>
      <c r="G342" s="150" t="n">
        <v>0</v>
      </c>
      <c r="H342" s="151" t="n">
        <v>0</v>
      </c>
      <c r="I342" s="150"/>
      <c r="J342" s="151"/>
      <c r="K342" s="151"/>
      <c r="L342" s="151"/>
      <c r="M342" s="151"/>
      <c r="N342" s="151"/>
      <c r="O342" s="151"/>
      <c r="P342" s="151"/>
      <c r="Q342" s="151"/>
      <c r="R342" s="151"/>
      <c r="S342" s="151"/>
      <c r="T342" s="151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6" t="s">
        <v>209</v>
      </c>
      <c r="B343" s="6" t="s">
        <v>215</v>
      </c>
      <c r="C343" s="6" t="n">
        <v>20</v>
      </c>
      <c r="D343" s="6" t="s">
        <v>198</v>
      </c>
      <c r="E343" s="150" t="n">
        <v>0</v>
      </c>
      <c r="F343" s="151" t="n">
        <v>0</v>
      </c>
      <c r="G343" s="150" t="n">
        <v>0</v>
      </c>
      <c r="H343" s="151" t="n">
        <v>0</v>
      </c>
      <c r="I343" s="150"/>
      <c r="J343" s="151"/>
      <c r="K343" s="151"/>
      <c r="L343" s="151"/>
      <c r="M343" s="151"/>
      <c r="N343" s="151"/>
      <c r="O343" s="151"/>
      <c r="P343" s="151"/>
      <c r="Q343" s="151"/>
      <c r="R343" s="151"/>
      <c r="S343" s="151"/>
      <c r="T343" s="151"/>
      <c r="U343" s="151"/>
      <c r="V343" s="151"/>
      <c r="W343" s="151"/>
      <c r="X343" s="151"/>
      <c r="Y343" s="151"/>
      <c r="Z343" s="151"/>
      <c r="AA343" s="151"/>
      <c r="AB343" s="151"/>
      <c r="AC343" s="151"/>
      <c r="AD343" s="151"/>
      <c r="AE343" s="151"/>
      <c r="AF343" s="151"/>
      <c r="AG343" s="151"/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6" t="s">
        <v>209</v>
      </c>
      <c r="B344" s="6" t="s">
        <v>215</v>
      </c>
      <c r="C344" s="6" t="n">
        <v>21</v>
      </c>
      <c r="D344" s="6" t="s">
        <v>199</v>
      </c>
      <c r="E344" s="150" t="n">
        <v>0</v>
      </c>
      <c r="F344" s="151" t="n">
        <v>0</v>
      </c>
      <c r="G344" s="150" t="n">
        <v>0</v>
      </c>
      <c r="H344" s="151" t="n">
        <v>0</v>
      </c>
      <c r="I344" s="150"/>
      <c r="J344" s="151"/>
      <c r="K344" s="151"/>
      <c r="L344" s="151"/>
      <c r="M344" s="151"/>
      <c r="N344" s="151"/>
      <c r="O344" s="151"/>
      <c r="P344" s="151"/>
      <c r="Q344" s="151"/>
      <c r="R344" s="151"/>
      <c r="S344" s="151"/>
      <c r="T344" s="151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1"/>
      <c r="AE344" s="151"/>
      <c r="AF344" s="151"/>
      <c r="AG344" s="151"/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6" t="s">
        <v>209</v>
      </c>
      <c r="B345" s="6" t="s">
        <v>215</v>
      </c>
      <c r="C345" s="6" t="n">
        <v>22</v>
      </c>
      <c r="D345" s="6" t="s">
        <v>200</v>
      </c>
      <c r="E345" s="150" t="n">
        <v>183048</v>
      </c>
      <c r="F345" s="151" t="n">
        <v>548228.76</v>
      </c>
      <c r="G345" s="150" t="n">
        <v>-1426</v>
      </c>
      <c r="H345" s="151" t="n">
        <v>-4270.87</v>
      </c>
      <c r="I345" s="150"/>
      <c r="J345" s="151"/>
      <c r="K345" s="151"/>
      <c r="L345" s="151"/>
      <c r="M345" s="151"/>
      <c r="N345" s="151"/>
      <c r="O345" s="151"/>
      <c r="P345" s="151"/>
      <c r="Q345" s="151"/>
      <c r="R345" s="151"/>
      <c r="S345" s="151"/>
      <c r="T345" s="151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6" t="s">
        <v>209</v>
      </c>
      <c r="B346" s="6" t="s">
        <v>215</v>
      </c>
      <c r="C346" s="6" t="n">
        <v>23</v>
      </c>
      <c r="D346" s="6" t="s">
        <v>134</v>
      </c>
      <c r="E346" s="150" t="n">
        <v>0</v>
      </c>
      <c r="F346" s="151" t="n">
        <v>0</v>
      </c>
      <c r="G346" s="150" t="n">
        <v>0</v>
      </c>
      <c r="H346" s="151" t="n">
        <v>0</v>
      </c>
      <c r="I346" s="150"/>
      <c r="J346" s="151"/>
      <c r="K346" s="151"/>
      <c r="L346" s="151"/>
      <c r="M346" s="151"/>
      <c r="N346" s="151"/>
      <c r="O346" s="151"/>
      <c r="P346" s="151"/>
      <c r="Q346" s="151"/>
      <c r="R346" s="151"/>
      <c r="S346" s="151"/>
      <c r="T346" s="151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6" t="s">
        <v>209</v>
      </c>
      <c r="B347" s="6" t="s">
        <v>215</v>
      </c>
      <c r="C347" s="6" t="n">
        <v>24</v>
      </c>
      <c r="D347" s="6" t="s">
        <v>45</v>
      </c>
      <c r="E347" s="150" t="n">
        <v>-2405189</v>
      </c>
      <c r="F347" s="151" t="n">
        <v>-38110.04</v>
      </c>
      <c r="G347" s="150" t="n">
        <v>7</v>
      </c>
      <c r="H347" s="151" t="n">
        <v>12964.5</v>
      </c>
      <c r="I347" s="150"/>
      <c r="J347" s="151"/>
      <c r="K347" s="151"/>
      <c r="L347" s="151"/>
      <c r="M347" s="151"/>
      <c r="N347" s="151"/>
      <c r="O347" s="151"/>
      <c r="P347" s="151"/>
      <c r="Q347" s="151"/>
      <c r="R347" s="151"/>
      <c r="S347" s="151"/>
      <c r="T347" s="151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6" t="s">
        <v>209</v>
      </c>
      <c r="B348" s="6" t="s">
        <v>215</v>
      </c>
      <c r="C348" s="6" t="n">
        <v>25</v>
      </c>
      <c r="D348" s="6" t="s">
        <v>46</v>
      </c>
      <c r="E348" s="150" t="n">
        <v>0</v>
      </c>
      <c r="F348" s="151" t="n">
        <v>-1502272.24</v>
      </c>
      <c r="G348" s="150" t="n">
        <v>0</v>
      </c>
      <c r="H348" s="151" t="n">
        <v>4263.69</v>
      </c>
      <c r="I348" s="150"/>
      <c r="J348" s="151"/>
      <c r="K348" s="151"/>
      <c r="L348" s="151"/>
      <c r="M348" s="151"/>
      <c r="N348" s="151"/>
      <c r="O348" s="151"/>
      <c r="P348" s="151"/>
      <c r="Q348" s="151"/>
      <c r="R348" s="151"/>
      <c r="S348" s="151"/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6" t="s">
        <v>209</v>
      </c>
      <c r="B349" s="6" t="s">
        <v>215</v>
      </c>
      <c r="C349" s="6" t="n">
        <v>26</v>
      </c>
      <c r="D349" s="6" t="s">
        <v>201</v>
      </c>
      <c r="E349" s="150" t="n">
        <v>0</v>
      </c>
      <c r="F349" s="151" t="n">
        <v>0</v>
      </c>
      <c r="G349" s="150" t="n">
        <v>0</v>
      </c>
      <c r="H349" s="151" t="n">
        <v>0</v>
      </c>
      <c r="I349" s="150"/>
      <c r="J349" s="151"/>
      <c r="K349" s="151"/>
      <c r="L349" s="151"/>
      <c r="M349" s="151"/>
      <c r="N349" s="151"/>
      <c r="O349" s="151"/>
      <c r="P349" s="151"/>
      <c r="Q349" s="151"/>
      <c r="R349" s="151"/>
      <c r="S349" s="151"/>
      <c r="T349" s="151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1"/>
      <c r="AE349" s="151"/>
      <c r="AF349" s="151"/>
      <c r="AG349" s="151"/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6" t="s">
        <v>209</v>
      </c>
      <c r="B350" s="6" t="s">
        <v>215</v>
      </c>
      <c r="C350" s="6" t="n">
        <v>27</v>
      </c>
      <c r="D350" s="6" t="s">
        <v>202</v>
      </c>
      <c r="E350" s="150" t="n">
        <v>0</v>
      </c>
      <c r="F350" s="151" t="n">
        <v>0</v>
      </c>
      <c r="G350" s="150" t="n">
        <v>0</v>
      </c>
      <c r="H350" s="151" t="n">
        <v>0</v>
      </c>
      <c r="I350" s="150"/>
      <c r="J350" s="151"/>
      <c r="K350" s="151"/>
      <c r="L350" s="151"/>
      <c r="M350" s="151"/>
      <c r="N350" s="151"/>
      <c r="O350" s="151"/>
      <c r="P350" s="151"/>
      <c r="Q350" s="151"/>
      <c r="R350" s="151"/>
      <c r="S350" s="151"/>
      <c r="T350" s="151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6" t="s">
        <v>209</v>
      </c>
      <c r="B351" s="6" t="s">
        <v>215</v>
      </c>
      <c r="C351" s="6" t="n">
        <v>28</v>
      </c>
      <c r="D351" s="6" t="s">
        <v>203</v>
      </c>
      <c r="E351" s="152" t="n">
        <v>0</v>
      </c>
      <c r="F351" s="152" t="n">
        <v>0</v>
      </c>
      <c r="G351" s="152" t="n">
        <v>0</v>
      </c>
      <c r="H351" s="152" t="n">
        <v>0</v>
      </c>
      <c r="I351" s="152" t="n">
        <f aca="false">SUM(J639:J648)-J643-J647</f>
        <v>0</v>
      </c>
      <c r="J351" s="152" t="n">
        <f aca="false">SUM(K639:K648)-K643-K647</f>
        <v>1866978.09</v>
      </c>
      <c r="K351" s="152" t="n">
        <f aca="false">SUM(L639:L648)-L643-L647</f>
        <v>0</v>
      </c>
      <c r="L351" s="151"/>
      <c r="M351" s="151"/>
      <c r="N351" s="151"/>
      <c r="O351" s="151"/>
      <c r="P351" s="151"/>
      <c r="Q351" s="151"/>
      <c r="R351" s="151"/>
      <c r="S351" s="151"/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6" t="s">
        <v>209</v>
      </c>
      <c r="B352" s="6" t="s">
        <v>215</v>
      </c>
      <c r="C352" s="6" t="n">
        <v>29</v>
      </c>
      <c r="D352" s="6" t="s">
        <v>204</v>
      </c>
      <c r="E352" s="150" t="n">
        <v>0</v>
      </c>
      <c r="F352" s="151" t="n">
        <v>0</v>
      </c>
      <c r="G352" s="150" t="n">
        <v>0</v>
      </c>
      <c r="H352" s="151" t="n">
        <v>0</v>
      </c>
      <c r="I352" s="150"/>
      <c r="J352" s="151"/>
      <c r="K352" s="151"/>
      <c r="L352" s="151"/>
      <c r="M352" s="151"/>
      <c r="N352" s="151"/>
      <c r="O352" s="151"/>
      <c r="P352" s="151"/>
      <c r="Q352" s="151"/>
      <c r="R352" s="151"/>
      <c r="S352" s="151"/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6" t="s">
        <v>209</v>
      </c>
      <c r="B353" s="6" t="s">
        <v>215</v>
      </c>
      <c r="C353" s="6" t="n">
        <v>30</v>
      </c>
      <c r="D353" s="6" t="s">
        <v>205</v>
      </c>
      <c r="E353" s="150" t="n">
        <v>0</v>
      </c>
      <c r="F353" s="151" t="n">
        <v>0</v>
      </c>
      <c r="G353" s="150" t="n">
        <v>0</v>
      </c>
      <c r="H353" s="151" t="n">
        <v>0</v>
      </c>
      <c r="I353" s="150"/>
      <c r="J353" s="151"/>
      <c r="K353" s="151"/>
      <c r="L353" s="151"/>
      <c r="M353" s="151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6" t="s">
        <v>209</v>
      </c>
      <c r="B354" s="6" t="s">
        <v>215</v>
      </c>
      <c r="C354" s="6" t="n">
        <v>31</v>
      </c>
      <c r="D354" s="6" t="s">
        <v>206</v>
      </c>
      <c r="E354" s="150" t="n">
        <v>0</v>
      </c>
      <c r="F354" s="151" t="n">
        <v>0</v>
      </c>
      <c r="G354" s="150" t="n">
        <v>0</v>
      </c>
      <c r="H354" s="151" t="n">
        <v>0</v>
      </c>
      <c r="I354" s="150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6" t="s">
        <v>209</v>
      </c>
      <c r="B355" s="6" t="s">
        <v>215</v>
      </c>
      <c r="C355" s="6" t="n">
        <v>32</v>
      </c>
      <c r="D355" s="6" t="s">
        <v>60</v>
      </c>
      <c r="E355" s="150" t="n">
        <v>0</v>
      </c>
      <c r="F355" s="151" t="n">
        <v>0</v>
      </c>
      <c r="G355" s="150" t="n">
        <v>0</v>
      </c>
      <c r="H355" s="151" t="n">
        <v>0</v>
      </c>
      <c r="I355" s="150"/>
      <c r="J355" s="151"/>
      <c r="K355" s="151"/>
      <c r="L355" s="151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6" t="s">
        <v>209</v>
      </c>
      <c r="B356" s="6" t="s">
        <v>215</v>
      </c>
      <c r="C356" s="6" t="n">
        <v>33</v>
      </c>
      <c r="D356" s="6" t="s">
        <v>61</v>
      </c>
      <c r="E356" s="150" t="n">
        <v>0</v>
      </c>
      <c r="F356" s="151" t="n">
        <v>0</v>
      </c>
      <c r="G356" s="150" t="n">
        <v>0</v>
      </c>
      <c r="H356" s="151" t="n">
        <v>0</v>
      </c>
      <c r="I356" s="150"/>
      <c r="J356" s="151"/>
      <c r="K356" s="151"/>
      <c r="L356" s="151"/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6" t="s">
        <v>209</v>
      </c>
      <c r="B357" s="6" t="s">
        <v>215</v>
      </c>
      <c r="C357" s="6" t="n">
        <v>34</v>
      </c>
      <c r="D357" s="6" t="s">
        <v>62</v>
      </c>
      <c r="E357" s="150" t="n">
        <v>0</v>
      </c>
      <c r="F357" s="151" t="n">
        <v>0</v>
      </c>
      <c r="G357" s="150" t="n">
        <v>0</v>
      </c>
      <c r="H357" s="151" t="n">
        <v>0</v>
      </c>
      <c r="I357" s="150"/>
      <c r="J357" s="151"/>
      <c r="K357" s="151"/>
      <c r="L357" s="151"/>
      <c r="M357" s="151"/>
      <c r="N357" s="151"/>
      <c r="O357" s="151"/>
      <c r="P357" s="151"/>
      <c r="Q357" s="151"/>
      <c r="R357" s="151"/>
      <c r="S357" s="151"/>
      <c r="T357" s="151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6" t="s">
        <v>209</v>
      </c>
      <c r="B358" s="6" t="s">
        <v>215</v>
      </c>
      <c r="C358" s="6" t="n">
        <v>35</v>
      </c>
      <c r="D358" s="6" t="s">
        <v>63</v>
      </c>
      <c r="E358" s="150" t="n">
        <v>0</v>
      </c>
      <c r="F358" s="151" t="n">
        <v>0</v>
      </c>
      <c r="G358" s="150" t="n">
        <v>0</v>
      </c>
      <c r="H358" s="151" t="n">
        <v>0</v>
      </c>
      <c r="I358" s="150"/>
      <c r="J358" s="151"/>
      <c r="K358" s="151"/>
      <c r="L358" s="151"/>
      <c r="M358" s="151"/>
      <c r="N358" s="151"/>
      <c r="O358" s="151"/>
      <c r="P358" s="151"/>
      <c r="Q358" s="151"/>
      <c r="R358" s="151"/>
      <c r="S358" s="151"/>
      <c r="T358" s="151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6" t="s">
        <v>209</v>
      </c>
      <c r="B359" s="6" t="s">
        <v>215</v>
      </c>
      <c r="C359" s="6" t="n">
        <v>36</v>
      </c>
      <c r="D359" s="6" t="s">
        <v>64</v>
      </c>
      <c r="E359" s="150" t="n">
        <v>0</v>
      </c>
      <c r="F359" s="151" t="n">
        <v>0</v>
      </c>
      <c r="G359" s="150" t="n">
        <v>0</v>
      </c>
      <c r="H359" s="151" t="n">
        <v>0</v>
      </c>
      <c r="I359" s="150"/>
      <c r="J359" s="151"/>
      <c r="K359" s="151"/>
      <c r="L359" s="151"/>
      <c r="M359" s="151"/>
      <c r="N359" s="151"/>
      <c r="O359" s="151"/>
      <c r="P359" s="151"/>
      <c r="Q359" s="151"/>
      <c r="R359" s="151"/>
      <c r="S359" s="151"/>
      <c r="T359" s="151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6" t="s">
        <v>209</v>
      </c>
      <c r="B360" s="6" t="s">
        <v>215</v>
      </c>
      <c r="C360" s="6" t="n">
        <v>37</v>
      </c>
      <c r="D360" s="6" t="s">
        <v>65</v>
      </c>
      <c r="E360" s="150" t="n">
        <v>0</v>
      </c>
      <c r="F360" s="151" t="n">
        <v>0</v>
      </c>
      <c r="G360" s="150" t="n">
        <v>0</v>
      </c>
      <c r="H360" s="151" t="n">
        <v>0</v>
      </c>
      <c r="I360" s="150"/>
      <c r="J360" s="151"/>
      <c r="K360" s="151"/>
      <c r="L360" s="151"/>
      <c r="M360" s="151"/>
      <c r="N360" s="151"/>
      <c r="O360" s="151"/>
      <c r="P360" s="151"/>
      <c r="Q360" s="151"/>
      <c r="R360" s="151"/>
      <c r="S360" s="151"/>
      <c r="T360" s="151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6" t="s">
        <v>209</v>
      </c>
      <c r="B361" s="6" t="s">
        <v>215</v>
      </c>
      <c r="C361" s="6" t="n">
        <v>38</v>
      </c>
      <c r="D361" s="6" t="s">
        <v>66</v>
      </c>
      <c r="E361" s="150" t="n">
        <v>0</v>
      </c>
      <c r="F361" s="151" t="n">
        <v>0</v>
      </c>
      <c r="G361" s="150" t="n">
        <v>0</v>
      </c>
      <c r="H361" s="151" t="n">
        <v>0</v>
      </c>
      <c r="I361" s="150"/>
      <c r="J361" s="151"/>
      <c r="K361" s="151"/>
      <c r="L361" s="151"/>
      <c r="M361" s="151"/>
      <c r="N361" s="151"/>
      <c r="O361" s="151"/>
      <c r="P361" s="151"/>
      <c r="Q361" s="151"/>
      <c r="R361" s="151"/>
      <c r="S361" s="151"/>
      <c r="T361" s="151"/>
      <c r="U361" s="151"/>
      <c r="V361" s="151"/>
      <c r="W361" s="151"/>
      <c r="X361" s="151"/>
      <c r="Y361" s="151"/>
      <c r="Z361" s="151"/>
      <c r="AA361" s="151"/>
      <c r="AB361" s="151"/>
      <c r="AC361" s="151"/>
      <c r="AD361" s="151"/>
      <c r="AE361" s="151"/>
      <c r="AF361" s="151"/>
      <c r="AG361" s="151"/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6" t="s">
        <v>209</v>
      </c>
      <c r="B362" s="6" t="s">
        <v>215</v>
      </c>
      <c r="C362" s="6" t="n">
        <v>39</v>
      </c>
      <c r="D362" s="6" t="s">
        <v>67</v>
      </c>
      <c r="E362" s="150" t="n">
        <v>0</v>
      </c>
      <c r="F362" s="151" t="n">
        <v>0</v>
      </c>
      <c r="G362" s="150" t="n">
        <v>0</v>
      </c>
      <c r="H362" s="151" t="n">
        <v>0</v>
      </c>
      <c r="I362" s="150"/>
      <c r="J362" s="151"/>
      <c r="K362" s="151"/>
      <c r="L362" s="151"/>
      <c r="M362" s="151"/>
      <c r="N362" s="151"/>
      <c r="O362" s="151"/>
      <c r="P362" s="151"/>
      <c r="Q362" s="151"/>
      <c r="R362" s="151"/>
      <c r="S362" s="151"/>
      <c r="T362" s="151"/>
      <c r="U362" s="151"/>
      <c r="V362" s="151"/>
      <c r="W362" s="151"/>
      <c r="X362" s="151"/>
      <c r="Y362" s="151"/>
      <c r="Z362" s="151"/>
      <c r="AA362" s="151"/>
      <c r="AB362" s="151"/>
      <c r="AC362" s="151"/>
      <c r="AD362" s="151"/>
      <c r="AE362" s="151"/>
      <c r="AF362" s="151"/>
      <c r="AG362" s="151"/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6" t="s">
        <v>209</v>
      </c>
      <c r="B363" s="6" t="s">
        <v>215</v>
      </c>
      <c r="C363" s="6" t="n">
        <v>40</v>
      </c>
      <c r="D363" s="6" t="s">
        <v>68</v>
      </c>
      <c r="E363" s="150" t="n">
        <v>0</v>
      </c>
      <c r="F363" s="151" t="n">
        <v>0</v>
      </c>
      <c r="G363" s="150" t="n">
        <v>0</v>
      </c>
      <c r="H363" s="151" t="n">
        <v>0</v>
      </c>
      <c r="I363" s="150"/>
      <c r="J363" s="151"/>
      <c r="K363" s="151"/>
      <c r="L363" s="151"/>
      <c r="M363" s="151"/>
      <c r="N363" s="151"/>
      <c r="O363" s="151"/>
      <c r="P363" s="151"/>
      <c r="Q363" s="151"/>
      <c r="R363" s="151"/>
      <c r="S363" s="151"/>
      <c r="T363" s="151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6" t="s">
        <v>209</v>
      </c>
      <c r="B364" s="6" t="s">
        <v>216</v>
      </c>
      <c r="C364" s="6" t="n">
        <v>1</v>
      </c>
      <c r="D364" s="6" t="s">
        <v>15</v>
      </c>
      <c r="E364" s="150" t="n">
        <v>0</v>
      </c>
      <c r="F364" s="151" t="n">
        <v>0</v>
      </c>
      <c r="G364" s="150" t="n">
        <v>0</v>
      </c>
      <c r="H364" s="151" t="n">
        <v>0</v>
      </c>
      <c r="I364" s="150"/>
      <c r="J364" s="151"/>
      <c r="K364" s="151"/>
      <c r="L364" s="151"/>
      <c r="M364" s="151"/>
      <c r="N364" s="151"/>
      <c r="O364" s="151"/>
      <c r="P364" s="151"/>
      <c r="Q364" s="151"/>
      <c r="R364" s="151"/>
      <c r="S364" s="151"/>
      <c r="T364" s="151"/>
      <c r="U364" s="151"/>
      <c r="V364" s="151"/>
      <c r="W364" s="151"/>
      <c r="X364" s="151"/>
      <c r="Y364" s="151"/>
      <c r="Z364" s="151"/>
      <c r="AA364" s="151"/>
      <c r="AB364" s="151"/>
      <c r="AC364" s="151"/>
      <c r="AD364" s="151"/>
      <c r="AE364" s="151"/>
      <c r="AF364" s="151"/>
      <c r="AG364" s="151"/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6" t="s">
        <v>209</v>
      </c>
      <c r="B365" s="6" t="s">
        <v>216</v>
      </c>
      <c r="C365" s="6" t="n">
        <v>2</v>
      </c>
      <c r="D365" s="6" t="s">
        <v>16</v>
      </c>
      <c r="E365" s="150" t="n">
        <v>0</v>
      </c>
      <c r="F365" s="151" t="n">
        <v>0</v>
      </c>
      <c r="G365" s="150" t="n">
        <v>0</v>
      </c>
      <c r="H365" s="151" t="n">
        <v>0</v>
      </c>
      <c r="I365" s="150"/>
      <c r="J365" s="151"/>
      <c r="K365" s="151"/>
      <c r="L365" s="151"/>
      <c r="M365" s="151"/>
      <c r="N365" s="151"/>
      <c r="O365" s="151"/>
      <c r="P365" s="151"/>
      <c r="Q365" s="151"/>
      <c r="R365" s="151"/>
      <c r="S365" s="151"/>
      <c r="T365" s="151"/>
      <c r="U365" s="151"/>
      <c r="V365" s="151"/>
      <c r="W365" s="151"/>
      <c r="X365" s="151"/>
      <c r="Y365" s="151"/>
      <c r="Z365" s="151"/>
      <c r="AA365" s="151"/>
      <c r="AB365" s="151"/>
      <c r="AC365" s="151"/>
      <c r="AD365" s="151"/>
      <c r="AE365" s="151"/>
      <c r="AF365" s="151"/>
      <c r="AG365" s="151"/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6" t="s">
        <v>209</v>
      </c>
      <c r="B366" s="6" t="s">
        <v>216</v>
      </c>
      <c r="C366" s="6" t="n">
        <v>3</v>
      </c>
      <c r="D366" s="6" t="s">
        <v>17</v>
      </c>
      <c r="E366" s="150" t="n">
        <v>0</v>
      </c>
      <c r="F366" s="151" t="n">
        <v>0</v>
      </c>
      <c r="G366" s="150" t="n">
        <v>0</v>
      </c>
      <c r="H366" s="151" t="n">
        <v>0</v>
      </c>
      <c r="I366" s="150"/>
      <c r="J366" s="151"/>
      <c r="K366" s="151"/>
      <c r="L366" s="151"/>
      <c r="M366" s="151"/>
      <c r="N366" s="151"/>
      <c r="O366" s="151"/>
      <c r="P366" s="151"/>
      <c r="Q366" s="151"/>
      <c r="R366" s="151"/>
      <c r="S366" s="151"/>
      <c r="T366" s="151"/>
      <c r="U366" s="151"/>
      <c r="V366" s="151"/>
      <c r="W366" s="151"/>
      <c r="X366" s="151"/>
      <c r="Y366" s="151"/>
      <c r="Z366" s="151"/>
      <c r="AA366" s="151"/>
      <c r="AB366" s="151"/>
      <c r="AC366" s="151"/>
      <c r="AD366" s="151"/>
      <c r="AE366" s="151"/>
      <c r="AF366" s="151"/>
      <c r="AG366" s="151"/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6" t="s">
        <v>209</v>
      </c>
      <c r="B367" s="6" t="s">
        <v>216</v>
      </c>
      <c r="C367" s="6" t="n">
        <v>4</v>
      </c>
      <c r="D367" s="6" t="s">
        <v>18</v>
      </c>
      <c r="E367" s="150" t="n">
        <v>0</v>
      </c>
      <c r="F367" s="151" t="n">
        <v>0</v>
      </c>
      <c r="G367" s="150" t="n">
        <v>0</v>
      </c>
      <c r="H367" s="151" t="n">
        <v>0</v>
      </c>
      <c r="I367" s="150"/>
      <c r="J367" s="151"/>
      <c r="K367" s="151"/>
      <c r="L367" s="151"/>
      <c r="M367" s="151"/>
      <c r="N367" s="151"/>
      <c r="O367" s="151"/>
      <c r="P367" s="151"/>
      <c r="Q367" s="151"/>
      <c r="R367" s="151"/>
      <c r="S367" s="151"/>
      <c r="T367" s="151"/>
      <c r="U367" s="151"/>
      <c r="V367" s="151"/>
      <c r="W367" s="151"/>
      <c r="X367" s="151"/>
      <c r="Y367" s="151"/>
      <c r="Z367" s="151"/>
      <c r="AA367" s="151"/>
      <c r="AB367" s="151"/>
      <c r="AC367" s="151"/>
      <c r="AD367" s="151"/>
      <c r="AE367" s="151"/>
      <c r="AF367" s="151"/>
      <c r="AG367" s="151"/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6" t="s">
        <v>209</v>
      </c>
      <c r="B368" s="6" t="s">
        <v>216</v>
      </c>
      <c r="C368" s="6" t="n">
        <v>5</v>
      </c>
      <c r="D368" s="6" t="s">
        <v>195</v>
      </c>
      <c r="E368" s="150" t="n">
        <v>0</v>
      </c>
      <c r="F368" s="151" t="n">
        <v>0</v>
      </c>
      <c r="G368" s="150" t="n">
        <v>0</v>
      </c>
      <c r="H368" s="151" t="n">
        <v>0</v>
      </c>
      <c r="I368" s="150"/>
      <c r="J368" s="151"/>
      <c r="K368" s="151"/>
      <c r="L368" s="151"/>
      <c r="M368" s="151"/>
      <c r="N368" s="151"/>
      <c r="O368" s="151"/>
      <c r="P368" s="151"/>
      <c r="Q368" s="151"/>
      <c r="R368" s="151"/>
      <c r="S368" s="151"/>
      <c r="T368" s="151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6" t="s">
        <v>209</v>
      </c>
      <c r="B369" s="6" t="s">
        <v>216</v>
      </c>
      <c r="C369" s="6" t="n">
        <v>6</v>
      </c>
      <c r="D369" s="6" t="s">
        <v>15</v>
      </c>
      <c r="E369" s="150" t="n">
        <v>0</v>
      </c>
      <c r="F369" s="151" t="n">
        <v>0</v>
      </c>
      <c r="G369" s="150" t="n">
        <v>0</v>
      </c>
      <c r="H369" s="151" t="n">
        <v>0</v>
      </c>
      <c r="I369" s="150"/>
      <c r="J369" s="151"/>
      <c r="K369" s="151"/>
      <c r="L369" s="151"/>
      <c r="M369" s="151"/>
      <c r="N369" s="151"/>
      <c r="O369" s="151"/>
      <c r="P369" s="151"/>
      <c r="Q369" s="151"/>
      <c r="R369" s="151"/>
      <c r="S369" s="151"/>
      <c r="T369" s="151"/>
      <c r="U369" s="151"/>
      <c r="V369" s="151"/>
      <c r="W369" s="151"/>
      <c r="X369" s="151"/>
      <c r="Y369" s="151"/>
      <c r="Z369" s="151"/>
      <c r="AA369" s="151"/>
      <c r="AB369" s="151"/>
      <c r="AC369" s="151"/>
      <c r="AD369" s="151"/>
      <c r="AE369" s="151"/>
      <c r="AF369" s="151"/>
      <c r="AG369" s="151"/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6" t="s">
        <v>209</v>
      </c>
      <c r="B370" s="6" t="s">
        <v>216</v>
      </c>
      <c r="C370" s="6" t="n">
        <v>7</v>
      </c>
      <c r="D370" s="6" t="s">
        <v>16</v>
      </c>
      <c r="E370" s="150" t="n">
        <v>0</v>
      </c>
      <c r="F370" s="151" t="n">
        <v>0</v>
      </c>
      <c r="G370" s="150" t="n">
        <v>0</v>
      </c>
      <c r="H370" s="151" t="n">
        <v>0</v>
      </c>
      <c r="I370" s="150"/>
      <c r="J370" s="151"/>
      <c r="K370" s="151"/>
      <c r="L370" s="151"/>
      <c r="M370" s="151"/>
      <c r="N370" s="151"/>
      <c r="O370" s="151"/>
      <c r="P370" s="151"/>
      <c r="Q370" s="151"/>
      <c r="R370" s="151"/>
      <c r="S370" s="151"/>
      <c r="T370" s="151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6" t="s">
        <v>209</v>
      </c>
      <c r="B371" s="6" t="s">
        <v>216</v>
      </c>
      <c r="C371" s="6" t="n">
        <v>8</v>
      </c>
      <c r="D371" s="6" t="s">
        <v>17</v>
      </c>
      <c r="E371" s="150" t="n">
        <v>0</v>
      </c>
      <c r="F371" s="151" t="n">
        <v>0</v>
      </c>
      <c r="G371" s="150" t="n">
        <v>0</v>
      </c>
      <c r="H371" s="151" t="n">
        <v>0</v>
      </c>
      <c r="I371" s="150"/>
      <c r="J371" s="151"/>
      <c r="K371" s="151"/>
      <c r="L371" s="151"/>
      <c r="M371" s="151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6" t="s">
        <v>209</v>
      </c>
      <c r="B372" s="6" t="s">
        <v>216</v>
      </c>
      <c r="C372" s="6" t="n">
        <v>9</v>
      </c>
      <c r="D372" s="6" t="s">
        <v>18</v>
      </c>
      <c r="E372" s="150" t="n">
        <v>0</v>
      </c>
      <c r="F372" s="151" t="n">
        <v>0</v>
      </c>
      <c r="G372" s="150" t="n">
        <v>0</v>
      </c>
      <c r="H372" s="151" t="n">
        <v>0</v>
      </c>
      <c r="I372" s="150"/>
      <c r="J372" s="151"/>
      <c r="K372" s="151"/>
      <c r="L372" s="151"/>
      <c r="M372" s="151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6" t="s">
        <v>209</v>
      </c>
      <c r="B373" s="6" t="s">
        <v>216</v>
      </c>
      <c r="C373" s="6" t="n">
        <v>10</v>
      </c>
      <c r="D373" s="6" t="s">
        <v>22</v>
      </c>
      <c r="E373" s="150" t="n">
        <v>0</v>
      </c>
      <c r="F373" s="151" t="n">
        <v>0</v>
      </c>
      <c r="G373" s="150" t="n">
        <v>0</v>
      </c>
      <c r="H373" s="151" t="n">
        <v>0</v>
      </c>
      <c r="I373" s="150"/>
      <c r="J373" s="151"/>
      <c r="K373" s="151"/>
      <c r="L373" s="151"/>
      <c r="M373" s="151"/>
      <c r="N373" s="151"/>
      <c r="O373" s="151"/>
      <c r="P373" s="151"/>
      <c r="Q373" s="151"/>
      <c r="R373" s="151"/>
      <c r="S373" s="151"/>
      <c r="T373" s="151"/>
      <c r="U373" s="151"/>
      <c r="V373" s="151"/>
      <c r="W373" s="151"/>
      <c r="X373" s="151"/>
      <c r="Y373" s="151"/>
      <c r="Z373" s="151"/>
      <c r="AA373" s="151"/>
      <c r="AB373" s="151"/>
      <c r="AC373" s="151"/>
      <c r="AD373" s="151"/>
      <c r="AE373" s="151"/>
      <c r="AF373" s="151"/>
      <c r="AG373" s="151"/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6" t="s">
        <v>209</v>
      </c>
      <c r="B374" s="6" t="s">
        <v>216</v>
      </c>
      <c r="C374" s="6" t="n">
        <v>11</v>
      </c>
      <c r="D374" s="6" t="s">
        <v>25</v>
      </c>
      <c r="E374" s="150" t="n">
        <v>0</v>
      </c>
      <c r="F374" s="151" t="n">
        <v>0</v>
      </c>
      <c r="G374" s="150" t="n">
        <v>0</v>
      </c>
      <c r="H374" s="151" t="n">
        <v>0</v>
      </c>
      <c r="I374" s="150"/>
      <c r="J374" s="151"/>
      <c r="K374" s="151"/>
      <c r="L374" s="151"/>
      <c r="M374" s="151"/>
      <c r="N374" s="151"/>
      <c r="O374" s="151"/>
      <c r="P374" s="151"/>
      <c r="Q374" s="151"/>
      <c r="R374" s="151"/>
      <c r="S374" s="151"/>
      <c r="T374" s="151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6" t="s">
        <v>209</v>
      </c>
      <c r="B375" s="6" t="s">
        <v>216</v>
      </c>
      <c r="C375" s="6" t="n">
        <v>12</v>
      </c>
      <c r="D375" s="6" t="s">
        <v>26</v>
      </c>
      <c r="E375" s="150" t="n">
        <v>0</v>
      </c>
      <c r="F375" s="151" t="n">
        <v>0</v>
      </c>
      <c r="G375" s="150" t="n">
        <v>0</v>
      </c>
      <c r="H375" s="151" t="n">
        <v>0</v>
      </c>
      <c r="I375" s="150"/>
      <c r="J375" s="151"/>
      <c r="K375" s="151"/>
      <c r="L375" s="151"/>
      <c r="M375" s="151"/>
      <c r="N375" s="151"/>
      <c r="O375" s="151"/>
      <c r="P375" s="151"/>
      <c r="Q375" s="151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6" t="s">
        <v>209</v>
      </c>
      <c r="B376" s="6" t="s">
        <v>216</v>
      </c>
      <c r="C376" s="6" t="n">
        <v>13</v>
      </c>
      <c r="D376" s="6" t="s">
        <v>29</v>
      </c>
      <c r="E376" s="150" t="n">
        <v>0</v>
      </c>
      <c r="F376" s="151" t="n">
        <v>0</v>
      </c>
      <c r="G376" s="150" t="n">
        <v>0</v>
      </c>
      <c r="H376" s="151" t="n">
        <v>0</v>
      </c>
      <c r="I376" s="150"/>
      <c r="J376" s="151"/>
      <c r="K376" s="151"/>
      <c r="L376" s="151"/>
      <c r="M376" s="151"/>
      <c r="N376" s="151"/>
      <c r="O376" s="151"/>
      <c r="P376" s="151"/>
      <c r="Q376" s="151"/>
      <c r="R376" s="151"/>
      <c r="S376" s="151"/>
      <c r="T376" s="151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6" t="s">
        <v>209</v>
      </c>
      <c r="B377" s="6" t="s">
        <v>216</v>
      </c>
      <c r="C377" s="6" t="n">
        <v>14</v>
      </c>
      <c r="D377" s="6" t="s">
        <v>30</v>
      </c>
      <c r="E377" s="150" t="n">
        <v>0</v>
      </c>
      <c r="F377" s="151" t="n">
        <v>0</v>
      </c>
      <c r="G377" s="150" t="n">
        <v>0</v>
      </c>
      <c r="H377" s="151" t="n">
        <v>0</v>
      </c>
      <c r="I377" s="150"/>
      <c r="J377" s="151"/>
      <c r="K377" s="151"/>
      <c r="L377" s="151"/>
      <c r="M377" s="151"/>
      <c r="N377" s="151"/>
      <c r="O377" s="151"/>
      <c r="P377" s="151"/>
      <c r="Q377" s="151"/>
      <c r="R377" s="151"/>
      <c r="S377" s="151"/>
      <c r="T377" s="151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6" t="s">
        <v>209</v>
      </c>
      <c r="B378" s="6" t="s">
        <v>216</v>
      </c>
      <c r="C378" s="6" t="n">
        <v>15</v>
      </c>
      <c r="D378" s="6" t="s">
        <v>31</v>
      </c>
      <c r="E378" s="150" t="n">
        <v>0</v>
      </c>
      <c r="F378" s="151" t="n">
        <v>0</v>
      </c>
      <c r="G378" s="150" t="n">
        <v>0</v>
      </c>
      <c r="H378" s="151" t="n">
        <v>0</v>
      </c>
      <c r="I378" s="150"/>
      <c r="J378" s="151"/>
      <c r="K378" s="151"/>
      <c r="L378" s="151"/>
      <c r="M378" s="151"/>
      <c r="N378" s="151"/>
      <c r="O378" s="151"/>
      <c r="P378" s="151"/>
      <c r="Q378" s="151"/>
      <c r="R378" s="151"/>
      <c r="S378" s="151"/>
      <c r="T378" s="151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6" t="s">
        <v>209</v>
      </c>
      <c r="B379" s="6" t="s">
        <v>216</v>
      </c>
      <c r="C379" s="6" t="n">
        <v>16</v>
      </c>
      <c r="D379" s="6" t="s">
        <v>32</v>
      </c>
      <c r="E379" s="150" t="n">
        <v>0</v>
      </c>
      <c r="F379" s="151" t="n">
        <v>0</v>
      </c>
      <c r="G379" s="150" t="n">
        <v>0</v>
      </c>
      <c r="H379" s="151" t="n">
        <v>0</v>
      </c>
      <c r="I379" s="150"/>
      <c r="J379" s="151"/>
      <c r="K379" s="151"/>
      <c r="L379" s="151"/>
      <c r="M379" s="151"/>
      <c r="N379" s="151"/>
      <c r="O379" s="151"/>
      <c r="P379" s="151"/>
      <c r="Q379" s="151"/>
      <c r="R379" s="151"/>
      <c r="S379" s="151"/>
      <c r="T379" s="151"/>
      <c r="U379" s="151"/>
      <c r="V379" s="151"/>
      <c r="W379" s="151"/>
      <c r="X379" s="151"/>
      <c r="Y379" s="151"/>
      <c r="Z379" s="151"/>
      <c r="AA379" s="151"/>
      <c r="AB379" s="151"/>
      <c r="AC379" s="151"/>
      <c r="AD379" s="151"/>
      <c r="AE379" s="151"/>
      <c r="AF379" s="151"/>
      <c r="AG379" s="151"/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6" t="s">
        <v>209</v>
      </c>
      <c r="B380" s="6" t="s">
        <v>216</v>
      </c>
      <c r="C380" s="6" t="n">
        <v>17</v>
      </c>
      <c r="D380" s="6" t="s">
        <v>196</v>
      </c>
      <c r="E380" s="150" t="n">
        <v>0</v>
      </c>
      <c r="F380" s="151" t="n">
        <v>0</v>
      </c>
      <c r="G380" s="150" t="n">
        <v>0</v>
      </c>
      <c r="H380" s="151" t="n">
        <v>0</v>
      </c>
      <c r="I380" s="150"/>
      <c r="J380" s="151"/>
      <c r="K380" s="151"/>
      <c r="L380" s="151"/>
      <c r="M380" s="151"/>
      <c r="N380" s="151"/>
      <c r="O380" s="151"/>
      <c r="P380" s="151"/>
      <c r="Q380" s="151"/>
      <c r="R380" s="151"/>
      <c r="S380" s="151"/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6" t="s">
        <v>209</v>
      </c>
      <c r="B381" s="6" t="s">
        <v>216</v>
      </c>
      <c r="C381" s="6" t="n">
        <v>18</v>
      </c>
      <c r="D381" s="6" t="s">
        <v>197</v>
      </c>
      <c r="E381" s="150" t="n">
        <v>0</v>
      </c>
      <c r="F381" s="151" t="n">
        <v>0</v>
      </c>
      <c r="G381" s="150" t="n">
        <v>0</v>
      </c>
      <c r="H381" s="151" t="n">
        <v>0</v>
      </c>
      <c r="I381" s="150"/>
      <c r="J381" s="151"/>
      <c r="K381" s="151"/>
      <c r="L381" s="151"/>
      <c r="M381" s="151"/>
      <c r="N381" s="151"/>
      <c r="O381" s="151"/>
      <c r="P381" s="151"/>
      <c r="Q381" s="151"/>
      <c r="R381" s="151"/>
      <c r="S381" s="151"/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6" t="s">
        <v>209</v>
      </c>
      <c r="B382" s="6" t="s">
        <v>216</v>
      </c>
      <c r="C382" s="6" t="n">
        <v>19</v>
      </c>
      <c r="D382" s="6" t="s">
        <v>37</v>
      </c>
      <c r="E382" s="150" t="n">
        <v>0</v>
      </c>
      <c r="F382" s="151" t="n">
        <v>0</v>
      </c>
      <c r="G382" s="150" t="n">
        <v>0</v>
      </c>
      <c r="H382" s="151" t="n">
        <v>0</v>
      </c>
      <c r="I382" s="150"/>
      <c r="J382" s="151"/>
      <c r="K382" s="151"/>
      <c r="L382" s="151"/>
      <c r="M382" s="151"/>
      <c r="N382" s="151"/>
      <c r="O382" s="151"/>
      <c r="P382" s="151"/>
      <c r="Q382" s="151"/>
      <c r="R382" s="151"/>
      <c r="S382" s="151"/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6" t="s">
        <v>209</v>
      </c>
      <c r="B383" s="6" t="s">
        <v>216</v>
      </c>
      <c r="C383" s="6" t="n">
        <v>20</v>
      </c>
      <c r="D383" s="6" t="s">
        <v>198</v>
      </c>
      <c r="E383" s="150" t="n">
        <v>0</v>
      </c>
      <c r="F383" s="151" t="n">
        <v>0</v>
      </c>
      <c r="G383" s="150" t="n">
        <v>0</v>
      </c>
      <c r="H383" s="151" t="n">
        <v>0</v>
      </c>
      <c r="I383" s="150"/>
      <c r="J383" s="151"/>
      <c r="K383" s="151"/>
      <c r="L383" s="151"/>
      <c r="M383" s="151"/>
      <c r="N383" s="151"/>
      <c r="O383" s="151"/>
      <c r="P383" s="151"/>
      <c r="Q383" s="151"/>
      <c r="R383" s="151"/>
      <c r="S383" s="151"/>
      <c r="T383" s="151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6" t="s">
        <v>209</v>
      </c>
      <c r="B384" s="6" t="s">
        <v>216</v>
      </c>
      <c r="C384" s="6" t="n">
        <v>21</v>
      </c>
      <c r="D384" s="6" t="s">
        <v>199</v>
      </c>
      <c r="E384" s="150" t="n">
        <v>0</v>
      </c>
      <c r="F384" s="151" t="n">
        <v>0</v>
      </c>
      <c r="G384" s="150" t="n">
        <v>0</v>
      </c>
      <c r="H384" s="151" t="n">
        <v>0</v>
      </c>
      <c r="I384" s="150"/>
      <c r="J384" s="151"/>
      <c r="K384" s="151"/>
      <c r="L384" s="151"/>
      <c r="M384" s="151"/>
      <c r="N384" s="151"/>
      <c r="O384" s="151"/>
      <c r="P384" s="151"/>
      <c r="Q384" s="151"/>
      <c r="R384" s="151"/>
      <c r="S384" s="151"/>
      <c r="T384" s="151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6" t="s">
        <v>209</v>
      </c>
      <c r="B385" s="6" t="s">
        <v>216</v>
      </c>
      <c r="C385" s="6" t="n">
        <v>22</v>
      </c>
      <c r="D385" s="6" t="s">
        <v>200</v>
      </c>
      <c r="E385" s="150" t="n">
        <v>0</v>
      </c>
      <c r="F385" s="151" t="n">
        <v>0</v>
      </c>
      <c r="G385" s="150" t="n">
        <v>0</v>
      </c>
      <c r="H385" s="151" t="n">
        <v>0</v>
      </c>
      <c r="I385" s="150"/>
      <c r="J385" s="151"/>
      <c r="K385" s="151"/>
      <c r="L385" s="151"/>
      <c r="M385" s="151"/>
      <c r="N385" s="151"/>
      <c r="O385" s="151"/>
      <c r="P385" s="151"/>
      <c r="Q385" s="151"/>
      <c r="R385" s="151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6" t="s">
        <v>209</v>
      </c>
      <c r="B386" s="6" t="s">
        <v>216</v>
      </c>
      <c r="C386" s="6" t="n">
        <v>23</v>
      </c>
      <c r="D386" s="6" t="s">
        <v>134</v>
      </c>
      <c r="E386" s="150" t="n">
        <v>0</v>
      </c>
      <c r="F386" s="151" t="n">
        <v>0</v>
      </c>
      <c r="G386" s="150" t="n">
        <v>0</v>
      </c>
      <c r="H386" s="151" t="n">
        <v>0</v>
      </c>
      <c r="I386" s="150"/>
      <c r="J386" s="151"/>
      <c r="K386" s="151"/>
      <c r="L386" s="151"/>
      <c r="M386" s="151"/>
      <c r="N386" s="151"/>
      <c r="O386" s="151"/>
      <c r="P386" s="151"/>
      <c r="Q386" s="151"/>
      <c r="R386" s="151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6" t="s">
        <v>209</v>
      </c>
      <c r="B387" s="6" t="s">
        <v>216</v>
      </c>
      <c r="C387" s="6" t="n">
        <v>24</v>
      </c>
      <c r="D387" s="6" t="s">
        <v>45</v>
      </c>
      <c r="E387" s="150" t="n">
        <v>0</v>
      </c>
      <c r="F387" s="151" t="n">
        <v>0</v>
      </c>
      <c r="G387" s="150" t="n">
        <v>0</v>
      </c>
      <c r="H387" s="151" t="n">
        <v>0</v>
      </c>
      <c r="I387" s="150"/>
      <c r="J387" s="151"/>
      <c r="K387" s="151"/>
      <c r="L387" s="151"/>
      <c r="M387" s="151"/>
      <c r="N387" s="151"/>
      <c r="O387" s="151"/>
      <c r="P387" s="151"/>
      <c r="Q387" s="151"/>
      <c r="R387" s="151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6" t="s">
        <v>209</v>
      </c>
      <c r="B388" s="6" t="s">
        <v>216</v>
      </c>
      <c r="C388" s="6" t="n">
        <v>25</v>
      </c>
      <c r="D388" s="6" t="s">
        <v>46</v>
      </c>
      <c r="E388" s="150" t="n">
        <v>0</v>
      </c>
      <c r="F388" s="151" t="n">
        <v>0</v>
      </c>
      <c r="G388" s="150" t="n">
        <v>0</v>
      </c>
      <c r="H388" s="151" t="n">
        <v>0</v>
      </c>
      <c r="I388" s="150"/>
      <c r="J388" s="151"/>
      <c r="K388" s="151"/>
      <c r="L388" s="151"/>
      <c r="M388" s="151"/>
      <c r="N388" s="151"/>
      <c r="O388" s="151"/>
      <c r="P388" s="151"/>
      <c r="Q388" s="151"/>
      <c r="R388" s="151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6" t="s">
        <v>209</v>
      </c>
      <c r="B389" s="6" t="s">
        <v>216</v>
      </c>
      <c r="C389" s="6" t="n">
        <v>26</v>
      </c>
      <c r="D389" s="6" t="s">
        <v>201</v>
      </c>
      <c r="E389" s="150" t="n">
        <v>0</v>
      </c>
      <c r="F389" s="151" t="n">
        <v>0</v>
      </c>
      <c r="G389" s="150" t="n">
        <v>0</v>
      </c>
      <c r="H389" s="151" t="n">
        <v>0</v>
      </c>
      <c r="I389" s="150"/>
      <c r="J389" s="151"/>
      <c r="K389" s="151"/>
      <c r="L389" s="151"/>
      <c r="M389" s="151"/>
      <c r="N389" s="151"/>
      <c r="O389" s="151"/>
      <c r="P389" s="151"/>
      <c r="Q389" s="151"/>
      <c r="R389" s="151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6" t="s">
        <v>209</v>
      </c>
      <c r="B390" s="6" t="s">
        <v>216</v>
      </c>
      <c r="C390" s="6" t="n">
        <v>27</v>
      </c>
      <c r="D390" s="6" t="s">
        <v>202</v>
      </c>
      <c r="E390" s="150" t="n">
        <v>0</v>
      </c>
      <c r="F390" s="151" t="n">
        <v>0</v>
      </c>
      <c r="G390" s="150" t="n">
        <v>0</v>
      </c>
      <c r="H390" s="151" t="n">
        <v>0</v>
      </c>
      <c r="I390" s="150"/>
      <c r="J390" s="151"/>
      <c r="K390" s="151"/>
      <c r="L390" s="151"/>
      <c r="M390" s="151"/>
      <c r="N390" s="151"/>
      <c r="O390" s="151"/>
      <c r="P390" s="151"/>
      <c r="Q390" s="151"/>
      <c r="R390" s="151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6" t="s">
        <v>209</v>
      </c>
      <c r="B391" s="6" t="s">
        <v>216</v>
      </c>
      <c r="C391" s="6" t="n">
        <v>28</v>
      </c>
      <c r="D391" s="6" t="s">
        <v>203</v>
      </c>
      <c r="E391" s="150" t="n">
        <v>0</v>
      </c>
      <c r="F391" s="151" t="n">
        <v>0</v>
      </c>
      <c r="G391" s="150" t="n">
        <v>0</v>
      </c>
      <c r="H391" s="151" t="n">
        <v>0</v>
      </c>
      <c r="I391" s="150"/>
      <c r="J391" s="151"/>
      <c r="K391" s="151"/>
      <c r="L391" s="151"/>
      <c r="M391" s="151"/>
      <c r="N391" s="151"/>
      <c r="O391" s="151"/>
      <c r="P391" s="151"/>
      <c r="Q391" s="151"/>
      <c r="R391" s="151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6" t="s">
        <v>209</v>
      </c>
      <c r="B392" s="6" t="s">
        <v>216</v>
      </c>
      <c r="C392" s="6" t="n">
        <v>29</v>
      </c>
      <c r="D392" s="6" t="s">
        <v>204</v>
      </c>
      <c r="E392" s="150" t="n">
        <v>0</v>
      </c>
      <c r="F392" s="151" t="n">
        <v>0</v>
      </c>
      <c r="G392" s="150" t="n">
        <v>0</v>
      </c>
      <c r="H392" s="151" t="n">
        <v>0</v>
      </c>
      <c r="I392" s="150"/>
      <c r="J392" s="151"/>
      <c r="K392" s="151"/>
      <c r="L392" s="151"/>
      <c r="M392" s="151"/>
      <c r="N392" s="151"/>
      <c r="O392" s="151"/>
      <c r="P392" s="151"/>
      <c r="Q392" s="151"/>
      <c r="R392" s="151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6" t="s">
        <v>209</v>
      </c>
      <c r="B393" s="6" t="s">
        <v>216</v>
      </c>
      <c r="C393" s="6" t="n">
        <v>30</v>
      </c>
      <c r="D393" s="6" t="s">
        <v>205</v>
      </c>
      <c r="E393" s="150" t="n">
        <v>0</v>
      </c>
      <c r="F393" s="151" t="n">
        <v>0</v>
      </c>
      <c r="G393" s="150" t="n">
        <v>0</v>
      </c>
      <c r="H393" s="151" t="n">
        <v>0</v>
      </c>
      <c r="I393" s="150"/>
      <c r="J393" s="151"/>
      <c r="K393" s="151"/>
      <c r="L393" s="151"/>
      <c r="M393" s="151"/>
      <c r="N393" s="151"/>
      <c r="O393" s="151"/>
      <c r="P393" s="151"/>
      <c r="Q393" s="151"/>
      <c r="R393" s="151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6" t="s">
        <v>209</v>
      </c>
      <c r="B394" s="6" t="s">
        <v>216</v>
      </c>
      <c r="C394" s="6" t="n">
        <v>31</v>
      </c>
      <c r="D394" s="6" t="s">
        <v>206</v>
      </c>
      <c r="E394" s="150" t="n">
        <v>0</v>
      </c>
      <c r="F394" s="151" t="n">
        <v>0</v>
      </c>
      <c r="G394" s="150" t="n">
        <v>0</v>
      </c>
      <c r="H394" s="151" t="n">
        <v>0</v>
      </c>
      <c r="I394" s="150"/>
      <c r="J394" s="151"/>
      <c r="K394" s="151"/>
      <c r="L394" s="151"/>
      <c r="M394" s="151"/>
      <c r="N394" s="151"/>
      <c r="O394" s="151"/>
      <c r="P394" s="151"/>
      <c r="Q394" s="151"/>
      <c r="R394" s="151"/>
      <c r="S394" s="151"/>
      <c r="T394" s="151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6" t="s">
        <v>209</v>
      </c>
      <c r="B395" s="6" t="s">
        <v>216</v>
      </c>
      <c r="C395" s="6" t="n">
        <v>32</v>
      </c>
      <c r="D395" s="6" t="s">
        <v>60</v>
      </c>
      <c r="E395" s="150" t="n">
        <v>0</v>
      </c>
      <c r="F395" s="151" t="n">
        <v>0</v>
      </c>
      <c r="G395" s="150" t="n">
        <v>0</v>
      </c>
      <c r="H395" s="151" t="n">
        <v>0</v>
      </c>
      <c r="I395" s="150"/>
      <c r="J395" s="151"/>
      <c r="K395" s="151"/>
      <c r="L395" s="151"/>
      <c r="M395" s="151"/>
      <c r="N395" s="151"/>
      <c r="O395" s="151"/>
      <c r="P395" s="151"/>
      <c r="Q395" s="151"/>
      <c r="R395" s="151"/>
      <c r="S395" s="151"/>
      <c r="T395" s="151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6" t="s">
        <v>209</v>
      </c>
      <c r="B396" s="6" t="s">
        <v>216</v>
      </c>
      <c r="C396" s="6" t="n">
        <v>33</v>
      </c>
      <c r="D396" s="6" t="s">
        <v>61</v>
      </c>
      <c r="E396" s="150" t="n">
        <v>0</v>
      </c>
      <c r="F396" s="151" t="n">
        <v>0</v>
      </c>
      <c r="G396" s="150" t="n">
        <v>0</v>
      </c>
      <c r="H396" s="151" t="n">
        <v>0</v>
      </c>
      <c r="I396" s="150"/>
      <c r="J396" s="151"/>
      <c r="K396" s="151"/>
      <c r="L396" s="151"/>
      <c r="M396" s="151"/>
      <c r="N396" s="151"/>
      <c r="O396" s="151"/>
      <c r="P396" s="151"/>
      <c r="Q396" s="151"/>
      <c r="R396" s="151"/>
      <c r="S396" s="151"/>
      <c r="T396" s="151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6" t="s">
        <v>209</v>
      </c>
      <c r="B397" s="6" t="s">
        <v>216</v>
      </c>
      <c r="C397" s="6" t="n">
        <v>34</v>
      </c>
      <c r="D397" s="6" t="s">
        <v>62</v>
      </c>
      <c r="E397" s="150" t="n">
        <v>0</v>
      </c>
      <c r="F397" s="151" t="n">
        <v>0</v>
      </c>
      <c r="G397" s="150" t="n">
        <v>0</v>
      </c>
      <c r="H397" s="151" t="n">
        <v>0</v>
      </c>
      <c r="I397" s="150"/>
      <c r="J397" s="151"/>
      <c r="K397" s="151"/>
      <c r="L397" s="151"/>
      <c r="M397" s="151"/>
      <c r="N397" s="151"/>
      <c r="O397" s="151"/>
      <c r="P397" s="151"/>
      <c r="Q397" s="151"/>
      <c r="R397" s="151"/>
      <c r="S397" s="151"/>
      <c r="T397" s="151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6" t="s">
        <v>209</v>
      </c>
      <c r="B398" s="6" t="s">
        <v>216</v>
      </c>
      <c r="C398" s="6" t="n">
        <v>35</v>
      </c>
      <c r="D398" s="6" t="s">
        <v>63</v>
      </c>
      <c r="E398" s="150" t="n">
        <v>0</v>
      </c>
      <c r="F398" s="151" t="n">
        <v>0</v>
      </c>
      <c r="G398" s="150" t="n">
        <v>0</v>
      </c>
      <c r="H398" s="151" t="n">
        <v>0</v>
      </c>
      <c r="I398" s="150"/>
      <c r="J398" s="151"/>
      <c r="K398" s="151"/>
      <c r="L398" s="151"/>
      <c r="M398" s="151"/>
      <c r="N398" s="151"/>
      <c r="O398" s="151"/>
      <c r="P398" s="151"/>
      <c r="Q398" s="151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6" t="s">
        <v>209</v>
      </c>
      <c r="B399" s="6" t="s">
        <v>216</v>
      </c>
      <c r="C399" s="6" t="n">
        <v>36</v>
      </c>
      <c r="D399" s="6" t="s">
        <v>64</v>
      </c>
      <c r="E399" s="150" t="n">
        <v>0</v>
      </c>
      <c r="F399" s="151" t="n">
        <v>0</v>
      </c>
      <c r="G399" s="150" t="n">
        <v>0</v>
      </c>
      <c r="H399" s="151" t="n">
        <v>0</v>
      </c>
      <c r="I399" s="150"/>
      <c r="J399" s="151"/>
      <c r="K399" s="151"/>
      <c r="L399" s="151"/>
      <c r="M399" s="151"/>
      <c r="N399" s="151"/>
      <c r="O399" s="151"/>
      <c r="P399" s="151"/>
      <c r="Q399" s="151"/>
      <c r="R399" s="151"/>
      <c r="S399" s="151"/>
      <c r="T399" s="151"/>
      <c r="U399" s="151"/>
      <c r="V399" s="151"/>
      <c r="W399" s="151"/>
      <c r="X399" s="151"/>
      <c r="Y399" s="151"/>
      <c r="Z399" s="151"/>
      <c r="AA399" s="151"/>
      <c r="AB399" s="151"/>
      <c r="AC399" s="151"/>
      <c r="AD399" s="151"/>
      <c r="AE399" s="151"/>
      <c r="AF399" s="151"/>
      <c r="AG399" s="151"/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6" t="s">
        <v>209</v>
      </c>
      <c r="B400" s="6" t="s">
        <v>216</v>
      </c>
      <c r="C400" s="6" t="n">
        <v>37</v>
      </c>
      <c r="D400" s="6" t="s">
        <v>65</v>
      </c>
      <c r="E400" s="150" t="n">
        <v>0</v>
      </c>
      <c r="F400" s="151" t="n">
        <v>0</v>
      </c>
      <c r="G400" s="150" t="n">
        <v>0</v>
      </c>
      <c r="H400" s="151" t="n">
        <v>0</v>
      </c>
      <c r="I400" s="150"/>
      <c r="J400" s="151"/>
      <c r="K400" s="151"/>
      <c r="L400" s="151"/>
      <c r="M400" s="151"/>
      <c r="N400" s="151"/>
      <c r="O400" s="151"/>
      <c r="P400" s="151"/>
      <c r="Q400" s="151"/>
      <c r="R400" s="151"/>
      <c r="S400" s="151"/>
      <c r="T400" s="151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6" t="s">
        <v>209</v>
      </c>
      <c r="B401" s="6" t="s">
        <v>216</v>
      </c>
      <c r="C401" s="6" t="n">
        <v>38</v>
      </c>
      <c r="D401" s="6" t="s">
        <v>66</v>
      </c>
      <c r="E401" s="150" t="n">
        <v>0</v>
      </c>
      <c r="F401" s="151" t="n">
        <v>0</v>
      </c>
      <c r="G401" s="150" t="n">
        <v>0</v>
      </c>
      <c r="H401" s="151" t="n">
        <v>0</v>
      </c>
      <c r="I401" s="150"/>
      <c r="J401" s="151"/>
      <c r="K401" s="151"/>
      <c r="L401" s="151"/>
      <c r="M401" s="151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1"/>
      <c r="Y401" s="151"/>
      <c r="Z401" s="151"/>
      <c r="AA401" s="151"/>
      <c r="AB401" s="151"/>
      <c r="AC401" s="151"/>
      <c r="AD401" s="151"/>
      <c r="AE401" s="151"/>
      <c r="AF401" s="151"/>
      <c r="AG401" s="151"/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6" t="s">
        <v>209</v>
      </c>
      <c r="B402" s="6" t="s">
        <v>216</v>
      </c>
      <c r="C402" s="6" t="n">
        <v>39</v>
      </c>
      <c r="D402" s="6" t="s">
        <v>67</v>
      </c>
      <c r="E402" s="150" t="n">
        <v>0</v>
      </c>
      <c r="F402" s="151" t="n">
        <v>0</v>
      </c>
      <c r="G402" s="150" t="n">
        <v>0</v>
      </c>
      <c r="H402" s="151" t="n">
        <v>0</v>
      </c>
      <c r="I402" s="150"/>
      <c r="J402" s="151"/>
      <c r="K402" s="151"/>
      <c r="L402" s="151"/>
      <c r="M402" s="151"/>
      <c r="N402" s="151"/>
      <c r="O402" s="151"/>
      <c r="P402" s="151"/>
      <c r="Q402" s="151"/>
      <c r="R402" s="151"/>
      <c r="S402" s="151"/>
      <c r="T402" s="151"/>
      <c r="U402" s="151"/>
      <c r="V402" s="151"/>
      <c r="W402" s="151"/>
      <c r="X402" s="151"/>
      <c r="Y402" s="151"/>
      <c r="Z402" s="151"/>
      <c r="AA402" s="151"/>
      <c r="AB402" s="151"/>
      <c r="AC402" s="151"/>
      <c r="AD402" s="151"/>
      <c r="AE402" s="151"/>
      <c r="AF402" s="151"/>
      <c r="AG402" s="151"/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6" t="s">
        <v>209</v>
      </c>
      <c r="B403" s="6" t="s">
        <v>216</v>
      </c>
      <c r="C403" s="6" t="n">
        <v>40</v>
      </c>
      <c r="D403" s="6" t="s">
        <v>68</v>
      </c>
      <c r="E403" s="150" t="n">
        <v>0</v>
      </c>
      <c r="F403" s="151" t="n">
        <v>0</v>
      </c>
      <c r="G403" s="150" t="n">
        <v>0</v>
      </c>
      <c r="H403" s="151" t="n">
        <v>0</v>
      </c>
      <c r="I403" s="150"/>
      <c r="J403" s="151"/>
      <c r="K403" s="151"/>
      <c r="L403" s="151"/>
      <c r="M403" s="151"/>
      <c r="N403" s="151"/>
      <c r="O403" s="151"/>
      <c r="P403" s="151"/>
      <c r="Q403" s="151"/>
      <c r="R403" s="151"/>
      <c r="S403" s="151"/>
      <c r="T403" s="151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A404" s="6" t="s">
        <v>209</v>
      </c>
      <c r="B404" s="6" t="s">
        <v>217</v>
      </c>
      <c r="C404" s="6" t="n">
        <v>1</v>
      </c>
      <c r="D404" s="6" t="s">
        <v>15</v>
      </c>
      <c r="E404" s="150" t="n">
        <v>3556677</v>
      </c>
      <c r="F404" s="151" t="n">
        <v>14908359.81</v>
      </c>
      <c r="G404" s="150" t="n">
        <v>711585</v>
      </c>
      <c r="H404" s="151" t="n">
        <v>-983741.73</v>
      </c>
      <c r="I404" s="150"/>
      <c r="J404" s="151"/>
      <c r="K404" s="151"/>
      <c r="L404" s="151"/>
      <c r="M404" s="151"/>
      <c r="N404" s="151"/>
      <c r="O404" s="151"/>
      <c r="P404" s="151"/>
      <c r="Q404" s="151"/>
      <c r="R404" s="151"/>
      <c r="S404" s="151"/>
      <c r="T404" s="151"/>
      <c r="U404" s="151"/>
      <c r="V404" s="151"/>
      <c r="W404" s="151"/>
      <c r="X404" s="151"/>
      <c r="Y404" s="151"/>
      <c r="Z404" s="151"/>
      <c r="AA404" s="151"/>
      <c r="AB404" s="151"/>
      <c r="AC404" s="151"/>
      <c r="AD404" s="151"/>
      <c r="AE404" s="151"/>
      <c r="AF404" s="151"/>
      <c r="AG404" s="151"/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51"/>
      <c r="BB404" s="151"/>
      <c r="BC404" s="151"/>
      <c r="BD404" s="151"/>
      <c r="BE404" s="151"/>
      <c r="BF404" s="151"/>
      <c r="BG404" s="151"/>
      <c r="BH404" s="151"/>
      <c r="BI404" s="151"/>
      <c r="BJ404" s="151"/>
      <c r="BK404" s="151"/>
      <c r="BL404" s="151"/>
      <c r="BM404" s="151"/>
      <c r="BN404" s="151"/>
      <c r="BO404" s="151"/>
      <c r="BP404" s="151"/>
      <c r="BQ404" s="151"/>
      <c r="BR404" s="151"/>
      <c r="BS404" s="151"/>
      <c r="BT404" s="151"/>
      <c r="BU404" s="151"/>
      <c r="BV404" s="151"/>
      <c r="BW404" s="151"/>
      <c r="BX404" s="151"/>
      <c r="BY404" s="151"/>
      <c r="BZ404" s="151"/>
      <c r="CA404" s="151"/>
      <c r="CB404" s="151"/>
      <c r="CC404" s="151"/>
      <c r="CD404" s="151"/>
      <c r="CE404" s="151"/>
      <c r="CF404" s="151"/>
      <c r="CG404" s="151"/>
      <c r="CH404" s="151"/>
      <c r="CI404" s="151"/>
      <c r="CJ404" s="151"/>
      <c r="CK404" s="151"/>
      <c r="CL404" s="151"/>
      <c r="CM404" s="151"/>
      <c r="CN404" s="151"/>
      <c r="CO404" s="151"/>
      <c r="CP404" s="151"/>
      <c r="CQ404" s="151"/>
      <c r="CR404" s="151"/>
      <c r="CS404" s="151"/>
      <c r="CT404" s="151"/>
      <c r="CU404" s="151"/>
      <c r="CV404" s="151"/>
      <c r="CW404" s="151"/>
      <c r="CX404" s="151"/>
      <c r="CY404" s="151"/>
      <c r="CZ404" s="151"/>
      <c r="DA404" s="151"/>
      <c r="DB404" s="151"/>
      <c r="DC404" s="151"/>
      <c r="DD404" s="151"/>
      <c r="DE404" s="151"/>
      <c r="DF404" s="151"/>
      <c r="DG404" s="151"/>
      <c r="DH404" s="151"/>
      <c r="DI404" s="151"/>
      <c r="DJ404" s="151"/>
      <c r="DK404" s="151"/>
      <c r="DL404" s="151"/>
      <c r="DM404" s="151"/>
      <c r="DN404" s="151"/>
    </row>
    <row r="405" customFormat="false" ht="12.75" hidden="false" customHeight="false" outlineLevel="0" collapsed="false">
      <c r="A405" s="6" t="s">
        <v>209</v>
      </c>
      <c r="B405" s="6" t="s">
        <v>217</v>
      </c>
      <c r="C405" s="6" t="n">
        <v>2</v>
      </c>
      <c r="D405" s="6" t="s">
        <v>16</v>
      </c>
      <c r="E405" s="150" t="n">
        <v>0</v>
      </c>
      <c r="F405" s="151" t="n">
        <v>0</v>
      </c>
      <c r="G405" s="150" t="n">
        <v>0</v>
      </c>
      <c r="H405" s="151" t="n">
        <v>0</v>
      </c>
      <c r="I405" s="150"/>
      <c r="J405" s="151"/>
      <c r="K405" s="151"/>
      <c r="L405" s="151"/>
      <c r="M405" s="151"/>
      <c r="N405" s="151"/>
      <c r="O405" s="151"/>
      <c r="P405" s="151"/>
      <c r="Q405" s="151"/>
      <c r="R405" s="151"/>
      <c r="S405" s="151"/>
      <c r="T405" s="151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  <c r="BI405" s="151"/>
      <c r="BJ405" s="151"/>
      <c r="BK405" s="151"/>
      <c r="BL405" s="151"/>
      <c r="BM405" s="151"/>
      <c r="BN405" s="151"/>
      <c r="BO405" s="151"/>
      <c r="BP405" s="151"/>
      <c r="BQ405" s="151"/>
      <c r="BR405" s="151"/>
      <c r="BS405" s="151"/>
      <c r="BT405" s="151"/>
      <c r="BU405" s="151"/>
      <c r="BV405" s="151"/>
      <c r="BW405" s="151"/>
      <c r="BX405" s="151"/>
      <c r="BY405" s="151"/>
      <c r="BZ405" s="151"/>
      <c r="CA405" s="151"/>
      <c r="CB405" s="151"/>
      <c r="CC405" s="151"/>
      <c r="CD405" s="151"/>
      <c r="CE405" s="151"/>
      <c r="CF405" s="151"/>
      <c r="CG405" s="151"/>
      <c r="CH405" s="151"/>
      <c r="CI405" s="151"/>
      <c r="CJ405" s="151"/>
      <c r="CK405" s="151"/>
      <c r="CL405" s="151"/>
      <c r="CM405" s="151"/>
      <c r="CN405" s="151"/>
      <c r="CO405" s="151"/>
      <c r="CP405" s="151"/>
      <c r="CQ405" s="151"/>
      <c r="CR405" s="151"/>
      <c r="CS405" s="151"/>
      <c r="CT405" s="151"/>
      <c r="CU405" s="151"/>
      <c r="CV405" s="151"/>
      <c r="CW405" s="151"/>
      <c r="CX405" s="151"/>
      <c r="CY405" s="151"/>
      <c r="CZ405" s="151"/>
      <c r="DA405" s="151"/>
      <c r="DB405" s="151"/>
      <c r="DC405" s="151"/>
      <c r="DD405" s="151"/>
      <c r="DE405" s="151"/>
      <c r="DF405" s="151"/>
      <c r="DG405" s="151"/>
      <c r="DH405" s="151"/>
      <c r="DI405" s="151"/>
      <c r="DJ405" s="151"/>
      <c r="DK405" s="151"/>
      <c r="DL405" s="151"/>
      <c r="DM405" s="151"/>
      <c r="DN405" s="151"/>
    </row>
    <row r="406" customFormat="false" ht="12.75" hidden="false" customHeight="false" outlineLevel="0" collapsed="false">
      <c r="A406" s="6" t="s">
        <v>209</v>
      </c>
      <c r="B406" s="6" t="s">
        <v>217</v>
      </c>
      <c r="C406" s="6" t="n">
        <v>3</v>
      </c>
      <c r="D406" s="6" t="s">
        <v>17</v>
      </c>
      <c r="E406" s="150" t="n">
        <v>4237775</v>
      </c>
      <c r="F406" s="151" t="n">
        <v>14528908</v>
      </c>
      <c r="G406" s="150" t="n">
        <v>0</v>
      </c>
      <c r="H406" s="151" t="n">
        <v>0</v>
      </c>
      <c r="I406" s="150"/>
      <c r="J406" s="151"/>
      <c r="K406" s="151"/>
      <c r="L406" s="151"/>
      <c r="M406" s="151"/>
      <c r="N406" s="151"/>
      <c r="O406" s="151"/>
      <c r="P406" s="151"/>
      <c r="Q406" s="151"/>
      <c r="R406" s="151"/>
      <c r="S406" s="151"/>
      <c r="T406" s="151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  <c r="BI406" s="151"/>
      <c r="BJ406" s="151"/>
      <c r="BK406" s="151"/>
      <c r="BL406" s="151"/>
      <c r="BM406" s="151"/>
      <c r="BN406" s="151"/>
      <c r="BO406" s="151"/>
      <c r="BP406" s="151"/>
      <c r="BQ406" s="151"/>
      <c r="BR406" s="151"/>
      <c r="BS406" s="151"/>
      <c r="BT406" s="151"/>
      <c r="BU406" s="151"/>
      <c r="BV406" s="151"/>
      <c r="BW406" s="151"/>
      <c r="BX406" s="151"/>
      <c r="BY406" s="151"/>
      <c r="BZ406" s="151"/>
      <c r="CA406" s="151"/>
      <c r="CB406" s="151"/>
      <c r="CC406" s="151"/>
      <c r="CD406" s="151"/>
      <c r="CE406" s="151"/>
      <c r="CF406" s="151"/>
      <c r="CG406" s="151"/>
      <c r="CH406" s="151"/>
      <c r="CI406" s="151"/>
      <c r="CJ406" s="151"/>
      <c r="CK406" s="151"/>
      <c r="CL406" s="151"/>
      <c r="CM406" s="151"/>
      <c r="CN406" s="151"/>
      <c r="CO406" s="151"/>
      <c r="CP406" s="151"/>
      <c r="CQ406" s="151"/>
      <c r="CR406" s="151"/>
      <c r="CS406" s="151"/>
      <c r="CT406" s="151"/>
      <c r="CU406" s="151"/>
      <c r="CV406" s="151"/>
      <c r="CW406" s="151"/>
      <c r="CX406" s="151"/>
      <c r="CY406" s="151"/>
      <c r="CZ406" s="151"/>
      <c r="DA406" s="151"/>
      <c r="DB406" s="151"/>
      <c r="DC406" s="151"/>
      <c r="DD406" s="151"/>
      <c r="DE406" s="151"/>
      <c r="DF406" s="151"/>
      <c r="DG406" s="151"/>
      <c r="DH406" s="151"/>
      <c r="DI406" s="151"/>
      <c r="DJ406" s="151"/>
      <c r="DK406" s="151"/>
      <c r="DL406" s="151"/>
      <c r="DM406" s="151"/>
      <c r="DN406" s="151"/>
    </row>
    <row r="407" customFormat="false" ht="12.75" hidden="false" customHeight="false" outlineLevel="0" collapsed="false">
      <c r="A407" s="6" t="s">
        <v>209</v>
      </c>
      <c r="B407" s="6" t="s">
        <v>217</v>
      </c>
      <c r="C407" s="6" t="n">
        <v>4</v>
      </c>
      <c r="D407" s="6" t="s">
        <v>18</v>
      </c>
      <c r="E407" s="150" t="n">
        <v>0</v>
      </c>
      <c r="F407" s="151" t="n">
        <v>0</v>
      </c>
      <c r="G407" s="150" t="n">
        <v>0</v>
      </c>
      <c r="H407" s="151" t="n">
        <v>0</v>
      </c>
      <c r="I407" s="150"/>
      <c r="J407" s="151"/>
      <c r="K407" s="151"/>
      <c r="L407" s="151"/>
      <c r="M407" s="151"/>
      <c r="N407" s="151"/>
      <c r="O407" s="151"/>
      <c r="P407" s="151"/>
      <c r="Q407" s="151"/>
      <c r="R407" s="151"/>
      <c r="S407" s="151"/>
      <c r="T407" s="151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  <c r="BI407" s="151"/>
      <c r="BJ407" s="151"/>
      <c r="BK407" s="151"/>
      <c r="BL407" s="151"/>
      <c r="BM407" s="151"/>
      <c r="BN407" s="151"/>
      <c r="BO407" s="151"/>
      <c r="BP407" s="151"/>
      <c r="BQ407" s="151"/>
      <c r="BR407" s="151"/>
      <c r="BS407" s="151"/>
      <c r="BT407" s="151"/>
      <c r="BU407" s="151"/>
      <c r="BV407" s="151"/>
      <c r="BW407" s="151"/>
      <c r="BX407" s="151"/>
      <c r="BY407" s="151"/>
      <c r="BZ407" s="151"/>
      <c r="CA407" s="151"/>
      <c r="CB407" s="151"/>
      <c r="CC407" s="151"/>
      <c r="CD407" s="151"/>
      <c r="CE407" s="151"/>
      <c r="CF407" s="151"/>
      <c r="CG407" s="151"/>
      <c r="CH407" s="151"/>
      <c r="CI407" s="151"/>
      <c r="CJ407" s="151"/>
      <c r="CK407" s="151"/>
      <c r="CL407" s="151"/>
      <c r="CM407" s="151"/>
      <c r="CN407" s="151"/>
      <c r="CO407" s="151"/>
      <c r="CP407" s="151"/>
      <c r="CQ407" s="151"/>
      <c r="CR407" s="151"/>
      <c r="CS407" s="151"/>
      <c r="CT407" s="151"/>
      <c r="CU407" s="151"/>
      <c r="CV407" s="151"/>
      <c r="CW407" s="151"/>
      <c r="CX407" s="151"/>
      <c r="CY407" s="151"/>
      <c r="CZ407" s="151"/>
      <c r="DA407" s="151"/>
      <c r="DB407" s="151"/>
      <c r="DC407" s="151"/>
      <c r="DD407" s="151"/>
      <c r="DE407" s="151"/>
      <c r="DF407" s="151"/>
      <c r="DG407" s="151"/>
      <c r="DH407" s="151"/>
      <c r="DI407" s="151"/>
      <c r="DJ407" s="151"/>
      <c r="DK407" s="151"/>
      <c r="DL407" s="151"/>
      <c r="DM407" s="151"/>
      <c r="DN407" s="151"/>
    </row>
    <row r="408" customFormat="false" ht="12.75" hidden="false" customHeight="false" outlineLevel="0" collapsed="false">
      <c r="A408" s="6" t="s">
        <v>209</v>
      </c>
      <c r="B408" s="6" t="s">
        <v>217</v>
      </c>
      <c r="C408" s="6" t="n">
        <v>5</v>
      </c>
      <c r="D408" s="6" t="s">
        <v>195</v>
      </c>
      <c r="E408" s="150" t="n">
        <v>0</v>
      </c>
      <c r="F408" s="151" t="n">
        <v>0</v>
      </c>
      <c r="G408" s="150" t="n">
        <v>0</v>
      </c>
      <c r="H408" s="151" t="n">
        <v>0</v>
      </c>
      <c r="I408" s="150"/>
      <c r="J408" s="151"/>
      <c r="K408" s="151"/>
      <c r="L408" s="151"/>
      <c r="M408" s="151"/>
      <c r="N408" s="151"/>
      <c r="O408" s="151"/>
      <c r="P408" s="151"/>
      <c r="Q408" s="151"/>
      <c r="R408" s="151"/>
      <c r="S408" s="151"/>
      <c r="T408" s="151"/>
      <c r="U408" s="151"/>
      <c r="V408" s="151"/>
      <c r="W408" s="151"/>
      <c r="X408" s="151"/>
      <c r="Y408" s="151"/>
      <c r="Z408" s="151"/>
      <c r="AA408" s="151"/>
      <c r="AB408" s="151"/>
      <c r="AC408" s="151"/>
      <c r="AD408" s="151"/>
      <c r="AE408" s="151"/>
      <c r="AF408" s="151"/>
      <c r="AG408" s="151"/>
      <c r="AH408" s="151"/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  <c r="BI408" s="151"/>
      <c r="BJ408" s="151"/>
      <c r="BK408" s="151"/>
      <c r="BL408" s="151"/>
      <c r="BM408" s="151"/>
      <c r="BN408" s="151"/>
      <c r="BO408" s="151"/>
      <c r="BP408" s="151"/>
      <c r="BQ408" s="151"/>
      <c r="BR408" s="151"/>
      <c r="BS408" s="151"/>
      <c r="BT408" s="151"/>
      <c r="BU408" s="151"/>
      <c r="BV408" s="151"/>
      <c r="BW408" s="151"/>
      <c r="BX408" s="151"/>
      <c r="BY408" s="151"/>
      <c r="BZ408" s="151"/>
      <c r="CA408" s="151"/>
      <c r="CB408" s="151"/>
      <c r="CC408" s="151"/>
      <c r="CD408" s="151"/>
      <c r="CE408" s="151"/>
      <c r="CF408" s="151"/>
      <c r="CG408" s="151"/>
      <c r="CH408" s="151"/>
      <c r="CI408" s="151"/>
      <c r="CJ408" s="151"/>
      <c r="CK408" s="151"/>
      <c r="CL408" s="151"/>
      <c r="CM408" s="151"/>
      <c r="CN408" s="151"/>
      <c r="CO408" s="151"/>
      <c r="CP408" s="151"/>
      <c r="CQ408" s="151"/>
      <c r="CR408" s="151"/>
      <c r="CS408" s="151"/>
      <c r="CT408" s="151"/>
      <c r="CU408" s="151"/>
      <c r="CV408" s="151"/>
      <c r="CW408" s="151"/>
      <c r="CX408" s="151"/>
      <c r="CY408" s="151"/>
      <c r="CZ408" s="151"/>
      <c r="DA408" s="151"/>
      <c r="DB408" s="151"/>
      <c r="DC408" s="151"/>
      <c r="DD408" s="151"/>
      <c r="DE408" s="151"/>
      <c r="DF408" s="151"/>
      <c r="DG408" s="151"/>
      <c r="DH408" s="151"/>
      <c r="DI408" s="151"/>
      <c r="DJ408" s="151"/>
      <c r="DK408" s="151"/>
      <c r="DL408" s="151"/>
      <c r="DM408" s="151"/>
      <c r="DN408" s="151"/>
    </row>
    <row r="409" customFormat="false" ht="12.75" hidden="false" customHeight="false" outlineLevel="0" collapsed="false">
      <c r="A409" s="6" t="s">
        <v>209</v>
      </c>
      <c r="B409" s="6" t="s">
        <v>217</v>
      </c>
      <c r="C409" s="6" t="n">
        <v>6</v>
      </c>
      <c r="D409" s="6" t="s">
        <v>15</v>
      </c>
      <c r="E409" s="150" t="n">
        <v>0</v>
      </c>
      <c r="F409" s="151" t="n">
        <v>-620000</v>
      </c>
      <c r="G409" s="150" t="n">
        <v>-880400</v>
      </c>
      <c r="H409" s="151" t="n">
        <v>-2606331.17</v>
      </c>
      <c r="I409" s="150"/>
      <c r="J409" s="151"/>
      <c r="K409" s="151"/>
      <c r="L409" s="151"/>
      <c r="M409" s="151"/>
      <c r="N409" s="151"/>
      <c r="O409" s="151"/>
      <c r="P409" s="151"/>
      <c r="Q409" s="151"/>
      <c r="R409" s="151"/>
      <c r="S409" s="151"/>
      <c r="T409" s="151"/>
      <c r="U409" s="151"/>
      <c r="V409" s="151"/>
      <c r="W409" s="151"/>
      <c r="X409" s="151"/>
      <c r="Y409" s="151"/>
      <c r="Z409" s="151"/>
      <c r="AA409" s="151"/>
      <c r="AB409" s="151"/>
      <c r="AC409" s="151"/>
      <c r="AD409" s="151"/>
      <c r="AE409" s="151"/>
      <c r="AF409" s="151"/>
      <c r="AG409" s="151"/>
      <c r="AH409" s="151"/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  <c r="BI409" s="151"/>
      <c r="BJ409" s="151"/>
      <c r="BK409" s="151"/>
      <c r="BL409" s="151"/>
      <c r="BM409" s="151"/>
      <c r="BN409" s="151"/>
      <c r="BO409" s="151"/>
      <c r="BP409" s="151"/>
      <c r="BQ409" s="151"/>
      <c r="BR409" s="151"/>
      <c r="BS409" s="151"/>
      <c r="BT409" s="151"/>
      <c r="BU409" s="151"/>
      <c r="BV409" s="151"/>
      <c r="BW409" s="151"/>
      <c r="BX409" s="151"/>
      <c r="BY409" s="151"/>
      <c r="BZ409" s="151"/>
      <c r="CA409" s="151"/>
      <c r="CB409" s="151"/>
      <c r="CC409" s="151"/>
      <c r="CD409" s="151"/>
      <c r="CE409" s="151"/>
      <c r="CF409" s="151"/>
      <c r="CG409" s="151"/>
      <c r="CH409" s="151"/>
      <c r="CI409" s="151"/>
      <c r="CJ409" s="151"/>
      <c r="CK409" s="151"/>
      <c r="CL409" s="151"/>
      <c r="CM409" s="151"/>
      <c r="CN409" s="151"/>
      <c r="CO409" s="151"/>
      <c r="CP409" s="151"/>
      <c r="CQ409" s="151"/>
      <c r="CR409" s="151"/>
      <c r="CS409" s="151"/>
      <c r="CT409" s="151"/>
      <c r="CU409" s="151"/>
      <c r="CV409" s="151"/>
      <c r="CW409" s="151"/>
      <c r="CX409" s="151"/>
      <c r="CY409" s="151"/>
      <c r="CZ409" s="151"/>
      <c r="DA409" s="151"/>
      <c r="DB409" s="151"/>
      <c r="DC409" s="151"/>
      <c r="DD409" s="151"/>
      <c r="DE409" s="151"/>
      <c r="DF409" s="151"/>
      <c r="DG409" s="151"/>
      <c r="DH409" s="151"/>
      <c r="DI409" s="151"/>
      <c r="DJ409" s="151"/>
      <c r="DK409" s="151"/>
      <c r="DL409" s="151"/>
      <c r="DM409" s="151"/>
      <c r="DN409" s="151"/>
    </row>
    <row r="410" customFormat="false" ht="12.75" hidden="false" customHeight="false" outlineLevel="0" collapsed="false">
      <c r="A410" s="6" t="s">
        <v>209</v>
      </c>
      <c r="B410" s="6" t="s">
        <v>217</v>
      </c>
      <c r="C410" s="6" t="n">
        <v>7</v>
      </c>
      <c r="D410" s="6" t="s">
        <v>16</v>
      </c>
      <c r="E410" s="150" t="n">
        <v>0</v>
      </c>
      <c r="F410" s="151" t="n">
        <v>0</v>
      </c>
      <c r="G410" s="150" t="n">
        <v>0</v>
      </c>
      <c r="H410" s="151" t="n">
        <v>0</v>
      </c>
      <c r="I410" s="150"/>
      <c r="J410" s="151"/>
      <c r="K410" s="151"/>
      <c r="L410" s="151"/>
      <c r="M410" s="151"/>
      <c r="N410" s="151"/>
      <c r="O410" s="151"/>
      <c r="P410" s="151"/>
      <c r="Q410" s="151"/>
      <c r="R410" s="151"/>
      <c r="S410" s="151"/>
      <c r="T410" s="151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  <c r="BI410" s="151"/>
      <c r="BJ410" s="151"/>
      <c r="BK410" s="151"/>
      <c r="BL410" s="151"/>
      <c r="BM410" s="151"/>
      <c r="BN410" s="151"/>
      <c r="BO410" s="151"/>
      <c r="BP410" s="151"/>
      <c r="BQ410" s="151"/>
      <c r="BR410" s="151"/>
      <c r="BS410" s="151"/>
      <c r="BT410" s="151"/>
      <c r="BU410" s="151"/>
      <c r="BV410" s="151"/>
      <c r="BW410" s="151"/>
      <c r="BX410" s="151"/>
      <c r="BY410" s="151"/>
      <c r="BZ410" s="151"/>
      <c r="CA410" s="151"/>
      <c r="CB410" s="151"/>
      <c r="CC410" s="151"/>
      <c r="CD410" s="151"/>
      <c r="CE410" s="151"/>
      <c r="CF410" s="151"/>
      <c r="CG410" s="151"/>
      <c r="CH410" s="151"/>
      <c r="CI410" s="151"/>
      <c r="CJ410" s="151"/>
      <c r="CK410" s="151"/>
      <c r="CL410" s="151"/>
      <c r="CM410" s="151"/>
      <c r="CN410" s="151"/>
      <c r="CO410" s="151"/>
      <c r="CP410" s="151"/>
      <c r="CQ410" s="151"/>
      <c r="CR410" s="151"/>
      <c r="CS410" s="151"/>
      <c r="CT410" s="151"/>
      <c r="CU410" s="151"/>
      <c r="CV410" s="151"/>
      <c r="CW410" s="151"/>
      <c r="CX410" s="151"/>
      <c r="CY410" s="151"/>
      <c r="CZ410" s="151"/>
      <c r="DA410" s="151"/>
      <c r="DB410" s="151"/>
      <c r="DC410" s="151"/>
      <c r="DD410" s="151"/>
      <c r="DE410" s="151"/>
      <c r="DF410" s="151"/>
      <c r="DG410" s="151"/>
      <c r="DH410" s="151"/>
      <c r="DI410" s="151"/>
      <c r="DJ410" s="151"/>
      <c r="DK410" s="151"/>
      <c r="DL410" s="151"/>
      <c r="DM410" s="151"/>
      <c r="DN410" s="151"/>
    </row>
    <row r="411" customFormat="false" ht="12.75" hidden="false" customHeight="false" outlineLevel="0" collapsed="false">
      <c r="A411" s="6" t="s">
        <v>209</v>
      </c>
      <c r="B411" s="6" t="s">
        <v>217</v>
      </c>
      <c r="C411" s="6" t="n">
        <v>8</v>
      </c>
      <c r="D411" s="6" t="s">
        <v>17</v>
      </c>
      <c r="E411" s="150" t="n">
        <v>-8465227</v>
      </c>
      <c r="F411" s="151" t="n">
        <v>-27815005</v>
      </c>
      <c r="G411" s="150" t="n">
        <v>0</v>
      </c>
      <c r="H411" s="151" t="n">
        <v>0</v>
      </c>
      <c r="I411" s="150"/>
      <c r="J411" s="151"/>
      <c r="K411" s="151"/>
      <c r="L411" s="151"/>
      <c r="M411" s="151"/>
      <c r="N411" s="151"/>
      <c r="O411" s="151"/>
      <c r="P411" s="151"/>
      <c r="Q411" s="151"/>
      <c r="R411" s="151"/>
      <c r="S411" s="151"/>
      <c r="T411" s="151"/>
      <c r="U411" s="151"/>
      <c r="V411" s="151"/>
      <c r="W411" s="151"/>
      <c r="X411" s="151"/>
      <c r="Y411" s="151"/>
      <c r="Z411" s="151"/>
      <c r="AA411" s="151"/>
      <c r="AB411" s="151"/>
      <c r="AC411" s="151"/>
      <c r="AD411" s="151"/>
      <c r="AE411" s="151"/>
      <c r="AF411" s="151"/>
      <c r="AG411" s="151"/>
      <c r="AH411" s="151"/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  <c r="BI411" s="151"/>
      <c r="BJ411" s="151"/>
      <c r="BK411" s="151"/>
      <c r="BL411" s="151"/>
      <c r="BM411" s="151"/>
      <c r="BN411" s="151"/>
      <c r="BO411" s="151"/>
      <c r="BP411" s="151"/>
      <c r="BQ411" s="151"/>
      <c r="BR411" s="151"/>
      <c r="BS411" s="151"/>
      <c r="BT411" s="151"/>
      <c r="BU411" s="151"/>
      <c r="BV411" s="151"/>
      <c r="BW411" s="151"/>
      <c r="BX411" s="151"/>
      <c r="BY411" s="151"/>
      <c r="BZ411" s="151"/>
      <c r="CA411" s="151"/>
      <c r="CB411" s="151"/>
      <c r="CC411" s="151"/>
      <c r="CD411" s="151"/>
      <c r="CE411" s="151"/>
      <c r="CF411" s="151"/>
      <c r="CG411" s="151"/>
      <c r="CH411" s="151"/>
      <c r="CI411" s="151"/>
      <c r="CJ411" s="151"/>
      <c r="CK411" s="151"/>
      <c r="CL411" s="151"/>
      <c r="CM411" s="151"/>
      <c r="CN411" s="151"/>
      <c r="CO411" s="151"/>
      <c r="CP411" s="151"/>
      <c r="CQ411" s="151"/>
      <c r="CR411" s="151"/>
      <c r="CS411" s="151"/>
      <c r="CT411" s="151"/>
      <c r="CU411" s="151"/>
      <c r="CV411" s="151"/>
      <c r="CW411" s="151"/>
      <c r="CX411" s="151"/>
      <c r="CY411" s="151"/>
      <c r="CZ411" s="151"/>
      <c r="DA411" s="151"/>
      <c r="DB411" s="151"/>
      <c r="DC411" s="151"/>
      <c r="DD411" s="151"/>
      <c r="DE411" s="151"/>
      <c r="DF411" s="151"/>
      <c r="DG411" s="151"/>
      <c r="DH411" s="151"/>
      <c r="DI411" s="151"/>
      <c r="DJ411" s="151"/>
      <c r="DK411" s="151"/>
      <c r="DL411" s="151"/>
      <c r="DM411" s="151"/>
      <c r="DN411" s="151"/>
    </row>
    <row r="412" customFormat="false" ht="12.75" hidden="false" customHeight="false" outlineLevel="0" collapsed="false">
      <c r="A412" s="6" t="s">
        <v>209</v>
      </c>
      <c r="B412" s="6" t="s">
        <v>217</v>
      </c>
      <c r="C412" s="6" t="n">
        <v>9</v>
      </c>
      <c r="D412" s="6" t="s">
        <v>18</v>
      </c>
      <c r="E412" s="150" t="n">
        <v>0</v>
      </c>
      <c r="F412" s="151" t="n">
        <v>0</v>
      </c>
      <c r="G412" s="150" t="n">
        <v>0</v>
      </c>
      <c r="H412" s="151" t="n">
        <v>0</v>
      </c>
      <c r="I412" s="150"/>
      <c r="J412" s="151"/>
      <c r="K412" s="151"/>
      <c r="L412" s="151"/>
      <c r="M412" s="151"/>
      <c r="N412" s="151"/>
      <c r="O412" s="151"/>
      <c r="P412" s="151"/>
      <c r="Q412" s="151"/>
      <c r="R412" s="151"/>
      <c r="S412" s="151"/>
      <c r="T412" s="151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  <c r="BI412" s="151"/>
      <c r="BJ412" s="151"/>
      <c r="BK412" s="151"/>
      <c r="BL412" s="151"/>
      <c r="BM412" s="151"/>
      <c r="BN412" s="151"/>
      <c r="BO412" s="151"/>
      <c r="BP412" s="151"/>
      <c r="BQ412" s="151"/>
      <c r="BR412" s="151"/>
      <c r="BS412" s="151"/>
      <c r="BT412" s="151"/>
      <c r="BU412" s="151"/>
      <c r="BV412" s="151"/>
      <c r="BW412" s="151"/>
      <c r="BX412" s="151"/>
      <c r="BY412" s="151"/>
      <c r="BZ412" s="151"/>
      <c r="CA412" s="151"/>
      <c r="CB412" s="151"/>
      <c r="CC412" s="151"/>
      <c r="CD412" s="151"/>
      <c r="CE412" s="151"/>
      <c r="CF412" s="151"/>
      <c r="CG412" s="151"/>
      <c r="CH412" s="151"/>
      <c r="CI412" s="151"/>
      <c r="CJ412" s="151"/>
      <c r="CK412" s="151"/>
      <c r="CL412" s="151"/>
      <c r="CM412" s="151"/>
      <c r="CN412" s="151"/>
      <c r="CO412" s="151"/>
      <c r="CP412" s="151"/>
      <c r="CQ412" s="151"/>
      <c r="CR412" s="151"/>
      <c r="CS412" s="151"/>
      <c r="CT412" s="151"/>
      <c r="CU412" s="151"/>
      <c r="CV412" s="151"/>
      <c r="CW412" s="151"/>
      <c r="CX412" s="151"/>
      <c r="CY412" s="151"/>
      <c r="CZ412" s="151"/>
      <c r="DA412" s="151"/>
      <c r="DB412" s="151"/>
      <c r="DC412" s="151"/>
      <c r="DD412" s="151"/>
      <c r="DE412" s="151"/>
      <c r="DF412" s="151"/>
      <c r="DG412" s="151"/>
      <c r="DH412" s="151"/>
      <c r="DI412" s="151"/>
      <c r="DJ412" s="151"/>
      <c r="DK412" s="151"/>
      <c r="DL412" s="151"/>
      <c r="DM412" s="151"/>
      <c r="DN412" s="151"/>
    </row>
    <row r="413" customFormat="false" ht="12.75" hidden="false" customHeight="false" outlineLevel="0" collapsed="false">
      <c r="A413" s="6" t="s">
        <v>209</v>
      </c>
      <c r="B413" s="6" t="s">
        <v>217</v>
      </c>
      <c r="C413" s="6" t="n">
        <v>10</v>
      </c>
      <c r="D413" s="6" t="s">
        <v>22</v>
      </c>
      <c r="E413" s="150" t="n">
        <v>0</v>
      </c>
      <c r="F413" s="151" t="n">
        <v>0</v>
      </c>
      <c r="G413" s="150" t="n">
        <v>0</v>
      </c>
      <c r="H413" s="151" t="n">
        <v>0</v>
      </c>
      <c r="I413" s="150"/>
      <c r="J413" s="151"/>
      <c r="K413" s="151"/>
      <c r="L413" s="151"/>
      <c r="M413" s="151"/>
      <c r="N413" s="151"/>
      <c r="O413" s="151"/>
      <c r="P413" s="151"/>
      <c r="Q413" s="151"/>
      <c r="R413" s="151"/>
      <c r="S413" s="151"/>
      <c r="T413" s="151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51"/>
      <c r="BB413" s="151"/>
      <c r="BC413" s="151"/>
      <c r="BD413" s="151"/>
      <c r="BE413" s="151"/>
      <c r="BF413" s="151"/>
      <c r="BG413" s="151"/>
      <c r="BH413" s="151"/>
      <c r="BI413" s="151"/>
      <c r="BJ413" s="151"/>
      <c r="BK413" s="151"/>
      <c r="BL413" s="151"/>
      <c r="BM413" s="151"/>
      <c r="BN413" s="151"/>
      <c r="BO413" s="151"/>
      <c r="BP413" s="151"/>
      <c r="BQ413" s="151"/>
      <c r="BR413" s="151"/>
      <c r="BS413" s="151"/>
      <c r="BT413" s="151"/>
      <c r="BU413" s="151"/>
      <c r="BV413" s="151"/>
      <c r="BW413" s="151"/>
      <c r="BX413" s="151"/>
      <c r="BY413" s="151"/>
      <c r="BZ413" s="151"/>
      <c r="CA413" s="151"/>
      <c r="CB413" s="151"/>
      <c r="CC413" s="151"/>
      <c r="CD413" s="151"/>
      <c r="CE413" s="151"/>
      <c r="CF413" s="151"/>
      <c r="CG413" s="151"/>
      <c r="CH413" s="151"/>
      <c r="CI413" s="151"/>
      <c r="CJ413" s="151"/>
      <c r="CK413" s="151"/>
      <c r="CL413" s="151"/>
      <c r="CM413" s="151"/>
      <c r="CN413" s="151"/>
      <c r="CO413" s="151"/>
      <c r="CP413" s="151"/>
      <c r="CQ413" s="151"/>
      <c r="CR413" s="151"/>
      <c r="CS413" s="151"/>
      <c r="CT413" s="151"/>
      <c r="CU413" s="151"/>
      <c r="CV413" s="151"/>
      <c r="CW413" s="151"/>
      <c r="CX413" s="151"/>
      <c r="CY413" s="151"/>
      <c r="CZ413" s="151"/>
      <c r="DA413" s="151"/>
      <c r="DB413" s="151"/>
      <c r="DC413" s="151"/>
      <c r="DD413" s="151"/>
      <c r="DE413" s="151"/>
      <c r="DF413" s="151"/>
      <c r="DG413" s="151"/>
      <c r="DH413" s="151"/>
      <c r="DI413" s="151"/>
      <c r="DJ413" s="151"/>
      <c r="DK413" s="151"/>
      <c r="DL413" s="151"/>
      <c r="DM413" s="151"/>
      <c r="DN413" s="151"/>
    </row>
    <row r="414" customFormat="false" ht="12.75" hidden="false" customHeight="false" outlineLevel="0" collapsed="false">
      <c r="A414" s="6" t="s">
        <v>209</v>
      </c>
      <c r="B414" s="6" t="s">
        <v>217</v>
      </c>
      <c r="C414" s="6" t="n">
        <v>11</v>
      </c>
      <c r="D414" s="6" t="s">
        <v>25</v>
      </c>
      <c r="E414" s="150" t="n">
        <v>0</v>
      </c>
      <c r="F414" s="151" t="n">
        <v>0</v>
      </c>
      <c r="G414" s="150" t="n">
        <v>0</v>
      </c>
      <c r="H414" s="151" t="n">
        <v>0</v>
      </c>
      <c r="I414" s="150"/>
      <c r="J414" s="151"/>
      <c r="K414" s="151"/>
      <c r="L414" s="151"/>
      <c r="M414" s="151"/>
      <c r="N414" s="151"/>
      <c r="O414" s="151"/>
      <c r="P414" s="151"/>
      <c r="Q414" s="151"/>
      <c r="R414" s="151"/>
      <c r="S414" s="151"/>
      <c r="T414" s="151"/>
      <c r="U414" s="151"/>
      <c r="V414" s="151"/>
      <c r="W414" s="151"/>
      <c r="X414" s="151"/>
      <c r="Y414" s="151"/>
      <c r="Z414" s="151"/>
      <c r="AA414" s="151"/>
      <c r="AB414" s="151"/>
      <c r="AC414" s="151"/>
      <c r="AD414" s="151"/>
      <c r="AE414" s="151"/>
      <c r="AF414" s="151"/>
      <c r="AG414" s="151"/>
      <c r="AH414" s="151"/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  <c r="BI414" s="151"/>
      <c r="BJ414" s="151"/>
      <c r="BK414" s="151"/>
      <c r="BL414" s="151"/>
      <c r="BM414" s="151"/>
      <c r="BN414" s="151"/>
      <c r="BO414" s="151"/>
      <c r="BP414" s="151"/>
      <c r="BQ414" s="151"/>
      <c r="BR414" s="151"/>
      <c r="BS414" s="151"/>
      <c r="BT414" s="151"/>
      <c r="BU414" s="151"/>
      <c r="BV414" s="151"/>
      <c r="BW414" s="151"/>
      <c r="BX414" s="151"/>
      <c r="BY414" s="151"/>
      <c r="BZ414" s="151"/>
      <c r="CA414" s="151"/>
      <c r="CB414" s="151"/>
      <c r="CC414" s="151"/>
      <c r="CD414" s="151"/>
      <c r="CE414" s="151"/>
      <c r="CF414" s="151"/>
      <c r="CG414" s="151"/>
      <c r="CH414" s="151"/>
      <c r="CI414" s="151"/>
      <c r="CJ414" s="151"/>
      <c r="CK414" s="151"/>
      <c r="CL414" s="151"/>
      <c r="CM414" s="151"/>
      <c r="CN414" s="151"/>
      <c r="CO414" s="151"/>
      <c r="CP414" s="151"/>
      <c r="CQ414" s="151"/>
      <c r="CR414" s="151"/>
      <c r="CS414" s="151"/>
      <c r="CT414" s="151"/>
      <c r="CU414" s="151"/>
      <c r="CV414" s="151"/>
      <c r="CW414" s="151"/>
      <c r="CX414" s="151"/>
      <c r="CY414" s="151"/>
      <c r="CZ414" s="151"/>
      <c r="DA414" s="151"/>
      <c r="DB414" s="151"/>
      <c r="DC414" s="151"/>
      <c r="DD414" s="151"/>
      <c r="DE414" s="151"/>
      <c r="DF414" s="151"/>
      <c r="DG414" s="151"/>
      <c r="DH414" s="151"/>
      <c r="DI414" s="151"/>
      <c r="DJ414" s="151"/>
      <c r="DK414" s="151"/>
      <c r="DL414" s="151"/>
      <c r="DM414" s="151"/>
      <c r="DN414" s="151"/>
    </row>
    <row r="415" customFormat="false" ht="12.75" hidden="false" customHeight="false" outlineLevel="0" collapsed="false">
      <c r="A415" s="6" t="s">
        <v>209</v>
      </c>
      <c r="B415" s="6" t="s">
        <v>217</v>
      </c>
      <c r="C415" s="6" t="n">
        <v>12</v>
      </c>
      <c r="D415" s="6" t="s">
        <v>26</v>
      </c>
      <c r="E415" s="150" t="n">
        <v>0</v>
      </c>
      <c r="F415" s="151" t="n">
        <v>0</v>
      </c>
      <c r="G415" s="150" t="n">
        <v>0</v>
      </c>
      <c r="H415" s="151" t="n">
        <v>0</v>
      </c>
      <c r="I415" s="150"/>
      <c r="J415" s="151"/>
      <c r="K415" s="151"/>
      <c r="L415" s="151"/>
      <c r="M415" s="151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51"/>
      <c r="BD415" s="151"/>
      <c r="BE415" s="151"/>
      <c r="BF415" s="151"/>
      <c r="BG415" s="151"/>
      <c r="BH415" s="151"/>
      <c r="BI415" s="151"/>
      <c r="BJ415" s="151"/>
      <c r="BK415" s="151"/>
      <c r="BL415" s="151"/>
      <c r="BM415" s="151"/>
      <c r="BN415" s="151"/>
      <c r="BO415" s="151"/>
      <c r="BP415" s="151"/>
      <c r="BQ415" s="151"/>
      <c r="BR415" s="151"/>
      <c r="BS415" s="151"/>
      <c r="BT415" s="151"/>
      <c r="BU415" s="151"/>
      <c r="BV415" s="151"/>
      <c r="BW415" s="151"/>
      <c r="BX415" s="151"/>
      <c r="BY415" s="151"/>
      <c r="BZ415" s="151"/>
      <c r="CA415" s="151"/>
      <c r="CB415" s="151"/>
      <c r="CC415" s="151"/>
      <c r="CD415" s="151"/>
      <c r="CE415" s="151"/>
      <c r="CF415" s="151"/>
      <c r="CG415" s="151"/>
      <c r="CH415" s="151"/>
      <c r="CI415" s="151"/>
      <c r="CJ415" s="151"/>
      <c r="CK415" s="151"/>
      <c r="CL415" s="151"/>
      <c r="CM415" s="151"/>
      <c r="CN415" s="151"/>
      <c r="CO415" s="151"/>
      <c r="CP415" s="151"/>
      <c r="CQ415" s="151"/>
      <c r="CR415" s="151"/>
      <c r="CS415" s="151"/>
      <c r="CT415" s="151"/>
      <c r="CU415" s="151"/>
      <c r="CV415" s="151"/>
      <c r="CW415" s="151"/>
      <c r="CX415" s="151"/>
      <c r="CY415" s="151"/>
      <c r="CZ415" s="151"/>
      <c r="DA415" s="151"/>
      <c r="DB415" s="151"/>
      <c r="DC415" s="151"/>
      <c r="DD415" s="151"/>
      <c r="DE415" s="151"/>
      <c r="DF415" s="151"/>
      <c r="DG415" s="151"/>
      <c r="DH415" s="151"/>
      <c r="DI415" s="151"/>
      <c r="DJ415" s="151"/>
      <c r="DK415" s="151"/>
      <c r="DL415" s="151"/>
      <c r="DM415" s="151"/>
      <c r="DN415" s="151"/>
    </row>
    <row r="416" customFormat="false" ht="12.75" hidden="false" customHeight="false" outlineLevel="0" collapsed="false">
      <c r="A416" s="6" t="s">
        <v>209</v>
      </c>
      <c r="B416" s="6" t="s">
        <v>217</v>
      </c>
      <c r="C416" s="6" t="n">
        <v>13</v>
      </c>
      <c r="D416" s="6" t="s">
        <v>29</v>
      </c>
      <c r="E416" s="150" t="n">
        <v>0</v>
      </c>
      <c r="F416" s="151" t="n">
        <v>0</v>
      </c>
      <c r="G416" s="150" t="n">
        <v>0</v>
      </c>
      <c r="H416" s="151" t="n">
        <v>0</v>
      </c>
      <c r="I416" s="150"/>
      <c r="J416" s="151"/>
      <c r="K416" s="151"/>
      <c r="L416" s="151"/>
      <c r="M416" s="151"/>
      <c r="N416" s="151"/>
      <c r="O416" s="151"/>
      <c r="P416" s="151"/>
      <c r="Q416" s="151"/>
      <c r="R416" s="151"/>
      <c r="S416" s="151"/>
      <c r="T416" s="151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  <c r="BI416" s="151"/>
      <c r="BJ416" s="151"/>
      <c r="BK416" s="151"/>
      <c r="BL416" s="151"/>
      <c r="BM416" s="151"/>
      <c r="BN416" s="151"/>
      <c r="BO416" s="151"/>
      <c r="BP416" s="151"/>
      <c r="BQ416" s="151"/>
      <c r="BR416" s="151"/>
      <c r="BS416" s="151"/>
      <c r="BT416" s="151"/>
      <c r="BU416" s="151"/>
      <c r="BV416" s="151"/>
      <c r="BW416" s="151"/>
      <c r="BX416" s="151"/>
      <c r="BY416" s="151"/>
      <c r="BZ416" s="151"/>
      <c r="CA416" s="151"/>
      <c r="CB416" s="151"/>
      <c r="CC416" s="151"/>
      <c r="CD416" s="151"/>
      <c r="CE416" s="151"/>
      <c r="CF416" s="151"/>
      <c r="CG416" s="151"/>
      <c r="CH416" s="151"/>
      <c r="CI416" s="151"/>
      <c r="CJ416" s="151"/>
      <c r="CK416" s="151"/>
      <c r="CL416" s="151"/>
      <c r="CM416" s="151"/>
      <c r="CN416" s="151"/>
      <c r="CO416" s="151"/>
      <c r="CP416" s="151"/>
      <c r="CQ416" s="151"/>
      <c r="CR416" s="151"/>
      <c r="CS416" s="151"/>
      <c r="CT416" s="151"/>
      <c r="CU416" s="151"/>
      <c r="CV416" s="151"/>
      <c r="CW416" s="151"/>
      <c r="CX416" s="151"/>
      <c r="CY416" s="151"/>
      <c r="CZ416" s="151"/>
      <c r="DA416" s="151"/>
      <c r="DB416" s="151"/>
      <c r="DC416" s="151"/>
      <c r="DD416" s="151"/>
      <c r="DE416" s="151"/>
      <c r="DF416" s="151"/>
      <c r="DG416" s="151"/>
      <c r="DH416" s="151"/>
      <c r="DI416" s="151"/>
      <c r="DJ416" s="151"/>
      <c r="DK416" s="151"/>
      <c r="DL416" s="151"/>
      <c r="DM416" s="151"/>
      <c r="DN416" s="151"/>
    </row>
    <row r="417" customFormat="false" ht="12.75" hidden="false" customHeight="false" outlineLevel="0" collapsed="false">
      <c r="A417" s="6" t="s">
        <v>209</v>
      </c>
      <c r="B417" s="6" t="s">
        <v>217</v>
      </c>
      <c r="C417" s="6" t="n">
        <v>14</v>
      </c>
      <c r="D417" s="6" t="s">
        <v>30</v>
      </c>
      <c r="E417" s="150" t="n">
        <v>0</v>
      </c>
      <c r="F417" s="151" t="n">
        <v>0</v>
      </c>
      <c r="G417" s="150" t="n">
        <v>0</v>
      </c>
      <c r="H417" s="151" t="n">
        <v>0</v>
      </c>
      <c r="I417" s="150"/>
      <c r="J417" s="151"/>
      <c r="K417" s="151"/>
      <c r="L417" s="151"/>
      <c r="M417" s="151"/>
      <c r="N417" s="151"/>
      <c r="O417" s="151"/>
      <c r="P417" s="151"/>
      <c r="Q417" s="151"/>
      <c r="R417" s="151"/>
      <c r="S417" s="151"/>
      <c r="T417" s="151"/>
      <c r="U417" s="151"/>
      <c r="V417" s="151"/>
      <c r="W417" s="151"/>
      <c r="X417" s="151"/>
      <c r="Y417" s="151"/>
      <c r="Z417" s="151"/>
      <c r="AA417" s="151"/>
      <c r="AB417" s="151"/>
      <c r="AC417" s="151"/>
      <c r="AD417" s="151"/>
      <c r="AE417" s="151"/>
      <c r="AF417" s="151"/>
      <c r="AG417" s="151"/>
      <c r="AH417" s="151"/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  <c r="BI417" s="151"/>
      <c r="BJ417" s="151"/>
      <c r="BK417" s="151"/>
      <c r="BL417" s="151"/>
      <c r="BM417" s="151"/>
      <c r="BN417" s="151"/>
      <c r="BO417" s="151"/>
      <c r="BP417" s="151"/>
      <c r="BQ417" s="151"/>
      <c r="BR417" s="151"/>
      <c r="BS417" s="151"/>
      <c r="BT417" s="151"/>
      <c r="BU417" s="151"/>
      <c r="BV417" s="151"/>
      <c r="BW417" s="151"/>
      <c r="BX417" s="151"/>
      <c r="BY417" s="151"/>
      <c r="BZ417" s="151"/>
      <c r="CA417" s="151"/>
      <c r="CB417" s="151"/>
      <c r="CC417" s="151"/>
      <c r="CD417" s="151"/>
      <c r="CE417" s="151"/>
      <c r="CF417" s="151"/>
      <c r="CG417" s="151"/>
      <c r="CH417" s="151"/>
      <c r="CI417" s="151"/>
      <c r="CJ417" s="151"/>
      <c r="CK417" s="151"/>
      <c r="CL417" s="151"/>
      <c r="CM417" s="151"/>
      <c r="CN417" s="151"/>
      <c r="CO417" s="151"/>
      <c r="CP417" s="151"/>
      <c r="CQ417" s="151"/>
      <c r="CR417" s="151"/>
      <c r="CS417" s="151"/>
      <c r="CT417" s="151"/>
      <c r="CU417" s="151"/>
      <c r="CV417" s="151"/>
      <c r="CW417" s="151"/>
      <c r="CX417" s="151"/>
      <c r="CY417" s="151"/>
      <c r="CZ417" s="151"/>
      <c r="DA417" s="151"/>
      <c r="DB417" s="151"/>
      <c r="DC417" s="151"/>
      <c r="DD417" s="151"/>
      <c r="DE417" s="151"/>
      <c r="DF417" s="151"/>
      <c r="DG417" s="151"/>
      <c r="DH417" s="151"/>
      <c r="DI417" s="151"/>
      <c r="DJ417" s="151"/>
      <c r="DK417" s="151"/>
      <c r="DL417" s="151"/>
      <c r="DM417" s="151"/>
      <c r="DN417" s="151"/>
    </row>
    <row r="418" customFormat="false" ht="12.75" hidden="false" customHeight="false" outlineLevel="0" collapsed="false">
      <c r="A418" s="6" t="s">
        <v>209</v>
      </c>
      <c r="B418" s="6" t="s">
        <v>217</v>
      </c>
      <c r="C418" s="6" t="n">
        <v>15</v>
      </c>
      <c r="D418" s="6" t="s">
        <v>31</v>
      </c>
      <c r="E418" s="150" t="n">
        <v>0</v>
      </c>
      <c r="F418" s="151" t="n">
        <v>0</v>
      </c>
      <c r="G418" s="150" t="n">
        <v>0</v>
      </c>
      <c r="H418" s="151" t="n">
        <v>0</v>
      </c>
      <c r="I418" s="150"/>
      <c r="J418" s="151"/>
      <c r="K418" s="151"/>
      <c r="L418" s="151"/>
      <c r="M418" s="151"/>
      <c r="N418" s="151"/>
      <c r="O418" s="151"/>
      <c r="P418" s="151"/>
      <c r="Q418" s="151"/>
      <c r="R418" s="151"/>
      <c r="S418" s="151"/>
      <c r="T418" s="151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  <c r="BI418" s="151"/>
      <c r="BJ418" s="151"/>
      <c r="BK418" s="151"/>
      <c r="BL418" s="151"/>
      <c r="BM418" s="151"/>
      <c r="BN418" s="151"/>
      <c r="BO418" s="151"/>
      <c r="BP418" s="151"/>
      <c r="BQ418" s="151"/>
      <c r="BR418" s="151"/>
      <c r="BS418" s="151"/>
      <c r="BT418" s="151"/>
      <c r="BU418" s="151"/>
      <c r="BV418" s="151"/>
      <c r="BW418" s="151"/>
      <c r="BX418" s="151"/>
      <c r="BY418" s="151"/>
      <c r="BZ418" s="151"/>
      <c r="CA418" s="151"/>
      <c r="CB418" s="151"/>
      <c r="CC418" s="151"/>
      <c r="CD418" s="151"/>
      <c r="CE418" s="151"/>
      <c r="CF418" s="151"/>
      <c r="CG418" s="151"/>
      <c r="CH418" s="151"/>
      <c r="CI418" s="151"/>
      <c r="CJ418" s="151"/>
      <c r="CK418" s="151"/>
      <c r="CL418" s="151"/>
      <c r="CM418" s="151"/>
      <c r="CN418" s="151"/>
      <c r="CO418" s="151"/>
      <c r="CP418" s="151"/>
      <c r="CQ418" s="151"/>
      <c r="CR418" s="151"/>
      <c r="CS418" s="151"/>
      <c r="CT418" s="151"/>
      <c r="CU418" s="151"/>
      <c r="CV418" s="151"/>
      <c r="CW418" s="151"/>
      <c r="CX418" s="151"/>
      <c r="CY418" s="151"/>
      <c r="CZ418" s="151"/>
      <c r="DA418" s="151"/>
      <c r="DB418" s="151"/>
      <c r="DC418" s="151"/>
      <c r="DD418" s="151"/>
      <c r="DE418" s="151"/>
      <c r="DF418" s="151"/>
      <c r="DG418" s="151"/>
      <c r="DH418" s="151"/>
      <c r="DI418" s="151"/>
      <c r="DJ418" s="151"/>
      <c r="DK418" s="151"/>
      <c r="DL418" s="151"/>
      <c r="DM418" s="151"/>
      <c r="DN418" s="151"/>
    </row>
    <row r="419" customFormat="false" ht="12.75" hidden="false" customHeight="false" outlineLevel="0" collapsed="false">
      <c r="A419" s="6" t="s">
        <v>209</v>
      </c>
      <c r="B419" s="6" t="s">
        <v>217</v>
      </c>
      <c r="C419" s="6" t="n">
        <v>16</v>
      </c>
      <c r="D419" s="6" t="s">
        <v>32</v>
      </c>
      <c r="E419" s="150" t="n">
        <v>0</v>
      </c>
      <c r="F419" s="151" t="n">
        <v>0</v>
      </c>
      <c r="G419" s="150" t="n">
        <v>0</v>
      </c>
      <c r="H419" s="151" t="n">
        <v>0</v>
      </c>
      <c r="I419" s="150"/>
      <c r="J419" s="151"/>
      <c r="K419" s="151"/>
      <c r="L419" s="151"/>
      <c r="M419" s="151"/>
      <c r="N419" s="151"/>
      <c r="O419" s="151"/>
      <c r="P419" s="151"/>
      <c r="Q419" s="151"/>
      <c r="R419" s="151"/>
      <c r="S419" s="151"/>
      <c r="T419" s="151"/>
      <c r="U419" s="151"/>
      <c r="V419" s="151"/>
      <c r="W419" s="151"/>
      <c r="X419" s="151"/>
      <c r="Y419" s="151"/>
      <c r="Z419" s="151"/>
      <c r="AA419" s="151"/>
      <c r="AB419" s="151"/>
      <c r="AC419" s="151"/>
      <c r="AD419" s="151"/>
      <c r="AE419" s="151"/>
      <c r="AF419" s="151"/>
      <c r="AG419" s="151"/>
      <c r="AH419" s="151"/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  <c r="BI419" s="151"/>
      <c r="BJ419" s="151"/>
      <c r="BK419" s="151"/>
      <c r="BL419" s="151"/>
      <c r="BM419" s="151"/>
      <c r="BN419" s="151"/>
      <c r="BO419" s="151"/>
      <c r="BP419" s="151"/>
      <c r="BQ419" s="151"/>
      <c r="BR419" s="151"/>
      <c r="BS419" s="151"/>
      <c r="BT419" s="151"/>
      <c r="BU419" s="151"/>
      <c r="BV419" s="151"/>
      <c r="BW419" s="151"/>
      <c r="BX419" s="151"/>
      <c r="BY419" s="151"/>
      <c r="BZ419" s="151"/>
      <c r="CA419" s="151"/>
      <c r="CB419" s="151"/>
      <c r="CC419" s="151"/>
      <c r="CD419" s="151"/>
      <c r="CE419" s="151"/>
      <c r="CF419" s="151"/>
      <c r="CG419" s="151"/>
      <c r="CH419" s="151"/>
      <c r="CI419" s="151"/>
      <c r="CJ419" s="151"/>
      <c r="CK419" s="151"/>
      <c r="CL419" s="151"/>
      <c r="CM419" s="151"/>
      <c r="CN419" s="151"/>
      <c r="CO419" s="151"/>
      <c r="CP419" s="151"/>
      <c r="CQ419" s="151"/>
      <c r="CR419" s="151"/>
      <c r="CS419" s="151"/>
      <c r="CT419" s="151"/>
      <c r="CU419" s="151"/>
      <c r="CV419" s="151"/>
      <c r="CW419" s="151"/>
      <c r="CX419" s="151"/>
      <c r="CY419" s="151"/>
      <c r="CZ419" s="151"/>
      <c r="DA419" s="151"/>
      <c r="DB419" s="151"/>
      <c r="DC419" s="151"/>
      <c r="DD419" s="151"/>
      <c r="DE419" s="151"/>
      <c r="DF419" s="151"/>
      <c r="DG419" s="151"/>
      <c r="DH419" s="151"/>
      <c r="DI419" s="151"/>
      <c r="DJ419" s="151"/>
      <c r="DK419" s="151"/>
      <c r="DL419" s="151"/>
      <c r="DM419" s="151"/>
      <c r="DN419" s="151"/>
    </row>
    <row r="420" customFormat="false" ht="12.75" hidden="false" customHeight="false" outlineLevel="0" collapsed="false">
      <c r="A420" s="6" t="s">
        <v>209</v>
      </c>
      <c r="B420" s="6" t="s">
        <v>217</v>
      </c>
      <c r="C420" s="6" t="n">
        <v>17</v>
      </c>
      <c r="D420" s="6" t="s">
        <v>196</v>
      </c>
      <c r="E420" s="150" t="n">
        <v>0</v>
      </c>
      <c r="F420" s="151" t="n">
        <v>0</v>
      </c>
      <c r="G420" s="150" t="n">
        <v>0</v>
      </c>
      <c r="H420" s="151" t="n">
        <v>0</v>
      </c>
      <c r="I420" s="150"/>
      <c r="J420" s="151"/>
      <c r="K420" s="151"/>
      <c r="L420" s="151"/>
      <c r="M420" s="151"/>
      <c r="N420" s="151"/>
      <c r="O420" s="151"/>
      <c r="P420" s="151"/>
      <c r="Q420" s="151"/>
      <c r="R420" s="151"/>
      <c r="S420" s="151"/>
      <c r="T420" s="151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51"/>
      <c r="BB420" s="151"/>
      <c r="BC420" s="151"/>
      <c r="BD420" s="151"/>
      <c r="BE420" s="151"/>
      <c r="BF420" s="151"/>
      <c r="BG420" s="151"/>
      <c r="BH420" s="151"/>
      <c r="BI420" s="151"/>
      <c r="BJ420" s="151"/>
      <c r="BK420" s="151"/>
      <c r="BL420" s="151"/>
      <c r="BM420" s="151"/>
      <c r="BN420" s="151"/>
      <c r="BO420" s="151"/>
      <c r="BP420" s="151"/>
      <c r="BQ420" s="151"/>
      <c r="BR420" s="151"/>
      <c r="BS420" s="151"/>
      <c r="BT420" s="151"/>
      <c r="BU420" s="151"/>
      <c r="BV420" s="151"/>
      <c r="BW420" s="151"/>
      <c r="BX420" s="151"/>
      <c r="BY420" s="151"/>
      <c r="BZ420" s="151"/>
      <c r="CA420" s="151"/>
      <c r="CB420" s="151"/>
      <c r="CC420" s="151"/>
      <c r="CD420" s="151"/>
      <c r="CE420" s="151"/>
      <c r="CF420" s="151"/>
      <c r="CG420" s="151"/>
      <c r="CH420" s="151"/>
      <c r="CI420" s="151"/>
      <c r="CJ420" s="151"/>
      <c r="CK420" s="151"/>
      <c r="CL420" s="151"/>
      <c r="CM420" s="151"/>
      <c r="CN420" s="151"/>
      <c r="CO420" s="151"/>
      <c r="CP420" s="151"/>
      <c r="CQ420" s="151"/>
      <c r="CR420" s="151"/>
      <c r="CS420" s="151"/>
      <c r="CT420" s="151"/>
      <c r="CU420" s="151"/>
      <c r="CV420" s="151"/>
      <c r="CW420" s="151"/>
      <c r="CX420" s="151"/>
      <c r="CY420" s="151"/>
      <c r="CZ420" s="151"/>
      <c r="DA420" s="151"/>
      <c r="DB420" s="151"/>
      <c r="DC420" s="151"/>
      <c r="DD420" s="151"/>
      <c r="DE420" s="151"/>
      <c r="DF420" s="151"/>
      <c r="DG420" s="151"/>
      <c r="DH420" s="151"/>
      <c r="DI420" s="151"/>
      <c r="DJ420" s="151"/>
      <c r="DK420" s="151"/>
      <c r="DL420" s="151"/>
      <c r="DM420" s="151"/>
      <c r="DN420" s="151"/>
    </row>
    <row r="421" customFormat="false" ht="12.75" hidden="false" customHeight="false" outlineLevel="0" collapsed="false">
      <c r="A421" s="6" t="s">
        <v>209</v>
      </c>
      <c r="B421" s="6" t="s">
        <v>217</v>
      </c>
      <c r="C421" s="6" t="n">
        <v>18</v>
      </c>
      <c r="D421" s="6" t="s">
        <v>197</v>
      </c>
      <c r="E421" s="150" t="n">
        <v>0</v>
      </c>
      <c r="F421" s="151" t="n">
        <v>0</v>
      </c>
      <c r="G421" s="150" t="n">
        <v>0</v>
      </c>
      <c r="H421" s="151" t="n">
        <v>0</v>
      </c>
      <c r="I421" s="150"/>
      <c r="J421" s="151"/>
      <c r="K421" s="151"/>
      <c r="L421" s="151"/>
      <c r="M421" s="151"/>
      <c r="N421" s="151"/>
      <c r="O421" s="151"/>
      <c r="P421" s="151"/>
      <c r="Q421" s="151"/>
      <c r="R421" s="151"/>
      <c r="S421" s="151"/>
      <c r="T421" s="151"/>
      <c r="U421" s="151"/>
      <c r="V421" s="151"/>
      <c r="W421" s="151"/>
      <c r="X421" s="151"/>
      <c r="Y421" s="151"/>
      <c r="Z421" s="151"/>
      <c r="AA421" s="151"/>
      <c r="AB421" s="151"/>
      <c r="AC421" s="151"/>
      <c r="AD421" s="151"/>
      <c r="AE421" s="151"/>
      <c r="AF421" s="151"/>
      <c r="AG421" s="151"/>
      <c r="AH421" s="151"/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  <c r="BI421" s="151"/>
      <c r="BJ421" s="151"/>
      <c r="BK421" s="151"/>
      <c r="BL421" s="151"/>
      <c r="BM421" s="151"/>
      <c r="BN421" s="151"/>
      <c r="BO421" s="151"/>
      <c r="BP421" s="151"/>
      <c r="BQ421" s="151"/>
      <c r="BR421" s="151"/>
      <c r="BS421" s="151"/>
      <c r="BT421" s="151"/>
      <c r="BU421" s="151"/>
      <c r="BV421" s="151"/>
      <c r="BW421" s="151"/>
      <c r="BX421" s="151"/>
      <c r="BY421" s="151"/>
      <c r="BZ421" s="151"/>
      <c r="CA421" s="151"/>
      <c r="CB421" s="151"/>
      <c r="CC421" s="151"/>
      <c r="CD421" s="151"/>
      <c r="CE421" s="151"/>
      <c r="CF421" s="151"/>
      <c r="CG421" s="151"/>
      <c r="CH421" s="151"/>
      <c r="CI421" s="151"/>
      <c r="CJ421" s="151"/>
      <c r="CK421" s="151"/>
      <c r="CL421" s="151"/>
      <c r="CM421" s="151"/>
      <c r="CN421" s="151"/>
      <c r="CO421" s="151"/>
      <c r="CP421" s="151"/>
      <c r="CQ421" s="151"/>
      <c r="CR421" s="151"/>
      <c r="CS421" s="151"/>
      <c r="CT421" s="151"/>
      <c r="CU421" s="151"/>
      <c r="CV421" s="151"/>
      <c r="CW421" s="151"/>
      <c r="CX421" s="151"/>
      <c r="CY421" s="151"/>
      <c r="CZ421" s="151"/>
      <c r="DA421" s="151"/>
      <c r="DB421" s="151"/>
      <c r="DC421" s="151"/>
      <c r="DD421" s="151"/>
      <c r="DE421" s="151"/>
      <c r="DF421" s="151"/>
      <c r="DG421" s="151"/>
      <c r="DH421" s="151"/>
      <c r="DI421" s="151"/>
      <c r="DJ421" s="151"/>
      <c r="DK421" s="151"/>
      <c r="DL421" s="151"/>
      <c r="DM421" s="151"/>
      <c r="DN421" s="151"/>
    </row>
    <row r="422" customFormat="false" ht="12.75" hidden="false" customHeight="false" outlineLevel="0" collapsed="false">
      <c r="A422" s="6" t="s">
        <v>209</v>
      </c>
      <c r="B422" s="6" t="s">
        <v>217</v>
      </c>
      <c r="C422" s="6" t="n">
        <v>19</v>
      </c>
      <c r="D422" s="6" t="s">
        <v>37</v>
      </c>
      <c r="E422" s="150" t="n">
        <v>0</v>
      </c>
      <c r="F422" s="151" t="n">
        <v>0</v>
      </c>
      <c r="G422" s="150" t="n">
        <v>0</v>
      </c>
      <c r="H422" s="151" t="n">
        <v>0</v>
      </c>
      <c r="I422" s="150"/>
      <c r="J422" s="151"/>
      <c r="K422" s="151"/>
      <c r="L422" s="151"/>
      <c r="M422" s="151"/>
      <c r="N422" s="151"/>
      <c r="O422" s="151"/>
      <c r="P422" s="151"/>
      <c r="Q422" s="151"/>
      <c r="R422" s="151"/>
      <c r="S422" s="151"/>
      <c r="T422" s="151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51"/>
      <c r="BB422" s="151"/>
      <c r="BC422" s="151"/>
      <c r="BD422" s="151"/>
      <c r="BE422" s="151"/>
      <c r="BF422" s="151"/>
      <c r="BG422" s="151"/>
      <c r="BH422" s="151"/>
      <c r="BI422" s="151"/>
      <c r="BJ422" s="151"/>
      <c r="BK422" s="151"/>
      <c r="BL422" s="151"/>
      <c r="BM422" s="151"/>
      <c r="BN422" s="151"/>
      <c r="BO422" s="151"/>
      <c r="BP422" s="151"/>
      <c r="BQ422" s="151"/>
      <c r="BR422" s="151"/>
      <c r="BS422" s="151"/>
      <c r="BT422" s="151"/>
      <c r="BU422" s="151"/>
      <c r="BV422" s="151"/>
      <c r="BW422" s="151"/>
      <c r="BX422" s="151"/>
      <c r="BY422" s="151"/>
      <c r="BZ422" s="151"/>
      <c r="CA422" s="151"/>
      <c r="CB422" s="151"/>
      <c r="CC422" s="151"/>
      <c r="CD422" s="151"/>
      <c r="CE422" s="151"/>
      <c r="CF422" s="151"/>
      <c r="CG422" s="151"/>
      <c r="CH422" s="151"/>
      <c r="CI422" s="151"/>
      <c r="CJ422" s="151"/>
      <c r="CK422" s="151"/>
      <c r="CL422" s="151"/>
      <c r="CM422" s="151"/>
      <c r="CN422" s="151"/>
      <c r="CO422" s="151"/>
      <c r="CP422" s="151"/>
      <c r="CQ422" s="151"/>
      <c r="CR422" s="151"/>
      <c r="CS422" s="151"/>
      <c r="CT422" s="151"/>
      <c r="CU422" s="151"/>
      <c r="CV422" s="151"/>
      <c r="CW422" s="151"/>
      <c r="CX422" s="151"/>
      <c r="CY422" s="151"/>
      <c r="CZ422" s="151"/>
      <c r="DA422" s="151"/>
      <c r="DB422" s="151"/>
      <c r="DC422" s="151"/>
      <c r="DD422" s="151"/>
      <c r="DE422" s="151"/>
      <c r="DF422" s="151"/>
      <c r="DG422" s="151"/>
      <c r="DH422" s="151"/>
      <c r="DI422" s="151"/>
      <c r="DJ422" s="151"/>
      <c r="DK422" s="151"/>
      <c r="DL422" s="151"/>
      <c r="DM422" s="151"/>
      <c r="DN422" s="151"/>
    </row>
    <row r="423" customFormat="false" ht="12.75" hidden="false" customHeight="false" outlineLevel="0" collapsed="false">
      <c r="A423" s="6" t="s">
        <v>209</v>
      </c>
      <c r="B423" s="6" t="s">
        <v>217</v>
      </c>
      <c r="C423" s="6" t="n">
        <v>20</v>
      </c>
      <c r="D423" s="6" t="s">
        <v>198</v>
      </c>
      <c r="E423" s="150" t="n">
        <v>0</v>
      </c>
      <c r="F423" s="151" t="n">
        <v>0</v>
      </c>
      <c r="G423" s="150" t="n">
        <v>0</v>
      </c>
      <c r="H423" s="151" t="n">
        <v>0</v>
      </c>
      <c r="I423" s="150"/>
      <c r="J423" s="151"/>
      <c r="K423" s="151"/>
      <c r="L423" s="151"/>
      <c r="M423" s="151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  <c r="BI423" s="151"/>
      <c r="BJ423" s="151"/>
      <c r="BK423" s="151"/>
      <c r="BL423" s="151"/>
      <c r="BM423" s="151"/>
      <c r="BN423" s="151"/>
      <c r="BO423" s="151"/>
      <c r="BP423" s="151"/>
      <c r="BQ423" s="151"/>
      <c r="BR423" s="151"/>
      <c r="BS423" s="151"/>
      <c r="BT423" s="151"/>
      <c r="BU423" s="151"/>
      <c r="BV423" s="151"/>
      <c r="BW423" s="151"/>
      <c r="BX423" s="151"/>
      <c r="BY423" s="151"/>
      <c r="BZ423" s="151"/>
      <c r="CA423" s="151"/>
      <c r="CB423" s="151"/>
      <c r="CC423" s="151"/>
      <c r="CD423" s="151"/>
      <c r="CE423" s="151"/>
      <c r="CF423" s="151"/>
      <c r="CG423" s="151"/>
      <c r="CH423" s="151"/>
      <c r="CI423" s="151"/>
      <c r="CJ423" s="151"/>
      <c r="CK423" s="151"/>
      <c r="CL423" s="151"/>
      <c r="CM423" s="151"/>
      <c r="CN423" s="151"/>
      <c r="CO423" s="151"/>
      <c r="CP423" s="151"/>
      <c r="CQ423" s="151"/>
      <c r="CR423" s="151"/>
      <c r="CS423" s="151"/>
      <c r="CT423" s="151"/>
      <c r="CU423" s="151"/>
      <c r="CV423" s="151"/>
      <c r="CW423" s="151"/>
      <c r="CX423" s="151"/>
      <c r="CY423" s="151"/>
      <c r="CZ423" s="151"/>
      <c r="DA423" s="151"/>
      <c r="DB423" s="151"/>
      <c r="DC423" s="151"/>
      <c r="DD423" s="151"/>
      <c r="DE423" s="151"/>
      <c r="DF423" s="151"/>
      <c r="DG423" s="151"/>
      <c r="DH423" s="151"/>
      <c r="DI423" s="151"/>
      <c r="DJ423" s="151"/>
      <c r="DK423" s="151"/>
      <c r="DL423" s="151"/>
      <c r="DM423" s="151"/>
      <c r="DN423" s="151"/>
    </row>
    <row r="424" customFormat="false" ht="12.75" hidden="false" customHeight="false" outlineLevel="0" collapsed="false">
      <c r="A424" s="6" t="s">
        <v>209</v>
      </c>
      <c r="B424" s="6" t="s">
        <v>217</v>
      </c>
      <c r="C424" s="6" t="n">
        <v>21</v>
      </c>
      <c r="D424" s="6" t="s">
        <v>199</v>
      </c>
      <c r="E424" s="150" t="n">
        <v>0</v>
      </c>
      <c r="F424" s="151" t="n">
        <v>0</v>
      </c>
      <c r="G424" s="150" t="n">
        <v>0</v>
      </c>
      <c r="H424" s="151" t="n">
        <v>0</v>
      </c>
      <c r="I424" s="150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  <c r="BI424" s="151"/>
      <c r="BJ424" s="151"/>
      <c r="BK424" s="151"/>
      <c r="BL424" s="151"/>
      <c r="BM424" s="151"/>
      <c r="BN424" s="151"/>
      <c r="BO424" s="151"/>
      <c r="BP424" s="151"/>
      <c r="BQ424" s="151"/>
      <c r="BR424" s="151"/>
      <c r="BS424" s="151"/>
      <c r="BT424" s="151"/>
      <c r="BU424" s="151"/>
      <c r="BV424" s="151"/>
      <c r="BW424" s="151"/>
      <c r="BX424" s="151"/>
      <c r="BY424" s="151"/>
      <c r="BZ424" s="151"/>
      <c r="CA424" s="151"/>
      <c r="CB424" s="151"/>
      <c r="CC424" s="151"/>
      <c r="CD424" s="151"/>
      <c r="CE424" s="151"/>
      <c r="CF424" s="151"/>
      <c r="CG424" s="151"/>
      <c r="CH424" s="151"/>
      <c r="CI424" s="151"/>
      <c r="CJ424" s="151"/>
      <c r="CK424" s="151"/>
      <c r="CL424" s="151"/>
      <c r="CM424" s="151"/>
      <c r="CN424" s="151"/>
      <c r="CO424" s="151"/>
      <c r="CP424" s="151"/>
      <c r="CQ424" s="151"/>
      <c r="CR424" s="151"/>
      <c r="CS424" s="151"/>
      <c r="CT424" s="151"/>
      <c r="CU424" s="151"/>
      <c r="CV424" s="151"/>
      <c r="CW424" s="151"/>
      <c r="CX424" s="151"/>
      <c r="CY424" s="151"/>
      <c r="CZ424" s="151"/>
      <c r="DA424" s="151"/>
      <c r="DB424" s="151"/>
      <c r="DC424" s="151"/>
      <c r="DD424" s="151"/>
      <c r="DE424" s="151"/>
      <c r="DF424" s="151"/>
      <c r="DG424" s="151"/>
      <c r="DH424" s="151"/>
      <c r="DI424" s="151"/>
      <c r="DJ424" s="151"/>
      <c r="DK424" s="151"/>
      <c r="DL424" s="151"/>
      <c r="DM424" s="151"/>
      <c r="DN424" s="151"/>
    </row>
    <row r="425" customFormat="false" ht="12.75" hidden="false" customHeight="false" outlineLevel="0" collapsed="false">
      <c r="A425" s="6" t="s">
        <v>209</v>
      </c>
      <c r="B425" s="6" t="s">
        <v>217</v>
      </c>
      <c r="C425" s="6" t="n">
        <v>22</v>
      </c>
      <c r="D425" s="6" t="s">
        <v>200</v>
      </c>
      <c r="E425" s="150" t="n">
        <v>670775</v>
      </c>
      <c r="F425" s="151" t="n">
        <v>2027082.05</v>
      </c>
      <c r="G425" s="150" t="n">
        <v>168815</v>
      </c>
      <c r="H425" s="151" t="n">
        <v>510158.93</v>
      </c>
      <c r="I425" s="150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51"/>
      <c r="BB425" s="151"/>
      <c r="BC425" s="151"/>
      <c r="BD425" s="151"/>
      <c r="BE425" s="151"/>
      <c r="BF425" s="151"/>
      <c r="BG425" s="151"/>
      <c r="BH425" s="151"/>
      <c r="BI425" s="151"/>
      <c r="BJ425" s="151"/>
      <c r="BK425" s="151"/>
      <c r="BL425" s="151"/>
      <c r="BM425" s="151"/>
      <c r="BN425" s="151"/>
      <c r="BO425" s="151"/>
      <c r="BP425" s="151"/>
      <c r="BQ425" s="151"/>
      <c r="BR425" s="151"/>
      <c r="BS425" s="151"/>
      <c r="BT425" s="151"/>
      <c r="BU425" s="151"/>
      <c r="BV425" s="151"/>
      <c r="BW425" s="151"/>
      <c r="BX425" s="151"/>
      <c r="BY425" s="151"/>
      <c r="BZ425" s="151"/>
      <c r="CA425" s="151"/>
      <c r="CB425" s="151"/>
      <c r="CC425" s="151"/>
      <c r="CD425" s="151"/>
      <c r="CE425" s="151"/>
      <c r="CF425" s="151"/>
      <c r="CG425" s="151"/>
      <c r="CH425" s="151"/>
      <c r="CI425" s="151"/>
      <c r="CJ425" s="151"/>
      <c r="CK425" s="151"/>
      <c r="CL425" s="151"/>
      <c r="CM425" s="151"/>
      <c r="CN425" s="151"/>
      <c r="CO425" s="151"/>
      <c r="CP425" s="151"/>
      <c r="CQ425" s="151"/>
      <c r="CR425" s="151"/>
      <c r="CS425" s="151"/>
      <c r="CT425" s="151"/>
      <c r="CU425" s="151"/>
      <c r="CV425" s="151"/>
      <c r="CW425" s="151"/>
      <c r="CX425" s="151"/>
      <c r="CY425" s="151"/>
      <c r="CZ425" s="151"/>
      <c r="DA425" s="151"/>
      <c r="DB425" s="151"/>
      <c r="DC425" s="151"/>
      <c r="DD425" s="151"/>
      <c r="DE425" s="151"/>
      <c r="DF425" s="151"/>
      <c r="DG425" s="151"/>
      <c r="DH425" s="151"/>
      <c r="DI425" s="151"/>
      <c r="DJ425" s="151"/>
      <c r="DK425" s="151"/>
      <c r="DL425" s="151"/>
      <c r="DM425" s="151"/>
      <c r="DN425" s="151"/>
    </row>
    <row r="426" customFormat="false" ht="12.75" hidden="false" customHeight="false" outlineLevel="0" collapsed="false">
      <c r="A426" s="6" t="s">
        <v>209</v>
      </c>
      <c r="B426" s="6" t="s">
        <v>217</v>
      </c>
      <c r="C426" s="6" t="n">
        <v>23</v>
      </c>
      <c r="D426" s="6" t="s">
        <v>134</v>
      </c>
      <c r="E426" s="150" t="n">
        <v>0</v>
      </c>
      <c r="F426" s="151" t="n">
        <v>0</v>
      </c>
      <c r="G426" s="150" t="n">
        <v>0</v>
      </c>
      <c r="H426" s="151" t="n">
        <v>0</v>
      </c>
      <c r="I426" s="150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  <c r="BI426" s="151"/>
      <c r="BJ426" s="151"/>
      <c r="BK426" s="151"/>
      <c r="BL426" s="151"/>
      <c r="BM426" s="151"/>
      <c r="BN426" s="151"/>
      <c r="BO426" s="151"/>
      <c r="BP426" s="151"/>
      <c r="BQ426" s="151"/>
      <c r="BR426" s="151"/>
      <c r="BS426" s="151"/>
      <c r="BT426" s="151"/>
      <c r="BU426" s="151"/>
      <c r="BV426" s="151"/>
      <c r="BW426" s="151"/>
      <c r="BX426" s="151"/>
      <c r="BY426" s="151"/>
      <c r="BZ426" s="151"/>
      <c r="CA426" s="151"/>
      <c r="CB426" s="151"/>
      <c r="CC426" s="151"/>
      <c r="CD426" s="151"/>
      <c r="CE426" s="151"/>
      <c r="CF426" s="151"/>
      <c r="CG426" s="151"/>
      <c r="CH426" s="151"/>
      <c r="CI426" s="151"/>
      <c r="CJ426" s="151"/>
      <c r="CK426" s="151"/>
      <c r="CL426" s="151"/>
      <c r="CM426" s="151"/>
      <c r="CN426" s="151"/>
      <c r="CO426" s="151"/>
      <c r="CP426" s="151"/>
      <c r="CQ426" s="151"/>
      <c r="CR426" s="151"/>
      <c r="CS426" s="151"/>
      <c r="CT426" s="151"/>
      <c r="CU426" s="151"/>
      <c r="CV426" s="151"/>
      <c r="CW426" s="151"/>
      <c r="CX426" s="151"/>
      <c r="CY426" s="151"/>
      <c r="CZ426" s="151"/>
      <c r="DA426" s="151"/>
      <c r="DB426" s="151"/>
      <c r="DC426" s="151"/>
      <c r="DD426" s="151"/>
      <c r="DE426" s="151"/>
      <c r="DF426" s="151"/>
      <c r="DG426" s="151"/>
      <c r="DH426" s="151"/>
      <c r="DI426" s="151"/>
      <c r="DJ426" s="151"/>
      <c r="DK426" s="151"/>
      <c r="DL426" s="151"/>
      <c r="DM426" s="151"/>
      <c r="DN426" s="151"/>
    </row>
    <row r="427" customFormat="false" ht="12.75" hidden="false" customHeight="false" outlineLevel="0" collapsed="false">
      <c r="A427" s="6" t="s">
        <v>209</v>
      </c>
      <c r="B427" s="6" t="s">
        <v>217</v>
      </c>
      <c r="C427" s="6" t="n">
        <v>24</v>
      </c>
      <c r="D427" s="6" t="s">
        <v>45</v>
      </c>
      <c r="E427" s="150" t="n">
        <v>0</v>
      </c>
      <c r="F427" s="151" t="n">
        <v>0</v>
      </c>
      <c r="G427" s="150" t="n">
        <v>0</v>
      </c>
      <c r="H427" s="151" t="n">
        <v>0</v>
      </c>
      <c r="I427" s="150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  <c r="BI427" s="151"/>
      <c r="BJ427" s="151"/>
      <c r="BK427" s="151"/>
      <c r="BL427" s="151"/>
      <c r="BM427" s="151"/>
      <c r="BN427" s="151"/>
      <c r="BO427" s="151"/>
      <c r="BP427" s="151"/>
      <c r="BQ427" s="151"/>
      <c r="BR427" s="151"/>
      <c r="BS427" s="151"/>
      <c r="BT427" s="151"/>
      <c r="BU427" s="151"/>
      <c r="BV427" s="151"/>
      <c r="BW427" s="151"/>
      <c r="BX427" s="151"/>
      <c r="BY427" s="151"/>
      <c r="BZ427" s="151"/>
      <c r="CA427" s="151"/>
      <c r="CB427" s="151"/>
      <c r="CC427" s="151"/>
      <c r="CD427" s="151"/>
      <c r="CE427" s="151"/>
      <c r="CF427" s="151"/>
      <c r="CG427" s="151"/>
      <c r="CH427" s="151"/>
      <c r="CI427" s="151"/>
      <c r="CJ427" s="151"/>
      <c r="CK427" s="151"/>
      <c r="CL427" s="151"/>
      <c r="CM427" s="151"/>
      <c r="CN427" s="151"/>
      <c r="CO427" s="151"/>
      <c r="CP427" s="151"/>
      <c r="CQ427" s="151"/>
      <c r="CR427" s="151"/>
      <c r="CS427" s="151"/>
      <c r="CT427" s="151"/>
      <c r="CU427" s="151"/>
      <c r="CV427" s="151"/>
      <c r="CW427" s="151"/>
      <c r="CX427" s="151"/>
      <c r="CY427" s="151"/>
      <c r="CZ427" s="151"/>
      <c r="DA427" s="151"/>
      <c r="DB427" s="151"/>
      <c r="DC427" s="151"/>
      <c r="DD427" s="151"/>
      <c r="DE427" s="151"/>
      <c r="DF427" s="151"/>
      <c r="DG427" s="151"/>
      <c r="DH427" s="151"/>
      <c r="DI427" s="151"/>
      <c r="DJ427" s="151"/>
      <c r="DK427" s="151"/>
      <c r="DL427" s="151"/>
      <c r="DM427" s="151"/>
      <c r="DN427" s="151"/>
    </row>
    <row r="428" customFormat="false" ht="12.75" hidden="false" customHeight="false" outlineLevel="0" collapsed="false">
      <c r="A428" s="6" t="s">
        <v>209</v>
      </c>
      <c r="B428" s="6" t="s">
        <v>217</v>
      </c>
      <c r="C428" s="6" t="n">
        <v>25</v>
      </c>
      <c r="D428" s="6" t="s">
        <v>46</v>
      </c>
      <c r="E428" s="150" t="n">
        <v>0</v>
      </c>
      <c r="F428" s="151" t="n">
        <v>0</v>
      </c>
      <c r="G428" s="150" t="n">
        <v>0</v>
      </c>
      <c r="H428" s="151" t="n">
        <v>0</v>
      </c>
      <c r="I428" s="150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  <c r="BI428" s="151"/>
      <c r="BJ428" s="151"/>
      <c r="BK428" s="151"/>
      <c r="BL428" s="151"/>
      <c r="BM428" s="151"/>
      <c r="BN428" s="151"/>
      <c r="BO428" s="151"/>
      <c r="BP428" s="151"/>
      <c r="BQ428" s="151"/>
      <c r="BR428" s="151"/>
      <c r="BS428" s="151"/>
      <c r="BT428" s="151"/>
      <c r="BU428" s="151"/>
      <c r="BV428" s="151"/>
      <c r="BW428" s="151"/>
      <c r="BX428" s="151"/>
      <c r="BY428" s="151"/>
      <c r="BZ428" s="151"/>
      <c r="CA428" s="151"/>
      <c r="CB428" s="151"/>
      <c r="CC428" s="151"/>
      <c r="CD428" s="151"/>
      <c r="CE428" s="151"/>
      <c r="CF428" s="151"/>
      <c r="CG428" s="151"/>
      <c r="CH428" s="151"/>
      <c r="CI428" s="151"/>
      <c r="CJ428" s="151"/>
      <c r="CK428" s="151"/>
      <c r="CL428" s="151"/>
      <c r="CM428" s="151"/>
      <c r="CN428" s="151"/>
      <c r="CO428" s="151"/>
      <c r="CP428" s="151"/>
      <c r="CQ428" s="151"/>
      <c r="CR428" s="151"/>
      <c r="CS428" s="151"/>
      <c r="CT428" s="151"/>
      <c r="CU428" s="151"/>
      <c r="CV428" s="151"/>
      <c r="CW428" s="151"/>
      <c r="CX428" s="151"/>
      <c r="CY428" s="151"/>
      <c r="CZ428" s="151"/>
      <c r="DA428" s="151"/>
      <c r="DB428" s="151"/>
      <c r="DC428" s="151"/>
      <c r="DD428" s="151"/>
      <c r="DE428" s="151"/>
      <c r="DF428" s="151"/>
      <c r="DG428" s="151"/>
      <c r="DH428" s="151"/>
      <c r="DI428" s="151"/>
      <c r="DJ428" s="151"/>
      <c r="DK428" s="151"/>
      <c r="DL428" s="151"/>
      <c r="DM428" s="151"/>
      <c r="DN428" s="151"/>
    </row>
    <row r="429" customFormat="false" ht="12.75" hidden="false" customHeight="false" outlineLevel="0" collapsed="false">
      <c r="A429" s="6" t="s">
        <v>209</v>
      </c>
      <c r="B429" s="6" t="s">
        <v>217</v>
      </c>
      <c r="C429" s="6" t="n">
        <v>26</v>
      </c>
      <c r="D429" s="6" t="s">
        <v>201</v>
      </c>
      <c r="E429" s="150" t="n">
        <v>0</v>
      </c>
      <c r="F429" s="151" t="n">
        <v>0</v>
      </c>
      <c r="G429" s="150" t="n">
        <v>0</v>
      </c>
      <c r="H429" s="151" t="n">
        <v>0</v>
      </c>
      <c r="I429" s="150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  <c r="BI429" s="151"/>
      <c r="BJ429" s="151"/>
      <c r="BK429" s="151"/>
      <c r="BL429" s="151"/>
      <c r="BM429" s="151"/>
      <c r="BN429" s="151"/>
      <c r="BO429" s="151"/>
      <c r="BP429" s="151"/>
      <c r="BQ429" s="151"/>
      <c r="BR429" s="151"/>
      <c r="BS429" s="151"/>
      <c r="BT429" s="151"/>
      <c r="BU429" s="151"/>
      <c r="BV429" s="151"/>
      <c r="BW429" s="151"/>
      <c r="BX429" s="151"/>
      <c r="BY429" s="151"/>
      <c r="BZ429" s="151"/>
      <c r="CA429" s="151"/>
      <c r="CB429" s="151"/>
      <c r="CC429" s="151"/>
      <c r="CD429" s="151"/>
      <c r="CE429" s="151"/>
      <c r="CF429" s="151"/>
      <c r="CG429" s="151"/>
      <c r="CH429" s="151"/>
      <c r="CI429" s="151"/>
      <c r="CJ429" s="151"/>
      <c r="CK429" s="151"/>
      <c r="CL429" s="151"/>
      <c r="CM429" s="151"/>
      <c r="CN429" s="151"/>
      <c r="CO429" s="151"/>
      <c r="CP429" s="151"/>
      <c r="CQ429" s="151"/>
      <c r="CR429" s="151"/>
      <c r="CS429" s="151"/>
      <c r="CT429" s="151"/>
      <c r="CU429" s="151"/>
      <c r="CV429" s="151"/>
      <c r="CW429" s="151"/>
      <c r="CX429" s="151"/>
      <c r="CY429" s="151"/>
      <c r="CZ429" s="151"/>
      <c r="DA429" s="151"/>
      <c r="DB429" s="151"/>
      <c r="DC429" s="151"/>
      <c r="DD429" s="151"/>
      <c r="DE429" s="151"/>
      <c r="DF429" s="151"/>
      <c r="DG429" s="151"/>
      <c r="DH429" s="151"/>
      <c r="DI429" s="151"/>
      <c r="DJ429" s="151"/>
      <c r="DK429" s="151"/>
      <c r="DL429" s="151"/>
      <c r="DM429" s="151"/>
      <c r="DN429" s="151"/>
    </row>
    <row r="430" customFormat="false" ht="12.75" hidden="false" customHeight="false" outlineLevel="0" collapsed="false">
      <c r="A430" s="6" t="s">
        <v>209</v>
      </c>
      <c r="B430" s="6" t="s">
        <v>217</v>
      </c>
      <c r="C430" s="6" t="n">
        <v>27</v>
      </c>
      <c r="D430" s="6" t="s">
        <v>202</v>
      </c>
      <c r="E430" s="150" t="n">
        <v>0</v>
      </c>
      <c r="F430" s="151" t="n">
        <v>0</v>
      </c>
      <c r="G430" s="150" t="n">
        <v>0</v>
      </c>
      <c r="H430" s="151" t="n">
        <v>0</v>
      </c>
      <c r="I430" s="150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  <c r="BI430" s="151"/>
      <c r="BJ430" s="151"/>
      <c r="BK430" s="151"/>
      <c r="BL430" s="151"/>
      <c r="BM430" s="151"/>
      <c r="BN430" s="151"/>
      <c r="BO430" s="151"/>
      <c r="BP430" s="151"/>
      <c r="BQ430" s="151"/>
      <c r="BR430" s="151"/>
      <c r="BS430" s="151"/>
      <c r="BT430" s="151"/>
      <c r="BU430" s="151"/>
      <c r="BV430" s="151"/>
      <c r="BW430" s="151"/>
      <c r="BX430" s="151"/>
      <c r="BY430" s="151"/>
      <c r="BZ430" s="151"/>
      <c r="CA430" s="151"/>
      <c r="CB430" s="151"/>
      <c r="CC430" s="151"/>
      <c r="CD430" s="151"/>
      <c r="CE430" s="151"/>
      <c r="CF430" s="151"/>
      <c r="CG430" s="151"/>
      <c r="CH430" s="151"/>
      <c r="CI430" s="151"/>
      <c r="CJ430" s="151"/>
      <c r="CK430" s="151"/>
      <c r="CL430" s="151"/>
      <c r="CM430" s="151"/>
      <c r="CN430" s="151"/>
      <c r="CO430" s="151"/>
      <c r="CP430" s="151"/>
      <c r="CQ430" s="151"/>
      <c r="CR430" s="151"/>
      <c r="CS430" s="151"/>
      <c r="CT430" s="151"/>
      <c r="CU430" s="151"/>
      <c r="CV430" s="151"/>
      <c r="CW430" s="151"/>
      <c r="CX430" s="151"/>
      <c r="CY430" s="151"/>
      <c r="CZ430" s="151"/>
      <c r="DA430" s="151"/>
      <c r="DB430" s="151"/>
      <c r="DC430" s="151"/>
      <c r="DD430" s="151"/>
      <c r="DE430" s="151"/>
      <c r="DF430" s="151"/>
      <c r="DG430" s="151"/>
      <c r="DH430" s="151"/>
      <c r="DI430" s="151"/>
      <c r="DJ430" s="151"/>
      <c r="DK430" s="151"/>
      <c r="DL430" s="151"/>
      <c r="DM430" s="151"/>
      <c r="DN430" s="151"/>
    </row>
    <row r="431" customFormat="false" ht="12.75" hidden="false" customHeight="false" outlineLevel="0" collapsed="false">
      <c r="A431" s="6" t="s">
        <v>209</v>
      </c>
      <c r="B431" s="6" t="s">
        <v>217</v>
      </c>
      <c r="C431" s="6" t="n">
        <v>28</v>
      </c>
      <c r="D431" s="6" t="s">
        <v>203</v>
      </c>
      <c r="E431" s="150" t="n">
        <v>0</v>
      </c>
      <c r="F431" s="151" t="n">
        <v>0</v>
      </c>
      <c r="G431" s="150" t="n">
        <v>0</v>
      </c>
      <c r="H431" s="151" t="n">
        <v>0</v>
      </c>
      <c r="I431" s="150"/>
      <c r="J431" s="151"/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  <c r="BI431" s="151"/>
      <c r="BJ431" s="151"/>
      <c r="BK431" s="151"/>
      <c r="BL431" s="151"/>
      <c r="BM431" s="151"/>
      <c r="BN431" s="151"/>
      <c r="BO431" s="151"/>
      <c r="BP431" s="151"/>
      <c r="BQ431" s="151"/>
      <c r="BR431" s="151"/>
      <c r="BS431" s="151"/>
      <c r="BT431" s="151"/>
      <c r="BU431" s="151"/>
      <c r="BV431" s="151"/>
      <c r="BW431" s="151"/>
      <c r="BX431" s="151"/>
      <c r="BY431" s="151"/>
      <c r="BZ431" s="151"/>
      <c r="CA431" s="151"/>
      <c r="CB431" s="151"/>
      <c r="CC431" s="151"/>
      <c r="CD431" s="151"/>
      <c r="CE431" s="151"/>
      <c r="CF431" s="151"/>
      <c r="CG431" s="151"/>
      <c r="CH431" s="151"/>
      <c r="CI431" s="151"/>
      <c r="CJ431" s="151"/>
      <c r="CK431" s="151"/>
      <c r="CL431" s="151"/>
      <c r="CM431" s="151"/>
      <c r="CN431" s="151"/>
      <c r="CO431" s="151"/>
      <c r="CP431" s="151"/>
      <c r="CQ431" s="151"/>
      <c r="CR431" s="151"/>
      <c r="CS431" s="151"/>
      <c r="CT431" s="151"/>
      <c r="CU431" s="151"/>
      <c r="CV431" s="151"/>
      <c r="CW431" s="151"/>
      <c r="CX431" s="151"/>
      <c r="CY431" s="151"/>
      <c r="CZ431" s="151"/>
      <c r="DA431" s="151"/>
      <c r="DB431" s="151"/>
      <c r="DC431" s="151"/>
      <c r="DD431" s="151"/>
      <c r="DE431" s="151"/>
      <c r="DF431" s="151"/>
      <c r="DG431" s="151"/>
      <c r="DH431" s="151"/>
      <c r="DI431" s="151"/>
      <c r="DJ431" s="151"/>
      <c r="DK431" s="151"/>
      <c r="DL431" s="151"/>
      <c r="DM431" s="151"/>
      <c r="DN431" s="151"/>
    </row>
    <row r="432" customFormat="false" ht="12.75" hidden="false" customHeight="false" outlineLevel="0" collapsed="false">
      <c r="A432" s="6" t="s">
        <v>209</v>
      </c>
      <c r="B432" s="6" t="s">
        <v>217</v>
      </c>
      <c r="C432" s="6" t="n">
        <v>29</v>
      </c>
      <c r="D432" s="6" t="s">
        <v>204</v>
      </c>
      <c r="E432" s="150" t="n">
        <v>0</v>
      </c>
      <c r="F432" s="151" t="n">
        <v>0</v>
      </c>
      <c r="G432" s="150" t="n">
        <v>0</v>
      </c>
      <c r="H432" s="151" t="n">
        <v>0</v>
      </c>
      <c r="I432" s="150"/>
      <c r="J432" s="151"/>
      <c r="K432" s="151"/>
      <c r="L432" s="151"/>
      <c r="M432" s="151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1"/>
      <c r="BG432" s="151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1"/>
      <c r="CA432" s="151"/>
      <c r="CB432" s="151"/>
      <c r="CC432" s="151"/>
      <c r="CD432" s="151"/>
      <c r="CE432" s="151"/>
      <c r="CF432" s="151"/>
      <c r="CG432" s="151"/>
      <c r="CH432" s="151"/>
      <c r="CI432" s="151"/>
      <c r="CJ432" s="151"/>
      <c r="CK432" s="151"/>
      <c r="CL432" s="151"/>
      <c r="CM432" s="151"/>
      <c r="CN432" s="151"/>
      <c r="CO432" s="151"/>
      <c r="CP432" s="151"/>
      <c r="CQ432" s="151"/>
      <c r="CR432" s="151"/>
      <c r="CS432" s="151"/>
      <c r="CT432" s="151"/>
      <c r="CU432" s="151"/>
      <c r="CV432" s="151"/>
      <c r="CW432" s="151"/>
      <c r="CX432" s="151"/>
      <c r="CY432" s="151"/>
      <c r="CZ432" s="151"/>
      <c r="DA432" s="151"/>
      <c r="DB432" s="151"/>
      <c r="DC432" s="151"/>
      <c r="DD432" s="151"/>
      <c r="DE432" s="151"/>
      <c r="DF432" s="151"/>
      <c r="DG432" s="151"/>
      <c r="DH432" s="151"/>
      <c r="DI432" s="151"/>
      <c r="DJ432" s="151"/>
      <c r="DK432" s="151"/>
      <c r="DL432" s="151"/>
      <c r="DM432" s="151"/>
      <c r="DN432" s="151"/>
    </row>
    <row r="433" customFormat="false" ht="12.75" hidden="false" customHeight="false" outlineLevel="0" collapsed="false">
      <c r="A433" s="6" t="s">
        <v>209</v>
      </c>
      <c r="B433" s="6" t="s">
        <v>217</v>
      </c>
      <c r="C433" s="6" t="n">
        <v>30</v>
      </c>
      <c r="D433" s="6" t="s">
        <v>205</v>
      </c>
      <c r="E433" s="150" t="n">
        <v>0</v>
      </c>
      <c r="F433" s="151" t="n">
        <v>0</v>
      </c>
      <c r="G433" s="150" t="n">
        <v>0</v>
      </c>
      <c r="H433" s="151" t="n">
        <v>0</v>
      </c>
      <c r="I433" s="150"/>
      <c r="J433" s="151"/>
      <c r="K433" s="151"/>
      <c r="L433" s="151"/>
      <c r="M433" s="151"/>
      <c r="N433" s="151"/>
      <c r="O433" s="151"/>
      <c r="P433" s="151"/>
      <c r="Q433" s="151"/>
      <c r="R433" s="151"/>
      <c r="S433" s="151"/>
      <c r="T433" s="151"/>
      <c r="U433" s="151"/>
      <c r="V433" s="151"/>
      <c r="W433" s="151"/>
      <c r="X433" s="151"/>
      <c r="Y433" s="151"/>
      <c r="Z433" s="151"/>
      <c r="AA433" s="151"/>
      <c r="AB433" s="151"/>
      <c r="AC433" s="151"/>
      <c r="AD433" s="151"/>
      <c r="AE433" s="151"/>
      <c r="AF433" s="151"/>
      <c r="AG433" s="151"/>
      <c r="AH433" s="151"/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  <c r="BI433" s="151"/>
      <c r="BJ433" s="151"/>
      <c r="BK433" s="151"/>
      <c r="BL433" s="151"/>
      <c r="BM433" s="151"/>
      <c r="BN433" s="151"/>
      <c r="BO433" s="151"/>
      <c r="BP433" s="151"/>
      <c r="BQ433" s="151"/>
      <c r="BR433" s="151"/>
      <c r="BS433" s="151"/>
      <c r="BT433" s="151"/>
      <c r="BU433" s="151"/>
      <c r="BV433" s="151"/>
      <c r="BW433" s="151"/>
      <c r="BX433" s="151"/>
      <c r="BY433" s="151"/>
      <c r="BZ433" s="151"/>
      <c r="CA433" s="151"/>
      <c r="CB433" s="151"/>
      <c r="CC433" s="151"/>
      <c r="CD433" s="151"/>
      <c r="CE433" s="151"/>
      <c r="CF433" s="151"/>
      <c r="CG433" s="151"/>
      <c r="CH433" s="151"/>
      <c r="CI433" s="151"/>
      <c r="CJ433" s="151"/>
      <c r="CK433" s="151"/>
      <c r="CL433" s="151"/>
      <c r="CM433" s="151"/>
      <c r="CN433" s="151"/>
      <c r="CO433" s="151"/>
      <c r="CP433" s="151"/>
      <c r="CQ433" s="151"/>
      <c r="CR433" s="151"/>
      <c r="CS433" s="151"/>
      <c r="CT433" s="151"/>
      <c r="CU433" s="151"/>
      <c r="CV433" s="151"/>
      <c r="CW433" s="151"/>
      <c r="CX433" s="151"/>
      <c r="CY433" s="151"/>
      <c r="CZ433" s="151"/>
      <c r="DA433" s="151"/>
      <c r="DB433" s="151"/>
      <c r="DC433" s="151"/>
      <c r="DD433" s="151"/>
      <c r="DE433" s="151"/>
      <c r="DF433" s="151"/>
      <c r="DG433" s="151"/>
      <c r="DH433" s="151"/>
      <c r="DI433" s="151"/>
      <c r="DJ433" s="151"/>
      <c r="DK433" s="151"/>
      <c r="DL433" s="151"/>
      <c r="DM433" s="151"/>
      <c r="DN433" s="151"/>
    </row>
    <row r="434" customFormat="false" ht="12.75" hidden="false" customHeight="false" outlineLevel="0" collapsed="false">
      <c r="A434" s="6" t="s">
        <v>209</v>
      </c>
      <c r="B434" s="6" t="s">
        <v>217</v>
      </c>
      <c r="C434" s="6" t="n">
        <v>31</v>
      </c>
      <c r="D434" s="6" t="s">
        <v>206</v>
      </c>
      <c r="E434" s="150" t="n">
        <v>0</v>
      </c>
      <c r="F434" s="151" t="n">
        <v>0</v>
      </c>
      <c r="G434" s="150" t="n">
        <v>0</v>
      </c>
      <c r="H434" s="151" t="n">
        <v>0</v>
      </c>
      <c r="I434" s="150"/>
      <c r="J434" s="151"/>
      <c r="K434" s="151"/>
      <c r="L434" s="151"/>
      <c r="M434" s="151"/>
      <c r="N434" s="151"/>
      <c r="O434" s="151"/>
      <c r="P434" s="151"/>
      <c r="Q434" s="151"/>
      <c r="R434" s="151"/>
      <c r="S434" s="151"/>
      <c r="T434" s="151"/>
      <c r="U434" s="151"/>
      <c r="V434" s="151"/>
      <c r="W434" s="151"/>
      <c r="X434" s="151"/>
      <c r="Y434" s="151"/>
      <c r="Z434" s="151"/>
      <c r="AA434" s="151"/>
      <c r="AB434" s="151"/>
      <c r="AC434" s="151"/>
      <c r="AD434" s="151"/>
      <c r="AE434" s="151"/>
      <c r="AF434" s="151"/>
      <c r="AG434" s="151"/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51"/>
      <c r="BB434" s="151"/>
      <c r="BC434" s="151"/>
      <c r="BD434" s="151"/>
      <c r="BE434" s="151"/>
      <c r="BF434" s="151"/>
      <c r="BG434" s="151"/>
      <c r="BH434" s="151"/>
      <c r="BI434" s="151"/>
      <c r="BJ434" s="151"/>
      <c r="BK434" s="151"/>
      <c r="BL434" s="151"/>
      <c r="BM434" s="151"/>
      <c r="BN434" s="151"/>
      <c r="BO434" s="151"/>
      <c r="BP434" s="151"/>
      <c r="BQ434" s="151"/>
      <c r="BR434" s="151"/>
      <c r="BS434" s="151"/>
      <c r="BT434" s="151"/>
      <c r="BU434" s="151"/>
      <c r="BV434" s="151"/>
      <c r="BW434" s="151"/>
      <c r="BX434" s="151"/>
      <c r="BY434" s="151"/>
      <c r="BZ434" s="151"/>
      <c r="CA434" s="151"/>
      <c r="CB434" s="151"/>
      <c r="CC434" s="151"/>
      <c r="CD434" s="151"/>
      <c r="CE434" s="151"/>
      <c r="CF434" s="151"/>
      <c r="CG434" s="151"/>
      <c r="CH434" s="151"/>
      <c r="CI434" s="151"/>
      <c r="CJ434" s="151"/>
      <c r="CK434" s="151"/>
      <c r="CL434" s="151"/>
      <c r="CM434" s="151"/>
      <c r="CN434" s="151"/>
      <c r="CO434" s="151"/>
      <c r="CP434" s="151"/>
      <c r="CQ434" s="151"/>
      <c r="CR434" s="151"/>
      <c r="CS434" s="151"/>
      <c r="CT434" s="151"/>
      <c r="CU434" s="151"/>
      <c r="CV434" s="151"/>
      <c r="CW434" s="151"/>
      <c r="CX434" s="151"/>
      <c r="CY434" s="151"/>
      <c r="CZ434" s="151"/>
      <c r="DA434" s="151"/>
      <c r="DB434" s="151"/>
      <c r="DC434" s="151"/>
      <c r="DD434" s="151"/>
      <c r="DE434" s="151"/>
      <c r="DF434" s="151"/>
      <c r="DG434" s="151"/>
      <c r="DH434" s="151"/>
      <c r="DI434" s="151"/>
      <c r="DJ434" s="151"/>
      <c r="DK434" s="151"/>
      <c r="DL434" s="151"/>
      <c r="DM434" s="151"/>
      <c r="DN434" s="151"/>
    </row>
    <row r="435" customFormat="false" ht="12.75" hidden="false" customHeight="false" outlineLevel="0" collapsed="false">
      <c r="A435" s="6" t="s">
        <v>209</v>
      </c>
      <c r="B435" s="6" t="s">
        <v>217</v>
      </c>
      <c r="C435" s="6" t="n">
        <v>32</v>
      </c>
      <c r="D435" s="6" t="s">
        <v>60</v>
      </c>
      <c r="E435" s="150" t="n">
        <v>0</v>
      </c>
      <c r="F435" s="151" t="n">
        <v>0</v>
      </c>
      <c r="G435" s="150" t="n">
        <v>0</v>
      </c>
      <c r="H435" s="151" t="n">
        <v>0</v>
      </c>
      <c r="I435" s="150"/>
      <c r="J435" s="151"/>
      <c r="K435" s="151"/>
      <c r="L435" s="151"/>
      <c r="M435" s="151"/>
      <c r="N435" s="151"/>
      <c r="O435" s="151"/>
      <c r="P435" s="151"/>
      <c r="Q435" s="151"/>
      <c r="R435" s="151"/>
      <c r="S435" s="151"/>
      <c r="T435" s="151"/>
      <c r="U435" s="151"/>
      <c r="V435" s="151"/>
      <c r="W435" s="151"/>
      <c r="X435" s="151"/>
      <c r="Y435" s="151"/>
      <c r="Z435" s="151"/>
      <c r="AA435" s="151"/>
      <c r="AB435" s="151"/>
      <c r="AC435" s="151"/>
      <c r="AD435" s="151"/>
      <c r="AE435" s="151"/>
      <c r="AF435" s="151"/>
      <c r="AG435" s="151"/>
      <c r="AH435" s="151"/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  <c r="BI435" s="151"/>
      <c r="BJ435" s="151"/>
      <c r="BK435" s="151"/>
      <c r="BL435" s="151"/>
      <c r="BM435" s="151"/>
      <c r="BN435" s="151"/>
      <c r="BO435" s="151"/>
      <c r="BP435" s="151"/>
      <c r="BQ435" s="151"/>
      <c r="BR435" s="151"/>
      <c r="BS435" s="151"/>
      <c r="BT435" s="151"/>
      <c r="BU435" s="151"/>
      <c r="BV435" s="151"/>
      <c r="BW435" s="151"/>
      <c r="BX435" s="151"/>
      <c r="BY435" s="151"/>
      <c r="BZ435" s="151"/>
      <c r="CA435" s="151"/>
      <c r="CB435" s="151"/>
      <c r="CC435" s="151"/>
      <c r="CD435" s="151"/>
      <c r="CE435" s="151"/>
      <c r="CF435" s="151"/>
      <c r="CG435" s="151"/>
      <c r="CH435" s="151"/>
      <c r="CI435" s="151"/>
      <c r="CJ435" s="151"/>
      <c r="CK435" s="151"/>
      <c r="CL435" s="151"/>
      <c r="CM435" s="151"/>
      <c r="CN435" s="151"/>
      <c r="CO435" s="151"/>
      <c r="CP435" s="151"/>
      <c r="CQ435" s="151"/>
      <c r="CR435" s="151"/>
      <c r="CS435" s="151"/>
      <c r="CT435" s="151"/>
      <c r="CU435" s="151"/>
      <c r="CV435" s="151"/>
      <c r="CW435" s="151"/>
      <c r="CX435" s="151"/>
      <c r="CY435" s="151"/>
      <c r="CZ435" s="151"/>
      <c r="DA435" s="151"/>
      <c r="DB435" s="151"/>
      <c r="DC435" s="151"/>
      <c r="DD435" s="151"/>
      <c r="DE435" s="151"/>
      <c r="DF435" s="151"/>
      <c r="DG435" s="151"/>
      <c r="DH435" s="151"/>
      <c r="DI435" s="151"/>
      <c r="DJ435" s="151"/>
      <c r="DK435" s="151"/>
      <c r="DL435" s="151"/>
      <c r="DM435" s="151"/>
      <c r="DN435" s="151"/>
    </row>
    <row r="436" customFormat="false" ht="12.75" hidden="false" customHeight="false" outlineLevel="0" collapsed="false">
      <c r="A436" s="6" t="s">
        <v>209</v>
      </c>
      <c r="B436" s="6" t="s">
        <v>217</v>
      </c>
      <c r="C436" s="6" t="n">
        <v>33</v>
      </c>
      <c r="D436" s="6" t="s">
        <v>61</v>
      </c>
      <c r="E436" s="150" t="n">
        <v>0</v>
      </c>
      <c r="F436" s="151" t="n">
        <v>0</v>
      </c>
      <c r="G436" s="150" t="n">
        <v>0</v>
      </c>
      <c r="H436" s="151" t="n">
        <v>0</v>
      </c>
      <c r="I436" s="150"/>
      <c r="J436" s="151"/>
      <c r="K436" s="151"/>
      <c r="L436" s="151"/>
      <c r="M436" s="151"/>
      <c r="N436" s="151"/>
      <c r="O436" s="151"/>
      <c r="P436" s="151"/>
      <c r="Q436" s="151"/>
      <c r="R436" s="151"/>
      <c r="S436" s="151"/>
      <c r="T436" s="151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  <c r="BI436" s="151"/>
      <c r="BJ436" s="151"/>
      <c r="BK436" s="151"/>
      <c r="BL436" s="151"/>
      <c r="BM436" s="151"/>
      <c r="BN436" s="151"/>
      <c r="BO436" s="151"/>
      <c r="BP436" s="151"/>
      <c r="BQ436" s="151"/>
      <c r="BR436" s="151"/>
      <c r="BS436" s="151"/>
      <c r="BT436" s="151"/>
      <c r="BU436" s="151"/>
      <c r="BV436" s="151"/>
      <c r="BW436" s="151"/>
      <c r="BX436" s="151"/>
      <c r="BY436" s="151"/>
      <c r="BZ436" s="151"/>
      <c r="CA436" s="151"/>
      <c r="CB436" s="151"/>
      <c r="CC436" s="151"/>
      <c r="CD436" s="151"/>
      <c r="CE436" s="151"/>
      <c r="CF436" s="151"/>
      <c r="CG436" s="151"/>
      <c r="CH436" s="151"/>
      <c r="CI436" s="151"/>
      <c r="CJ436" s="151"/>
      <c r="CK436" s="151"/>
      <c r="CL436" s="151"/>
      <c r="CM436" s="151"/>
      <c r="CN436" s="151"/>
      <c r="CO436" s="151"/>
      <c r="CP436" s="151"/>
      <c r="CQ436" s="151"/>
      <c r="CR436" s="151"/>
      <c r="CS436" s="151"/>
      <c r="CT436" s="151"/>
      <c r="CU436" s="151"/>
      <c r="CV436" s="151"/>
      <c r="CW436" s="151"/>
      <c r="CX436" s="151"/>
      <c r="CY436" s="151"/>
      <c r="CZ436" s="151"/>
      <c r="DA436" s="151"/>
      <c r="DB436" s="151"/>
      <c r="DC436" s="151"/>
      <c r="DD436" s="151"/>
      <c r="DE436" s="151"/>
      <c r="DF436" s="151"/>
      <c r="DG436" s="151"/>
      <c r="DH436" s="151"/>
      <c r="DI436" s="151"/>
      <c r="DJ436" s="151"/>
      <c r="DK436" s="151"/>
      <c r="DL436" s="151"/>
      <c r="DM436" s="151"/>
      <c r="DN436" s="151"/>
    </row>
    <row r="437" customFormat="false" ht="12.75" hidden="false" customHeight="false" outlineLevel="0" collapsed="false">
      <c r="A437" s="6" t="s">
        <v>209</v>
      </c>
      <c r="B437" s="6" t="s">
        <v>217</v>
      </c>
      <c r="C437" s="6" t="n">
        <v>34</v>
      </c>
      <c r="D437" s="6" t="s">
        <v>62</v>
      </c>
      <c r="E437" s="150" t="n">
        <v>0</v>
      </c>
      <c r="F437" s="151" t="n">
        <v>0</v>
      </c>
      <c r="G437" s="150" t="n">
        <v>0</v>
      </c>
      <c r="H437" s="151" t="n">
        <v>0</v>
      </c>
      <c r="I437" s="150"/>
      <c r="J437" s="151"/>
      <c r="K437" s="151"/>
      <c r="L437" s="151"/>
      <c r="M437" s="151"/>
      <c r="N437" s="151"/>
      <c r="O437" s="151"/>
      <c r="P437" s="151"/>
      <c r="Q437" s="151"/>
      <c r="R437" s="151"/>
      <c r="S437" s="151"/>
      <c r="T437" s="151"/>
      <c r="U437" s="151"/>
      <c r="V437" s="151"/>
      <c r="W437" s="151"/>
      <c r="X437" s="151"/>
      <c r="Y437" s="151"/>
      <c r="Z437" s="151"/>
      <c r="AA437" s="151"/>
      <c r="AB437" s="151"/>
      <c r="AC437" s="151"/>
      <c r="AD437" s="151"/>
      <c r="AE437" s="151"/>
      <c r="AF437" s="151"/>
      <c r="AG437" s="151"/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  <c r="BI437" s="151"/>
      <c r="BJ437" s="151"/>
      <c r="BK437" s="151"/>
      <c r="BL437" s="151"/>
      <c r="BM437" s="151"/>
      <c r="BN437" s="151"/>
      <c r="BO437" s="151"/>
      <c r="BP437" s="151"/>
      <c r="BQ437" s="151"/>
      <c r="BR437" s="151"/>
      <c r="BS437" s="151"/>
      <c r="BT437" s="151"/>
      <c r="BU437" s="151"/>
      <c r="BV437" s="151"/>
      <c r="BW437" s="151"/>
      <c r="BX437" s="151"/>
      <c r="BY437" s="151"/>
      <c r="BZ437" s="151"/>
      <c r="CA437" s="151"/>
      <c r="CB437" s="151"/>
      <c r="CC437" s="151"/>
      <c r="CD437" s="151"/>
      <c r="CE437" s="151"/>
      <c r="CF437" s="151"/>
      <c r="CG437" s="151"/>
      <c r="CH437" s="151"/>
      <c r="CI437" s="151"/>
      <c r="CJ437" s="151"/>
      <c r="CK437" s="151"/>
      <c r="CL437" s="151"/>
      <c r="CM437" s="151"/>
      <c r="CN437" s="151"/>
      <c r="CO437" s="151"/>
      <c r="CP437" s="151"/>
      <c r="CQ437" s="151"/>
      <c r="CR437" s="151"/>
      <c r="CS437" s="151"/>
      <c r="CT437" s="151"/>
      <c r="CU437" s="151"/>
      <c r="CV437" s="151"/>
      <c r="CW437" s="151"/>
      <c r="CX437" s="151"/>
      <c r="CY437" s="151"/>
      <c r="CZ437" s="151"/>
      <c r="DA437" s="151"/>
      <c r="DB437" s="151"/>
      <c r="DC437" s="151"/>
      <c r="DD437" s="151"/>
      <c r="DE437" s="151"/>
      <c r="DF437" s="151"/>
      <c r="DG437" s="151"/>
      <c r="DH437" s="151"/>
      <c r="DI437" s="151"/>
      <c r="DJ437" s="151"/>
      <c r="DK437" s="151"/>
      <c r="DL437" s="151"/>
      <c r="DM437" s="151"/>
      <c r="DN437" s="151"/>
    </row>
    <row r="438" customFormat="false" ht="12.75" hidden="false" customHeight="false" outlineLevel="0" collapsed="false">
      <c r="A438" s="6" t="s">
        <v>209</v>
      </c>
      <c r="B438" s="6" t="s">
        <v>217</v>
      </c>
      <c r="C438" s="6" t="n">
        <v>35</v>
      </c>
      <c r="D438" s="6" t="s">
        <v>63</v>
      </c>
      <c r="E438" s="150" t="n">
        <v>0</v>
      </c>
      <c r="F438" s="151" t="n">
        <v>0</v>
      </c>
      <c r="G438" s="150" t="n">
        <v>0</v>
      </c>
      <c r="H438" s="151" t="n">
        <v>0</v>
      </c>
      <c r="I438" s="150"/>
      <c r="J438" s="151"/>
      <c r="K438" s="151"/>
      <c r="L438" s="151"/>
      <c r="M438" s="151"/>
      <c r="N438" s="151"/>
      <c r="O438" s="151"/>
      <c r="P438" s="151"/>
      <c r="Q438" s="151"/>
      <c r="R438" s="151"/>
      <c r="S438" s="151"/>
      <c r="T438" s="151"/>
      <c r="U438" s="151"/>
      <c r="V438" s="151"/>
      <c r="W438" s="151"/>
      <c r="X438" s="151"/>
      <c r="Y438" s="151"/>
      <c r="Z438" s="151"/>
      <c r="AA438" s="151"/>
      <c r="AB438" s="151"/>
      <c r="AC438" s="151"/>
      <c r="AD438" s="151"/>
      <c r="AE438" s="151"/>
      <c r="AF438" s="151"/>
      <c r="AG438" s="151"/>
      <c r="AH438" s="151"/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  <c r="BI438" s="151"/>
      <c r="BJ438" s="151"/>
      <c r="BK438" s="151"/>
      <c r="BL438" s="151"/>
      <c r="BM438" s="151"/>
      <c r="BN438" s="151"/>
      <c r="BO438" s="151"/>
      <c r="BP438" s="151"/>
      <c r="BQ438" s="151"/>
      <c r="BR438" s="151"/>
      <c r="BS438" s="151"/>
      <c r="BT438" s="151"/>
      <c r="BU438" s="151"/>
      <c r="BV438" s="151"/>
      <c r="BW438" s="151"/>
      <c r="BX438" s="151"/>
      <c r="BY438" s="151"/>
      <c r="BZ438" s="151"/>
      <c r="CA438" s="151"/>
      <c r="CB438" s="151"/>
      <c r="CC438" s="151"/>
      <c r="CD438" s="151"/>
      <c r="CE438" s="151"/>
      <c r="CF438" s="151"/>
      <c r="CG438" s="151"/>
      <c r="CH438" s="151"/>
      <c r="CI438" s="151"/>
      <c r="CJ438" s="151"/>
      <c r="CK438" s="151"/>
      <c r="CL438" s="151"/>
      <c r="CM438" s="151"/>
      <c r="CN438" s="151"/>
      <c r="CO438" s="151"/>
      <c r="CP438" s="151"/>
      <c r="CQ438" s="151"/>
      <c r="CR438" s="151"/>
      <c r="CS438" s="151"/>
      <c r="CT438" s="151"/>
      <c r="CU438" s="151"/>
      <c r="CV438" s="151"/>
      <c r="CW438" s="151"/>
      <c r="CX438" s="151"/>
      <c r="CY438" s="151"/>
      <c r="CZ438" s="151"/>
      <c r="DA438" s="151"/>
      <c r="DB438" s="151"/>
      <c r="DC438" s="151"/>
      <c r="DD438" s="151"/>
      <c r="DE438" s="151"/>
      <c r="DF438" s="151"/>
      <c r="DG438" s="151"/>
      <c r="DH438" s="151"/>
      <c r="DI438" s="151"/>
      <c r="DJ438" s="151"/>
      <c r="DK438" s="151"/>
      <c r="DL438" s="151"/>
      <c r="DM438" s="151"/>
      <c r="DN438" s="151"/>
    </row>
    <row r="439" customFormat="false" ht="12.75" hidden="false" customHeight="false" outlineLevel="0" collapsed="false">
      <c r="A439" s="6" t="s">
        <v>209</v>
      </c>
      <c r="B439" s="6" t="s">
        <v>217</v>
      </c>
      <c r="C439" s="6" t="n">
        <v>36</v>
      </c>
      <c r="D439" s="6" t="s">
        <v>64</v>
      </c>
      <c r="E439" s="150" t="n">
        <v>0</v>
      </c>
      <c r="F439" s="151" t="n">
        <v>0</v>
      </c>
      <c r="G439" s="150" t="n">
        <v>0</v>
      </c>
      <c r="H439" s="151" t="n">
        <v>0</v>
      </c>
      <c r="I439" s="150"/>
      <c r="J439" s="151"/>
      <c r="K439" s="151"/>
      <c r="L439" s="151"/>
      <c r="M439" s="151"/>
      <c r="N439" s="151"/>
      <c r="O439" s="151"/>
      <c r="P439" s="151"/>
      <c r="Q439" s="151"/>
      <c r="R439" s="151"/>
      <c r="S439" s="151"/>
      <c r="T439" s="151"/>
      <c r="U439" s="151"/>
      <c r="V439" s="151"/>
      <c r="W439" s="151"/>
      <c r="X439" s="151"/>
      <c r="Y439" s="151"/>
      <c r="Z439" s="151"/>
      <c r="AA439" s="151"/>
      <c r="AB439" s="151"/>
      <c r="AC439" s="151"/>
      <c r="AD439" s="151"/>
      <c r="AE439" s="151"/>
      <c r="AF439" s="151"/>
      <c r="AG439" s="151"/>
      <c r="AH439" s="151"/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51"/>
      <c r="BB439" s="151"/>
      <c r="BC439" s="151"/>
      <c r="BD439" s="151"/>
      <c r="BE439" s="151"/>
      <c r="BF439" s="151"/>
      <c r="BG439" s="151"/>
      <c r="BH439" s="151"/>
      <c r="BI439" s="151"/>
      <c r="BJ439" s="151"/>
      <c r="BK439" s="151"/>
      <c r="BL439" s="151"/>
      <c r="BM439" s="151"/>
      <c r="BN439" s="151"/>
      <c r="BO439" s="151"/>
      <c r="BP439" s="151"/>
      <c r="BQ439" s="151"/>
      <c r="BR439" s="151"/>
      <c r="BS439" s="151"/>
      <c r="BT439" s="151"/>
      <c r="BU439" s="151"/>
      <c r="BV439" s="151"/>
      <c r="BW439" s="151"/>
      <c r="BX439" s="151"/>
      <c r="BY439" s="151"/>
      <c r="BZ439" s="151"/>
      <c r="CA439" s="151"/>
      <c r="CB439" s="151"/>
      <c r="CC439" s="151"/>
      <c r="CD439" s="151"/>
      <c r="CE439" s="151"/>
      <c r="CF439" s="151"/>
      <c r="CG439" s="151"/>
      <c r="CH439" s="151"/>
      <c r="CI439" s="151"/>
      <c r="CJ439" s="151"/>
      <c r="CK439" s="151"/>
      <c r="CL439" s="151"/>
      <c r="CM439" s="151"/>
      <c r="CN439" s="151"/>
      <c r="CO439" s="151"/>
      <c r="CP439" s="151"/>
      <c r="CQ439" s="151"/>
      <c r="CR439" s="151"/>
      <c r="CS439" s="151"/>
      <c r="CT439" s="151"/>
      <c r="CU439" s="151"/>
      <c r="CV439" s="151"/>
      <c r="CW439" s="151"/>
      <c r="CX439" s="151"/>
      <c r="CY439" s="151"/>
      <c r="CZ439" s="151"/>
      <c r="DA439" s="151"/>
      <c r="DB439" s="151"/>
      <c r="DC439" s="151"/>
      <c r="DD439" s="151"/>
      <c r="DE439" s="151"/>
      <c r="DF439" s="151"/>
      <c r="DG439" s="151"/>
      <c r="DH439" s="151"/>
      <c r="DI439" s="151"/>
      <c r="DJ439" s="151"/>
      <c r="DK439" s="151"/>
      <c r="DL439" s="151"/>
      <c r="DM439" s="151"/>
      <c r="DN439" s="151"/>
    </row>
    <row r="440" customFormat="false" ht="12.75" hidden="false" customHeight="false" outlineLevel="0" collapsed="false">
      <c r="A440" s="6" t="s">
        <v>209</v>
      </c>
      <c r="B440" s="6" t="s">
        <v>217</v>
      </c>
      <c r="C440" s="6" t="n">
        <v>37</v>
      </c>
      <c r="D440" s="6" t="s">
        <v>65</v>
      </c>
      <c r="E440" s="150" t="n">
        <v>0</v>
      </c>
      <c r="F440" s="151" t="n">
        <v>0</v>
      </c>
      <c r="G440" s="150" t="n">
        <v>0</v>
      </c>
      <c r="H440" s="151" t="n">
        <v>0</v>
      </c>
      <c r="I440" s="150"/>
      <c r="J440" s="151"/>
      <c r="K440" s="151"/>
      <c r="L440" s="151"/>
      <c r="M440" s="151"/>
      <c r="N440" s="151"/>
      <c r="O440" s="151"/>
      <c r="P440" s="151"/>
      <c r="Q440" s="151"/>
      <c r="R440" s="151"/>
      <c r="S440" s="151"/>
      <c r="T440" s="151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  <c r="BI440" s="151"/>
      <c r="BJ440" s="151"/>
      <c r="BK440" s="151"/>
      <c r="BL440" s="151"/>
      <c r="BM440" s="151"/>
      <c r="BN440" s="151"/>
      <c r="BO440" s="151"/>
      <c r="BP440" s="151"/>
      <c r="BQ440" s="151"/>
      <c r="BR440" s="151"/>
      <c r="BS440" s="151"/>
      <c r="BT440" s="151"/>
      <c r="BU440" s="151"/>
      <c r="BV440" s="151"/>
      <c r="BW440" s="151"/>
      <c r="BX440" s="151"/>
      <c r="BY440" s="151"/>
      <c r="BZ440" s="151"/>
      <c r="CA440" s="151"/>
      <c r="CB440" s="151"/>
      <c r="CC440" s="151"/>
      <c r="CD440" s="151"/>
      <c r="CE440" s="151"/>
      <c r="CF440" s="151"/>
      <c r="CG440" s="151"/>
      <c r="CH440" s="151"/>
      <c r="CI440" s="151"/>
      <c r="CJ440" s="151"/>
      <c r="CK440" s="151"/>
      <c r="CL440" s="151"/>
      <c r="CM440" s="151"/>
      <c r="CN440" s="151"/>
      <c r="CO440" s="151"/>
      <c r="CP440" s="151"/>
      <c r="CQ440" s="151"/>
      <c r="CR440" s="151"/>
      <c r="CS440" s="151"/>
      <c r="CT440" s="151"/>
      <c r="CU440" s="151"/>
      <c r="CV440" s="151"/>
      <c r="CW440" s="151"/>
      <c r="CX440" s="151"/>
      <c r="CY440" s="151"/>
      <c r="CZ440" s="151"/>
      <c r="DA440" s="151"/>
      <c r="DB440" s="151"/>
      <c r="DC440" s="151"/>
      <c r="DD440" s="151"/>
      <c r="DE440" s="151"/>
      <c r="DF440" s="151"/>
      <c r="DG440" s="151"/>
      <c r="DH440" s="151"/>
      <c r="DI440" s="151"/>
      <c r="DJ440" s="151"/>
      <c r="DK440" s="151"/>
      <c r="DL440" s="151"/>
      <c r="DM440" s="151"/>
      <c r="DN440" s="151"/>
    </row>
    <row r="441" customFormat="false" ht="12.75" hidden="false" customHeight="false" outlineLevel="0" collapsed="false">
      <c r="A441" s="6" t="s">
        <v>209</v>
      </c>
      <c r="B441" s="6" t="s">
        <v>217</v>
      </c>
      <c r="C441" s="6" t="n">
        <v>38</v>
      </c>
      <c r="D441" s="6" t="s">
        <v>66</v>
      </c>
      <c r="E441" s="150" t="n">
        <v>0</v>
      </c>
      <c r="F441" s="151" t="n">
        <v>0</v>
      </c>
      <c r="G441" s="150" t="n">
        <v>0</v>
      </c>
      <c r="H441" s="151" t="n">
        <v>0</v>
      </c>
      <c r="I441" s="150"/>
      <c r="J441" s="151"/>
      <c r="K441" s="151"/>
      <c r="L441" s="151"/>
      <c r="M441" s="151"/>
      <c r="N441" s="151"/>
      <c r="O441" s="151"/>
      <c r="P441" s="151"/>
      <c r="Q441" s="151"/>
      <c r="R441" s="151"/>
      <c r="S441" s="151"/>
      <c r="T441" s="151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  <c r="BI441" s="151"/>
      <c r="BJ441" s="151"/>
      <c r="BK441" s="151"/>
      <c r="BL441" s="151"/>
      <c r="BM441" s="151"/>
      <c r="BN441" s="151"/>
      <c r="BO441" s="151"/>
      <c r="BP441" s="151"/>
      <c r="BQ441" s="151"/>
      <c r="BR441" s="151"/>
      <c r="BS441" s="151"/>
      <c r="BT441" s="151"/>
      <c r="BU441" s="151"/>
      <c r="BV441" s="151"/>
      <c r="BW441" s="151"/>
      <c r="BX441" s="151"/>
      <c r="BY441" s="151"/>
      <c r="BZ441" s="151"/>
      <c r="CA441" s="151"/>
      <c r="CB441" s="151"/>
      <c r="CC441" s="151"/>
      <c r="CD441" s="151"/>
      <c r="CE441" s="151"/>
      <c r="CF441" s="151"/>
      <c r="CG441" s="151"/>
      <c r="CH441" s="151"/>
      <c r="CI441" s="151"/>
      <c r="CJ441" s="151"/>
      <c r="CK441" s="151"/>
      <c r="CL441" s="151"/>
      <c r="CM441" s="151"/>
      <c r="CN441" s="151"/>
      <c r="CO441" s="151"/>
      <c r="CP441" s="151"/>
      <c r="CQ441" s="151"/>
      <c r="CR441" s="151"/>
      <c r="CS441" s="151"/>
      <c r="CT441" s="151"/>
      <c r="CU441" s="151"/>
      <c r="CV441" s="151"/>
      <c r="CW441" s="151"/>
      <c r="CX441" s="151"/>
      <c r="CY441" s="151"/>
      <c r="CZ441" s="151"/>
      <c r="DA441" s="151"/>
      <c r="DB441" s="151"/>
      <c r="DC441" s="151"/>
      <c r="DD441" s="151"/>
      <c r="DE441" s="151"/>
      <c r="DF441" s="151"/>
      <c r="DG441" s="151"/>
      <c r="DH441" s="151"/>
      <c r="DI441" s="151"/>
      <c r="DJ441" s="151"/>
      <c r="DK441" s="151"/>
      <c r="DL441" s="151"/>
      <c r="DM441" s="151"/>
      <c r="DN441" s="151"/>
    </row>
    <row r="442" customFormat="false" ht="12.75" hidden="false" customHeight="false" outlineLevel="0" collapsed="false">
      <c r="A442" s="6" t="s">
        <v>209</v>
      </c>
      <c r="B442" s="6" t="s">
        <v>217</v>
      </c>
      <c r="C442" s="6" t="n">
        <v>39</v>
      </c>
      <c r="D442" s="6" t="s">
        <v>67</v>
      </c>
      <c r="E442" s="150" t="n">
        <v>0</v>
      </c>
      <c r="F442" s="151" t="n">
        <v>0</v>
      </c>
      <c r="G442" s="150" t="n">
        <v>0</v>
      </c>
      <c r="H442" s="151" t="n">
        <v>0</v>
      </c>
      <c r="I442" s="150"/>
      <c r="J442" s="151"/>
      <c r="K442" s="151"/>
      <c r="L442" s="151"/>
      <c r="M442" s="151"/>
      <c r="N442" s="151"/>
      <c r="O442" s="151"/>
      <c r="P442" s="151"/>
      <c r="Q442" s="151"/>
      <c r="R442" s="151"/>
      <c r="S442" s="151"/>
      <c r="T442" s="151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  <c r="BI442" s="151"/>
      <c r="BJ442" s="151"/>
      <c r="BK442" s="151"/>
      <c r="BL442" s="151"/>
      <c r="BM442" s="151"/>
      <c r="BN442" s="151"/>
      <c r="BO442" s="151"/>
      <c r="BP442" s="151"/>
      <c r="BQ442" s="151"/>
      <c r="BR442" s="151"/>
      <c r="BS442" s="151"/>
      <c r="BT442" s="151"/>
      <c r="BU442" s="151"/>
      <c r="BV442" s="151"/>
      <c r="BW442" s="151"/>
      <c r="BX442" s="151"/>
      <c r="BY442" s="151"/>
      <c r="BZ442" s="151"/>
      <c r="CA442" s="151"/>
      <c r="CB442" s="151"/>
      <c r="CC442" s="151"/>
      <c r="CD442" s="151"/>
      <c r="CE442" s="151"/>
      <c r="CF442" s="151"/>
      <c r="CG442" s="151"/>
      <c r="CH442" s="151"/>
      <c r="CI442" s="151"/>
      <c r="CJ442" s="151"/>
      <c r="CK442" s="151"/>
      <c r="CL442" s="151"/>
      <c r="CM442" s="151"/>
      <c r="CN442" s="151"/>
      <c r="CO442" s="151"/>
      <c r="CP442" s="151"/>
      <c r="CQ442" s="151"/>
      <c r="CR442" s="151"/>
      <c r="CS442" s="151"/>
      <c r="CT442" s="151"/>
      <c r="CU442" s="151"/>
      <c r="CV442" s="151"/>
      <c r="CW442" s="151"/>
      <c r="CX442" s="151"/>
      <c r="CY442" s="151"/>
      <c r="CZ442" s="151"/>
      <c r="DA442" s="151"/>
      <c r="DB442" s="151"/>
      <c r="DC442" s="151"/>
      <c r="DD442" s="151"/>
      <c r="DE442" s="151"/>
      <c r="DF442" s="151"/>
      <c r="DG442" s="151"/>
      <c r="DH442" s="151"/>
      <c r="DI442" s="151"/>
      <c r="DJ442" s="151"/>
      <c r="DK442" s="151"/>
      <c r="DL442" s="151"/>
      <c r="DM442" s="151"/>
      <c r="DN442" s="151"/>
    </row>
    <row r="443" customFormat="false" ht="12.75" hidden="false" customHeight="false" outlineLevel="0" collapsed="false">
      <c r="A443" s="6" t="s">
        <v>209</v>
      </c>
      <c r="B443" s="6" t="s">
        <v>217</v>
      </c>
      <c r="C443" s="6" t="n">
        <v>40</v>
      </c>
      <c r="D443" s="6" t="s">
        <v>68</v>
      </c>
      <c r="E443" s="150" t="n">
        <v>0</v>
      </c>
      <c r="F443" s="151" t="n">
        <v>0</v>
      </c>
      <c r="G443" s="150" t="n">
        <v>0</v>
      </c>
      <c r="H443" s="151" t="n">
        <v>0</v>
      </c>
      <c r="I443" s="150"/>
      <c r="J443" s="151"/>
      <c r="K443" s="151"/>
      <c r="L443" s="151"/>
      <c r="M443" s="151"/>
      <c r="N443" s="151"/>
      <c r="O443" s="151"/>
      <c r="P443" s="151"/>
      <c r="Q443" s="151"/>
      <c r="R443" s="151"/>
      <c r="S443" s="151"/>
      <c r="T443" s="151"/>
      <c r="U443" s="151"/>
      <c r="V443" s="151"/>
      <c r="W443" s="151"/>
      <c r="X443" s="151"/>
      <c r="Y443" s="151"/>
      <c r="Z443" s="151"/>
      <c r="AA443" s="151"/>
      <c r="AB443" s="151"/>
      <c r="AC443" s="151"/>
      <c r="AD443" s="151"/>
      <c r="AE443" s="151"/>
      <c r="AF443" s="151"/>
      <c r="AG443" s="151"/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  <c r="BI443" s="151"/>
      <c r="BJ443" s="151"/>
      <c r="BK443" s="151"/>
      <c r="BL443" s="151"/>
      <c r="BM443" s="151"/>
      <c r="BN443" s="151"/>
      <c r="BO443" s="151"/>
      <c r="BP443" s="151"/>
      <c r="BQ443" s="151"/>
      <c r="BR443" s="151"/>
      <c r="BS443" s="151"/>
      <c r="BT443" s="151"/>
      <c r="BU443" s="151"/>
      <c r="BV443" s="151"/>
      <c r="BW443" s="151"/>
      <c r="BX443" s="151"/>
      <c r="BY443" s="151"/>
      <c r="BZ443" s="151"/>
      <c r="CA443" s="151"/>
      <c r="CB443" s="151"/>
      <c r="CC443" s="151"/>
      <c r="CD443" s="151"/>
      <c r="CE443" s="151"/>
      <c r="CF443" s="151"/>
      <c r="CG443" s="151"/>
      <c r="CH443" s="151"/>
      <c r="CI443" s="151"/>
      <c r="CJ443" s="151"/>
      <c r="CK443" s="151"/>
      <c r="CL443" s="151"/>
      <c r="CM443" s="151"/>
      <c r="CN443" s="151"/>
      <c r="CO443" s="151"/>
      <c r="CP443" s="151"/>
      <c r="CQ443" s="151"/>
      <c r="CR443" s="151"/>
      <c r="CS443" s="151"/>
      <c r="CT443" s="151"/>
      <c r="CU443" s="151"/>
      <c r="CV443" s="151"/>
      <c r="CW443" s="151"/>
      <c r="CX443" s="151"/>
      <c r="CY443" s="151"/>
      <c r="CZ443" s="151"/>
      <c r="DA443" s="151"/>
      <c r="DB443" s="151"/>
      <c r="DC443" s="151"/>
      <c r="DD443" s="151"/>
      <c r="DE443" s="151"/>
      <c r="DF443" s="151"/>
      <c r="DG443" s="151"/>
      <c r="DH443" s="151"/>
      <c r="DI443" s="151"/>
      <c r="DJ443" s="151"/>
      <c r="DK443" s="151"/>
      <c r="DL443" s="151"/>
      <c r="DM443" s="151"/>
      <c r="DN443" s="151"/>
    </row>
    <row r="444" customFormat="false" ht="12.75" hidden="false" customHeight="false" outlineLevel="0" collapsed="false">
      <c r="A444" s="6" t="s">
        <v>209</v>
      </c>
      <c r="B444" s="6" t="s">
        <v>218</v>
      </c>
      <c r="C444" s="6" t="n">
        <v>1</v>
      </c>
      <c r="D444" s="6" t="s">
        <v>15</v>
      </c>
      <c r="E444" s="150" t="n">
        <v>11993764</v>
      </c>
      <c r="F444" s="151" t="n">
        <v>38714759.61</v>
      </c>
      <c r="G444" s="150" t="n">
        <v>-104114</v>
      </c>
      <c r="H444" s="151" t="n">
        <v>-335617.02</v>
      </c>
      <c r="I444" s="150"/>
      <c r="J444" s="151"/>
      <c r="K444" s="151"/>
      <c r="L444" s="151"/>
      <c r="M444" s="151"/>
      <c r="N444" s="151"/>
      <c r="O444" s="151"/>
      <c r="P444" s="151"/>
      <c r="Q444" s="151"/>
      <c r="R444" s="151"/>
      <c r="S444" s="151"/>
      <c r="T444" s="151"/>
      <c r="U444" s="151"/>
      <c r="V444" s="151"/>
      <c r="W444" s="151"/>
      <c r="X444" s="151"/>
      <c r="Y444" s="151"/>
      <c r="Z444" s="151"/>
      <c r="AA444" s="151"/>
      <c r="AB444" s="151"/>
      <c r="AC444" s="151"/>
      <c r="AD444" s="151"/>
      <c r="AE444" s="151"/>
      <c r="AF444" s="151"/>
      <c r="AG444" s="151"/>
      <c r="AH444" s="151"/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51"/>
      <c r="BB444" s="151"/>
      <c r="BC444" s="151"/>
      <c r="BD444" s="151"/>
      <c r="BE444" s="151"/>
      <c r="BF444" s="151"/>
      <c r="BG444" s="151"/>
      <c r="BH444" s="151"/>
      <c r="BI444" s="151"/>
      <c r="BJ444" s="151"/>
      <c r="BK444" s="151"/>
      <c r="BL444" s="151"/>
      <c r="BM444" s="151"/>
      <c r="BN444" s="151"/>
      <c r="BO444" s="151"/>
      <c r="BP444" s="151"/>
      <c r="BQ444" s="151"/>
      <c r="BR444" s="151"/>
      <c r="BS444" s="151"/>
      <c r="BT444" s="151"/>
      <c r="BU444" s="151"/>
      <c r="BV444" s="151"/>
      <c r="BW444" s="151"/>
      <c r="BX444" s="151"/>
      <c r="BY444" s="151"/>
      <c r="BZ444" s="151"/>
      <c r="CA444" s="151"/>
      <c r="CB444" s="151"/>
      <c r="CC444" s="151"/>
      <c r="CD444" s="151"/>
      <c r="CE444" s="151"/>
      <c r="CF444" s="151"/>
      <c r="CG444" s="151"/>
      <c r="CH444" s="151"/>
      <c r="CI444" s="151"/>
      <c r="CJ444" s="151"/>
      <c r="CK444" s="151"/>
      <c r="CL444" s="151"/>
      <c r="CM444" s="151"/>
      <c r="CN444" s="151"/>
      <c r="CO444" s="151"/>
      <c r="CP444" s="151"/>
      <c r="CQ444" s="151"/>
      <c r="CR444" s="151"/>
      <c r="CS444" s="151"/>
      <c r="CT444" s="151"/>
      <c r="CU444" s="151"/>
      <c r="CV444" s="151"/>
      <c r="CW444" s="151"/>
      <c r="CX444" s="151"/>
      <c r="CY444" s="151"/>
      <c r="CZ444" s="151"/>
      <c r="DA444" s="151"/>
      <c r="DB444" s="151"/>
      <c r="DC444" s="151"/>
      <c r="DD444" s="151"/>
      <c r="DE444" s="151"/>
      <c r="DF444" s="151"/>
      <c r="DG444" s="151"/>
      <c r="DH444" s="151"/>
      <c r="DI444" s="151"/>
      <c r="DJ444" s="151"/>
      <c r="DK444" s="151"/>
      <c r="DL444" s="151"/>
      <c r="DM444" s="151"/>
      <c r="DN444" s="151"/>
    </row>
    <row r="445" customFormat="false" ht="12.75" hidden="false" customHeight="false" outlineLevel="0" collapsed="false">
      <c r="A445" s="6" t="s">
        <v>209</v>
      </c>
      <c r="B445" s="6" t="s">
        <v>218</v>
      </c>
      <c r="C445" s="6" t="n">
        <v>2</v>
      </c>
      <c r="D445" s="6" t="s">
        <v>16</v>
      </c>
      <c r="E445" s="150" t="n">
        <v>0</v>
      </c>
      <c r="F445" s="151" t="n">
        <v>0</v>
      </c>
      <c r="G445" s="150" t="n">
        <v>0</v>
      </c>
      <c r="H445" s="151" t="n">
        <v>0</v>
      </c>
      <c r="I445" s="150"/>
      <c r="J445" s="151"/>
      <c r="K445" s="151"/>
      <c r="L445" s="151"/>
      <c r="M445" s="151"/>
      <c r="N445" s="151"/>
      <c r="O445" s="151"/>
      <c r="P445" s="151"/>
      <c r="Q445" s="151"/>
      <c r="R445" s="151"/>
      <c r="S445" s="151"/>
      <c r="T445" s="151"/>
      <c r="U445" s="151"/>
      <c r="V445" s="151"/>
      <c r="W445" s="151"/>
      <c r="X445" s="151"/>
      <c r="Y445" s="151"/>
      <c r="Z445" s="151"/>
      <c r="AA445" s="151"/>
      <c r="AB445" s="151"/>
      <c r="AC445" s="151"/>
      <c r="AD445" s="151"/>
      <c r="AE445" s="151"/>
      <c r="AF445" s="151"/>
      <c r="AG445" s="151"/>
      <c r="AH445" s="151"/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  <c r="BI445" s="151"/>
      <c r="BJ445" s="151"/>
      <c r="BK445" s="151"/>
      <c r="BL445" s="151"/>
      <c r="BM445" s="151"/>
      <c r="BN445" s="151"/>
      <c r="BO445" s="151"/>
      <c r="BP445" s="151"/>
      <c r="BQ445" s="151"/>
      <c r="BR445" s="151"/>
      <c r="BS445" s="151"/>
      <c r="BT445" s="151"/>
      <c r="BU445" s="151"/>
      <c r="BV445" s="151"/>
      <c r="BW445" s="151"/>
      <c r="BX445" s="151"/>
      <c r="BY445" s="151"/>
      <c r="BZ445" s="151"/>
      <c r="CA445" s="151"/>
      <c r="CB445" s="151"/>
      <c r="CC445" s="151"/>
      <c r="CD445" s="151"/>
      <c r="CE445" s="151"/>
      <c r="CF445" s="151"/>
      <c r="CG445" s="151"/>
      <c r="CH445" s="151"/>
      <c r="CI445" s="151"/>
      <c r="CJ445" s="151"/>
      <c r="CK445" s="151"/>
      <c r="CL445" s="151"/>
      <c r="CM445" s="151"/>
      <c r="CN445" s="151"/>
      <c r="CO445" s="151"/>
      <c r="CP445" s="151"/>
      <c r="CQ445" s="151"/>
      <c r="CR445" s="151"/>
      <c r="CS445" s="151"/>
      <c r="CT445" s="151"/>
      <c r="CU445" s="151"/>
      <c r="CV445" s="151"/>
      <c r="CW445" s="151"/>
      <c r="CX445" s="151"/>
      <c r="CY445" s="151"/>
      <c r="CZ445" s="151"/>
      <c r="DA445" s="151"/>
      <c r="DB445" s="151"/>
      <c r="DC445" s="151"/>
      <c r="DD445" s="151"/>
      <c r="DE445" s="151"/>
      <c r="DF445" s="151"/>
      <c r="DG445" s="151"/>
      <c r="DH445" s="151"/>
      <c r="DI445" s="151"/>
      <c r="DJ445" s="151"/>
      <c r="DK445" s="151"/>
      <c r="DL445" s="151"/>
      <c r="DM445" s="151"/>
      <c r="DN445" s="151"/>
    </row>
    <row r="446" customFormat="false" ht="12.75" hidden="false" customHeight="false" outlineLevel="0" collapsed="false">
      <c r="A446" s="6" t="s">
        <v>209</v>
      </c>
      <c r="B446" s="6" t="s">
        <v>218</v>
      </c>
      <c r="C446" s="6" t="n">
        <v>3</v>
      </c>
      <c r="D446" s="6" t="s">
        <v>17</v>
      </c>
      <c r="E446" s="150" t="n">
        <v>12450090</v>
      </c>
      <c r="F446" s="151" t="n">
        <v>43694931</v>
      </c>
      <c r="G446" s="150" t="n">
        <v>0</v>
      </c>
      <c r="H446" s="151" t="n">
        <v>0</v>
      </c>
      <c r="I446" s="150"/>
      <c r="J446" s="151"/>
      <c r="K446" s="151"/>
      <c r="L446" s="151"/>
      <c r="M446" s="151"/>
      <c r="N446" s="151"/>
      <c r="O446" s="151"/>
      <c r="P446" s="151"/>
      <c r="Q446" s="151"/>
      <c r="R446" s="151"/>
      <c r="S446" s="151"/>
      <c r="T446" s="151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  <c r="BI446" s="151"/>
      <c r="BJ446" s="151"/>
      <c r="BK446" s="151"/>
      <c r="BL446" s="151"/>
      <c r="BM446" s="151"/>
      <c r="BN446" s="151"/>
      <c r="BO446" s="151"/>
      <c r="BP446" s="151"/>
      <c r="BQ446" s="151"/>
      <c r="BR446" s="151"/>
      <c r="BS446" s="151"/>
      <c r="BT446" s="151"/>
      <c r="BU446" s="151"/>
      <c r="BV446" s="151"/>
      <c r="BW446" s="151"/>
      <c r="BX446" s="151"/>
      <c r="BY446" s="151"/>
      <c r="BZ446" s="151"/>
      <c r="CA446" s="151"/>
      <c r="CB446" s="151"/>
      <c r="CC446" s="151"/>
      <c r="CD446" s="151"/>
      <c r="CE446" s="151"/>
      <c r="CF446" s="151"/>
      <c r="CG446" s="151"/>
      <c r="CH446" s="151"/>
      <c r="CI446" s="151"/>
      <c r="CJ446" s="151"/>
      <c r="CK446" s="151"/>
      <c r="CL446" s="151"/>
      <c r="CM446" s="151"/>
      <c r="CN446" s="151"/>
      <c r="CO446" s="151"/>
      <c r="CP446" s="151"/>
      <c r="CQ446" s="151"/>
      <c r="CR446" s="151"/>
      <c r="CS446" s="151"/>
      <c r="CT446" s="151"/>
      <c r="CU446" s="151"/>
      <c r="CV446" s="151"/>
      <c r="CW446" s="151"/>
      <c r="CX446" s="151"/>
      <c r="CY446" s="151"/>
      <c r="CZ446" s="151"/>
      <c r="DA446" s="151"/>
      <c r="DB446" s="151"/>
      <c r="DC446" s="151"/>
      <c r="DD446" s="151"/>
      <c r="DE446" s="151"/>
      <c r="DF446" s="151"/>
      <c r="DG446" s="151"/>
      <c r="DH446" s="151"/>
      <c r="DI446" s="151"/>
      <c r="DJ446" s="151"/>
      <c r="DK446" s="151"/>
      <c r="DL446" s="151"/>
      <c r="DM446" s="151"/>
      <c r="DN446" s="151"/>
    </row>
    <row r="447" customFormat="false" ht="12.75" hidden="false" customHeight="false" outlineLevel="0" collapsed="false">
      <c r="A447" s="6" t="s">
        <v>209</v>
      </c>
      <c r="B447" s="6" t="s">
        <v>218</v>
      </c>
      <c r="C447" s="6" t="n">
        <v>4</v>
      </c>
      <c r="D447" s="6" t="s">
        <v>18</v>
      </c>
      <c r="E447" s="150" t="n">
        <v>0</v>
      </c>
      <c r="F447" s="151" t="n">
        <v>0</v>
      </c>
      <c r="G447" s="150" t="n">
        <v>0</v>
      </c>
      <c r="H447" s="151" t="n">
        <v>0</v>
      </c>
      <c r="I447" s="150"/>
      <c r="J447" s="151"/>
      <c r="K447" s="151"/>
      <c r="L447" s="151"/>
      <c r="M447" s="151"/>
      <c r="N447" s="151"/>
      <c r="O447" s="151"/>
      <c r="P447" s="151"/>
      <c r="Q447" s="151"/>
      <c r="R447" s="151"/>
      <c r="S447" s="151"/>
      <c r="T447" s="151"/>
      <c r="U447" s="151"/>
      <c r="V447" s="151"/>
      <c r="W447" s="151"/>
      <c r="X447" s="151"/>
      <c r="Y447" s="151"/>
      <c r="Z447" s="151"/>
      <c r="AA447" s="151"/>
      <c r="AB447" s="151"/>
      <c r="AC447" s="151"/>
      <c r="AD447" s="151"/>
      <c r="AE447" s="151"/>
      <c r="AF447" s="151"/>
      <c r="AG447" s="151"/>
      <c r="AH447" s="151"/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  <c r="BI447" s="151"/>
      <c r="BJ447" s="151"/>
      <c r="BK447" s="151"/>
      <c r="BL447" s="151"/>
      <c r="BM447" s="151"/>
      <c r="BN447" s="151"/>
      <c r="BO447" s="151"/>
      <c r="BP447" s="151"/>
      <c r="BQ447" s="151"/>
      <c r="BR447" s="151"/>
      <c r="BS447" s="151"/>
      <c r="BT447" s="151"/>
      <c r="BU447" s="151"/>
      <c r="BV447" s="151"/>
      <c r="BW447" s="151"/>
      <c r="BX447" s="151"/>
      <c r="BY447" s="151"/>
      <c r="BZ447" s="151"/>
      <c r="CA447" s="151"/>
      <c r="CB447" s="151"/>
      <c r="CC447" s="151"/>
      <c r="CD447" s="151"/>
      <c r="CE447" s="151"/>
      <c r="CF447" s="151"/>
      <c r="CG447" s="151"/>
      <c r="CH447" s="151"/>
      <c r="CI447" s="151"/>
      <c r="CJ447" s="151"/>
      <c r="CK447" s="151"/>
      <c r="CL447" s="151"/>
      <c r="CM447" s="151"/>
      <c r="CN447" s="151"/>
      <c r="CO447" s="151"/>
      <c r="CP447" s="151"/>
      <c r="CQ447" s="151"/>
      <c r="CR447" s="151"/>
      <c r="CS447" s="151"/>
      <c r="CT447" s="151"/>
      <c r="CU447" s="151"/>
      <c r="CV447" s="151"/>
      <c r="CW447" s="151"/>
      <c r="CX447" s="151"/>
      <c r="CY447" s="151"/>
      <c r="CZ447" s="151"/>
      <c r="DA447" s="151"/>
      <c r="DB447" s="151"/>
      <c r="DC447" s="151"/>
      <c r="DD447" s="151"/>
      <c r="DE447" s="151"/>
      <c r="DF447" s="151"/>
      <c r="DG447" s="151"/>
      <c r="DH447" s="151"/>
      <c r="DI447" s="151"/>
      <c r="DJ447" s="151"/>
      <c r="DK447" s="151"/>
      <c r="DL447" s="151"/>
      <c r="DM447" s="151"/>
      <c r="DN447" s="151"/>
    </row>
    <row r="448" customFormat="false" ht="12.75" hidden="false" customHeight="false" outlineLevel="0" collapsed="false">
      <c r="A448" s="6" t="s">
        <v>209</v>
      </c>
      <c r="B448" s="6" t="s">
        <v>218</v>
      </c>
      <c r="C448" s="6" t="n">
        <v>5</v>
      </c>
      <c r="D448" s="6" t="s">
        <v>195</v>
      </c>
      <c r="E448" s="150" t="n">
        <v>0</v>
      </c>
      <c r="F448" s="151" t="n">
        <v>1479940</v>
      </c>
      <c r="G448" s="150" t="n">
        <v>0</v>
      </c>
      <c r="H448" s="151" t="n">
        <v>0</v>
      </c>
      <c r="I448" s="150"/>
      <c r="J448" s="151"/>
      <c r="K448" s="151"/>
      <c r="L448" s="151"/>
      <c r="M448" s="151"/>
      <c r="N448" s="151"/>
      <c r="O448" s="151"/>
      <c r="P448" s="151"/>
      <c r="Q448" s="151"/>
      <c r="R448" s="151"/>
      <c r="S448" s="151"/>
      <c r="T448" s="151"/>
      <c r="U448" s="151"/>
      <c r="V448" s="151"/>
      <c r="W448" s="151"/>
      <c r="X448" s="151"/>
      <c r="Y448" s="151"/>
      <c r="Z448" s="151"/>
      <c r="AA448" s="151"/>
      <c r="AB448" s="151"/>
      <c r="AC448" s="151"/>
      <c r="AD448" s="151"/>
      <c r="AE448" s="151"/>
      <c r="AF448" s="151"/>
      <c r="AG448" s="151"/>
      <c r="AH448" s="151"/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  <c r="BI448" s="151"/>
      <c r="BJ448" s="151"/>
      <c r="BK448" s="151"/>
      <c r="BL448" s="151"/>
      <c r="BM448" s="151"/>
      <c r="BN448" s="151"/>
      <c r="BO448" s="151"/>
      <c r="BP448" s="151"/>
      <c r="BQ448" s="151"/>
      <c r="BR448" s="151"/>
      <c r="BS448" s="151"/>
      <c r="BT448" s="151"/>
      <c r="BU448" s="151"/>
      <c r="BV448" s="151"/>
      <c r="BW448" s="151"/>
      <c r="BX448" s="151"/>
      <c r="BY448" s="151"/>
      <c r="BZ448" s="151"/>
      <c r="CA448" s="151"/>
      <c r="CB448" s="151"/>
      <c r="CC448" s="151"/>
      <c r="CD448" s="151"/>
      <c r="CE448" s="151"/>
      <c r="CF448" s="151"/>
      <c r="CG448" s="151"/>
      <c r="CH448" s="151"/>
      <c r="CI448" s="151"/>
      <c r="CJ448" s="151"/>
      <c r="CK448" s="151"/>
      <c r="CL448" s="151"/>
      <c r="CM448" s="151"/>
      <c r="CN448" s="151"/>
      <c r="CO448" s="151"/>
      <c r="CP448" s="151"/>
      <c r="CQ448" s="151"/>
      <c r="CR448" s="151"/>
      <c r="CS448" s="151"/>
      <c r="CT448" s="151"/>
      <c r="CU448" s="151"/>
      <c r="CV448" s="151"/>
      <c r="CW448" s="151"/>
      <c r="CX448" s="151"/>
      <c r="CY448" s="151"/>
      <c r="CZ448" s="151"/>
      <c r="DA448" s="151"/>
      <c r="DB448" s="151"/>
      <c r="DC448" s="151"/>
      <c r="DD448" s="151"/>
      <c r="DE448" s="151"/>
      <c r="DF448" s="151"/>
      <c r="DG448" s="151"/>
      <c r="DH448" s="151"/>
      <c r="DI448" s="151"/>
      <c r="DJ448" s="151"/>
      <c r="DK448" s="151"/>
      <c r="DL448" s="151"/>
      <c r="DM448" s="151"/>
      <c r="DN448" s="151"/>
    </row>
    <row r="449" customFormat="false" ht="12.75" hidden="false" customHeight="false" outlineLevel="0" collapsed="false">
      <c r="A449" s="6" t="s">
        <v>209</v>
      </c>
      <c r="B449" s="6" t="s">
        <v>218</v>
      </c>
      <c r="C449" s="6" t="n">
        <v>6</v>
      </c>
      <c r="D449" s="6" t="s">
        <v>15</v>
      </c>
      <c r="E449" s="150" t="n">
        <v>-7633707</v>
      </c>
      <c r="F449" s="151" t="n">
        <v>-24460148.52</v>
      </c>
      <c r="G449" s="150" t="n">
        <v>103815</v>
      </c>
      <c r="H449" s="151" t="n">
        <v>375172.5</v>
      </c>
      <c r="I449" s="150"/>
      <c r="J449" s="151"/>
      <c r="K449" s="151"/>
      <c r="L449" s="151"/>
      <c r="M449" s="151"/>
      <c r="N449" s="151"/>
      <c r="O449" s="151"/>
      <c r="P449" s="151"/>
      <c r="Q449" s="151"/>
      <c r="R449" s="151"/>
      <c r="S449" s="151"/>
      <c r="T449" s="151"/>
      <c r="U449" s="151"/>
      <c r="V449" s="151"/>
      <c r="W449" s="151"/>
      <c r="X449" s="151"/>
      <c r="Y449" s="151"/>
      <c r="Z449" s="151"/>
      <c r="AA449" s="151"/>
      <c r="AB449" s="151"/>
      <c r="AC449" s="151"/>
      <c r="AD449" s="151"/>
      <c r="AE449" s="151"/>
      <c r="AF449" s="151"/>
      <c r="AG449" s="151"/>
      <c r="AH449" s="151"/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  <c r="BI449" s="151"/>
      <c r="BJ449" s="151"/>
      <c r="BK449" s="151"/>
      <c r="BL449" s="151"/>
      <c r="BM449" s="151"/>
      <c r="BN449" s="151"/>
      <c r="BO449" s="151"/>
      <c r="BP449" s="151"/>
      <c r="BQ449" s="151"/>
      <c r="BR449" s="151"/>
      <c r="BS449" s="151"/>
      <c r="BT449" s="151"/>
      <c r="BU449" s="151"/>
      <c r="BV449" s="151"/>
      <c r="BW449" s="151"/>
      <c r="BX449" s="151"/>
      <c r="BY449" s="151"/>
      <c r="BZ449" s="151"/>
      <c r="CA449" s="151"/>
      <c r="CB449" s="151"/>
      <c r="CC449" s="151"/>
      <c r="CD449" s="151"/>
      <c r="CE449" s="151"/>
      <c r="CF449" s="151"/>
      <c r="CG449" s="151"/>
      <c r="CH449" s="151"/>
      <c r="CI449" s="151"/>
      <c r="CJ449" s="151"/>
      <c r="CK449" s="151"/>
      <c r="CL449" s="151"/>
      <c r="CM449" s="151"/>
      <c r="CN449" s="151"/>
      <c r="CO449" s="151"/>
      <c r="CP449" s="151"/>
      <c r="CQ449" s="151"/>
      <c r="CR449" s="151"/>
      <c r="CS449" s="151"/>
      <c r="CT449" s="151"/>
      <c r="CU449" s="151"/>
      <c r="CV449" s="151"/>
      <c r="CW449" s="151"/>
      <c r="CX449" s="151"/>
      <c r="CY449" s="151"/>
      <c r="CZ449" s="151"/>
      <c r="DA449" s="151"/>
      <c r="DB449" s="151"/>
      <c r="DC449" s="151"/>
      <c r="DD449" s="151"/>
      <c r="DE449" s="151"/>
      <c r="DF449" s="151"/>
      <c r="DG449" s="151"/>
      <c r="DH449" s="151"/>
      <c r="DI449" s="151"/>
      <c r="DJ449" s="151"/>
      <c r="DK449" s="151"/>
      <c r="DL449" s="151"/>
      <c r="DM449" s="151"/>
      <c r="DN449" s="151"/>
    </row>
    <row r="450" customFormat="false" ht="12.75" hidden="false" customHeight="false" outlineLevel="0" collapsed="false">
      <c r="A450" s="6" t="s">
        <v>209</v>
      </c>
      <c r="B450" s="6" t="s">
        <v>218</v>
      </c>
      <c r="C450" s="6" t="n">
        <v>7</v>
      </c>
      <c r="D450" s="6" t="s">
        <v>16</v>
      </c>
      <c r="E450" s="150" t="n">
        <v>0</v>
      </c>
      <c r="F450" s="151" t="n">
        <v>0</v>
      </c>
      <c r="G450" s="150" t="n">
        <v>0</v>
      </c>
      <c r="H450" s="151" t="n">
        <v>0</v>
      </c>
      <c r="I450" s="150"/>
      <c r="J450" s="151"/>
      <c r="K450" s="151"/>
      <c r="L450" s="151"/>
      <c r="M450" s="151"/>
      <c r="N450" s="151"/>
      <c r="O450" s="151"/>
      <c r="P450" s="151"/>
      <c r="Q450" s="151"/>
      <c r="R450" s="151"/>
      <c r="S450" s="151"/>
      <c r="T450" s="151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  <c r="BI450" s="151"/>
      <c r="BJ450" s="151"/>
      <c r="BK450" s="151"/>
      <c r="BL450" s="151"/>
      <c r="BM450" s="151"/>
      <c r="BN450" s="151"/>
      <c r="BO450" s="151"/>
      <c r="BP450" s="151"/>
      <c r="BQ450" s="151"/>
      <c r="BR450" s="151"/>
      <c r="BS450" s="151"/>
      <c r="BT450" s="151"/>
      <c r="BU450" s="151"/>
      <c r="BV450" s="151"/>
      <c r="BW450" s="151"/>
      <c r="BX450" s="151"/>
      <c r="BY450" s="151"/>
      <c r="BZ450" s="151"/>
      <c r="CA450" s="151"/>
      <c r="CB450" s="151"/>
      <c r="CC450" s="151"/>
      <c r="CD450" s="151"/>
      <c r="CE450" s="151"/>
      <c r="CF450" s="151"/>
      <c r="CG450" s="151"/>
      <c r="CH450" s="151"/>
      <c r="CI450" s="151"/>
      <c r="CJ450" s="151"/>
      <c r="CK450" s="151"/>
      <c r="CL450" s="151"/>
      <c r="CM450" s="151"/>
      <c r="CN450" s="151"/>
      <c r="CO450" s="151"/>
      <c r="CP450" s="151"/>
      <c r="CQ450" s="151"/>
      <c r="CR450" s="151"/>
      <c r="CS450" s="151"/>
      <c r="CT450" s="151"/>
      <c r="CU450" s="151"/>
      <c r="CV450" s="151"/>
      <c r="CW450" s="151"/>
      <c r="CX450" s="151"/>
      <c r="CY450" s="151"/>
      <c r="CZ450" s="151"/>
      <c r="DA450" s="151"/>
      <c r="DB450" s="151"/>
      <c r="DC450" s="151"/>
      <c r="DD450" s="151"/>
      <c r="DE450" s="151"/>
      <c r="DF450" s="151"/>
      <c r="DG450" s="151"/>
      <c r="DH450" s="151"/>
      <c r="DI450" s="151"/>
      <c r="DJ450" s="151"/>
      <c r="DK450" s="151"/>
      <c r="DL450" s="151"/>
      <c r="DM450" s="151"/>
      <c r="DN450" s="151"/>
    </row>
    <row r="451" customFormat="false" ht="12.75" hidden="false" customHeight="false" outlineLevel="0" collapsed="false">
      <c r="A451" s="6" t="s">
        <v>209</v>
      </c>
      <c r="B451" s="6" t="s">
        <v>218</v>
      </c>
      <c r="C451" s="6" t="n">
        <v>8</v>
      </c>
      <c r="D451" s="6" t="s">
        <v>17</v>
      </c>
      <c r="E451" s="150" t="n">
        <v>-12450090</v>
      </c>
      <c r="F451" s="151" t="n">
        <v>-43694931</v>
      </c>
      <c r="G451" s="150" t="n">
        <v>0</v>
      </c>
      <c r="H451" s="151" t="n">
        <v>0</v>
      </c>
      <c r="I451" s="150"/>
      <c r="J451" s="151"/>
      <c r="K451" s="151"/>
      <c r="L451" s="151"/>
      <c r="M451" s="151"/>
      <c r="N451" s="151"/>
      <c r="O451" s="151"/>
      <c r="P451" s="151"/>
      <c r="Q451" s="151"/>
      <c r="R451" s="151"/>
      <c r="S451" s="151"/>
      <c r="T451" s="151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  <c r="BI451" s="151"/>
      <c r="BJ451" s="151"/>
      <c r="BK451" s="151"/>
      <c r="BL451" s="151"/>
      <c r="BM451" s="151"/>
      <c r="BN451" s="151"/>
      <c r="BO451" s="151"/>
      <c r="BP451" s="151"/>
      <c r="BQ451" s="151"/>
      <c r="BR451" s="151"/>
      <c r="BS451" s="151"/>
      <c r="BT451" s="151"/>
      <c r="BU451" s="151"/>
      <c r="BV451" s="151"/>
      <c r="BW451" s="151"/>
      <c r="BX451" s="151"/>
      <c r="BY451" s="151"/>
      <c r="BZ451" s="151"/>
      <c r="CA451" s="151"/>
      <c r="CB451" s="151"/>
      <c r="CC451" s="151"/>
      <c r="CD451" s="151"/>
      <c r="CE451" s="151"/>
      <c r="CF451" s="151"/>
      <c r="CG451" s="151"/>
      <c r="CH451" s="151"/>
      <c r="CI451" s="151"/>
      <c r="CJ451" s="151"/>
      <c r="CK451" s="151"/>
      <c r="CL451" s="151"/>
      <c r="CM451" s="151"/>
      <c r="CN451" s="151"/>
      <c r="CO451" s="151"/>
      <c r="CP451" s="151"/>
      <c r="CQ451" s="151"/>
      <c r="CR451" s="151"/>
      <c r="CS451" s="151"/>
      <c r="CT451" s="151"/>
      <c r="CU451" s="151"/>
      <c r="CV451" s="151"/>
      <c r="CW451" s="151"/>
      <c r="CX451" s="151"/>
      <c r="CY451" s="151"/>
      <c r="CZ451" s="151"/>
      <c r="DA451" s="151"/>
      <c r="DB451" s="151"/>
      <c r="DC451" s="151"/>
      <c r="DD451" s="151"/>
      <c r="DE451" s="151"/>
      <c r="DF451" s="151"/>
      <c r="DG451" s="151"/>
      <c r="DH451" s="151"/>
      <c r="DI451" s="151"/>
      <c r="DJ451" s="151"/>
      <c r="DK451" s="151"/>
      <c r="DL451" s="151"/>
      <c r="DM451" s="151"/>
      <c r="DN451" s="151"/>
    </row>
    <row r="452" customFormat="false" ht="12.75" hidden="false" customHeight="false" outlineLevel="0" collapsed="false">
      <c r="A452" s="6" t="s">
        <v>209</v>
      </c>
      <c r="B452" s="6" t="s">
        <v>218</v>
      </c>
      <c r="C452" s="6" t="n">
        <v>9</v>
      </c>
      <c r="D452" s="6" t="s">
        <v>18</v>
      </c>
      <c r="E452" s="150" t="n">
        <v>0</v>
      </c>
      <c r="F452" s="151" t="n">
        <v>0</v>
      </c>
      <c r="G452" s="150" t="n">
        <v>0</v>
      </c>
      <c r="H452" s="151" t="n">
        <v>0</v>
      </c>
      <c r="I452" s="150"/>
      <c r="J452" s="151"/>
      <c r="K452" s="151"/>
      <c r="L452" s="151"/>
      <c r="M452" s="151"/>
      <c r="N452" s="151"/>
      <c r="O452" s="151"/>
      <c r="P452" s="151"/>
      <c r="Q452" s="151"/>
      <c r="R452" s="151"/>
      <c r="S452" s="151"/>
      <c r="T452" s="151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  <c r="BI452" s="151"/>
      <c r="BJ452" s="151"/>
      <c r="BK452" s="151"/>
      <c r="BL452" s="151"/>
      <c r="BM452" s="151"/>
      <c r="BN452" s="151"/>
      <c r="BO452" s="151"/>
      <c r="BP452" s="151"/>
      <c r="BQ452" s="151"/>
      <c r="BR452" s="151"/>
      <c r="BS452" s="151"/>
      <c r="BT452" s="151"/>
      <c r="BU452" s="151"/>
      <c r="BV452" s="151"/>
      <c r="BW452" s="151"/>
      <c r="BX452" s="151"/>
      <c r="BY452" s="151"/>
      <c r="BZ452" s="151"/>
      <c r="CA452" s="151"/>
      <c r="CB452" s="151"/>
      <c r="CC452" s="151"/>
      <c r="CD452" s="151"/>
      <c r="CE452" s="151"/>
      <c r="CF452" s="151"/>
      <c r="CG452" s="151"/>
      <c r="CH452" s="151"/>
      <c r="CI452" s="151"/>
      <c r="CJ452" s="151"/>
      <c r="CK452" s="151"/>
      <c r="CL452" s="151"/>
      <c r="CM452" s="151"/>
      <c r="CN452" s="151"/>
      <c r="CO452" s="151"/>
      <c r="CP452" s="151"/>
      <c r="CQ452" s="151"/>
      <c r="CR452" s="151"/>
      <c r="CS452" s="151"/>
      <c r="CT452" s="151"/>
      <c r="CU452" s="151"/>
      <c r="CV452" s="151"/>
      <c r="CW452" s="151"/>
      <c r="CX452" s="151"/>
      <c r="CY452" s="151"/>
      <c r="CZ452" s="151"/>
      <c r="DA452" s="151"/>
      <c r="DB452" s="151"/>
      <c r="DC452" s="151"/>
      <c r="DD452" s="151"/>
      <c r="DE452" s="151"/>
      <c r="DF452" s="151"/>
      <c r="DG452" s="151"/>
      <c r="DH452" s="151"/>
      <c r="DI452" s="151"/>
      <c r="DJ452" s="151"/>
      <c r="DK452" s="151"/>
      <c r="DL452" s="151"/>
      <c r="DM452" s="151"/>
      <c r="DN452" s="151"/>
    </row>
    <row r="453" customFormat="false" ht="12.75" hidden="false" customHeight="false" outlineLevel="0" collapsed="false">
      <c r="A453" s="6" t="s">
        <v>209</v>
      </c>
      <c r="B453" s="6" t="s">
        <v>218</v>
      </c>
      <c r="C453" s="6" t="n">
        <v>10</v>
      </c>
      <c r="D453" s="6" t="s">
        <v>22</v>
      </c>
      <c r="E453" s="150" t="n">
        <v>7947</v>
      </c>
      <c r="F453" s="151" t="n">
        <v>23922.8541</v>
      </c>
      <c r="G453" s="150" t="n">
        <v>4564</v>
      </c>
      <c r="H453" s="151" t="n">
        <v>13739.0092</v>
      </c>
      <c r="I453" s="150"/>
      <c r="J453" s="151"/>
      <c r="K453" s="151"/>
      <c r="L453" s="151"/>
      <c r="M453" s="151"/>
      <c r="N453" s="151"/>
      <c r="O453" s="151"/>
      <c r="P453" s="151"/>
      <c r="Q453" s="151"/>
      <c r="R453" s="151"/>
      <c r="S453" s="151"/>
      <c r="T453" s="151"/>
      <c r="U453" s="151"/>
      <c r="V453" s="151"/>
      <c r="W453" s="151"/>
      <c r="X453" s="151"/>
      <c r="Y453" s="151"/>
      <c r="Z453" s="151"/>
      <c r="AA453" s="151"/>
      <c r="AB453" s="151"/>
      <c r="AC453" s="151"/>
      <c r="AD453" s="151"/>
      <c r="AE453" s="151"/>
      <c r="AF453" s="151"/>
      <c r="AG453" s="151"/>
      <c r="AH453" s="151"/>
      <c r="AI453" s="151"/>
      <c r="AJ453" s="151"/>
      <c r="AK453" s="151"/>
      <c r="AL453" s="151"/>
      <c r="AM453" s="151"/>
      <c r="AN453" s="151"/>
      <c r="AO453" s="151"/>
      <c r="AP453" s="151"/>
      <c r="AQ453" s="151"/>
      <c r="AR453" s="151"/>
      <c r="AS453" s="151"/>
      <c r="AT453" s="151"/>
      <c r="AU453" s="151"/>
      <c r="AV453" s="151"/>
      <c r="AW453" s="151"/>
      <c r="AX453" s="151"/>
      <c r="AY453" s="151"/>
      <c r="AZ453" s="151"/>
      <c r="BA453" s="151"/>
      <c r="BB453" s="151"/>
      <c r="BC453" s="151"/>
      <c r="BD453" s="151"/>
      <c r="BE453" s="151"/>
      <c r="BF453" s="151"/>
      <c r="BG453" s="151"/>
      <c r="BH453" s="151"/>
      <c r="BI453" s="151"/>
      <c r="BJ453" s="151"/>
      <c r="BK453" s="151"/>
      <c r="BL453" s="151"/>
      <c r="BM453" s="151"/>
      <c r="BN453" s="151"/>
      <c r="BO453" s="151"/>
      <c r="BP453" s="151"/>
      <c r="BQ453" s="151"/>
      <c r="BR453" s="151"/>
      <c r="BS453" s="151"/>
      <c r="BT453" s="151"/>
      <c r="BU453" s="151"/>
      <c r="BV453" s="151"/>
      <c r="BW453" s="151"/>
      <c r="BX453" s="151"/>
      <c r="BY453" s="151"/>
      <c r="BZ453" s="151"/>
      <c r="CA453" s="151"/>
      <c r="CB453" s="151"/>
      <c r="CC453" s="151"/>
      <c r="CD453" s="151"/>
      <c r="CE453" s="151"/>
      <c r="CF453" s="151"/>
      <c r="CG453" s="151"/>
      <c r="CH453" s="151"/>
      <c r="CI453" s="151"/>
      <c r="CJ453" s="151"/>
      <c r="CK453" s="151"/>
      <c r="CL453" s="151"/>
      <c r="CM453" s="151"/>
      <c r="CN453" s="151"/>
      <c r="CO453" s="151"/>
      <c r="CP453" s="151"/>
      <c r="CQ453" s="151"/>
      <c r="CR453" s="151"/>
      <c r="CS453" s="151"/>
      <c r="CT453" s="151"/>
      <c r="CU453" s="151"/>
      <c r="CV453" s="151"/>
      <c r="CW453" s="151"/>
      <c r="CX453" s="151"/>
      <c r="CY453" s="151"/>
      <c r="CZ453" s="151"/>
      <c r="DA453" s="151"/>
      <c r="DB453" s="151"/>
      <c r="DC453" s="151"/>
      <c r="DD453" s="151"/>
      <c r="DE453" s="151"/>
      <c r="DF453" s="151"/>
      <c r="DG453" s="151"/>
      <c r="DH453" s="151"/>
      <c r="DI453" s="151"/>
      <c r="DJ453" s="151"/>
      <c r="DK453" s="151"/>
      <c r="DL453" s="151"/>
      <c r="DM453" s="151"/>
      <c r="DN453" s="151"/>
    </row>
    <row r="454" customFormat="false" ht="12.75" hidden="false" customHeight="false" outlineLevel="0" collapsed="false">
      <c r="A454" s="6" t="s">
        <v>209</v>
      </c>
      <c r="B454" s="6" t="s">
        <v>218</v>
      </c>
      <c r="C454" s="6" t="n">
        <v>11</v>
      </c>
      <c r="D454" s="6" t="s">
        <v>25</v>
      </c>
      <c r="E454" s="150" t="n">
        <v>9893806</v>
      </c>
      <c r="F454" s="151" t="n">
        <v>34896944.55</v>
      </c>
      <c r="G454" s="150" t="n">
        <v>2206254</v>
      </c>
      <c r="H454" s="151" t="n">
        <v>7997764.43</v>
      </c>
      <c r="I454" s="150"/>
      <c r="J454" s="151"/>
      <c r="K454" s="151"/>
      <c r="L454" s="151"/>
      <c r="M454" s="151"/>
      <c r="N454" s="151"/>
      <c r="O454" s="151"/>
      <c r="P454" s="151"/>
      <c r="Q454" s="151"/>
      <c r="R454" s="151"/>
      <c r="S454" s="151"/>
      <c r="T454" s="151"/>
      <c r="U454" s="151"/>
      <c r="V454" s="151"/>
      <c r="W454" s="151"/>
      <c r="X454" s="151"/>
      <c r="Y454" s="151"/>
      <c r="Z454" s="151"/>
      <c r="AA454" s="151"/>
      <c r="AB454" s="151"/>
      <c r="AC454" s="151"/>
      <c r="AD454" s="151"/>
      <c r="AE454" s="151"/>
      <c r="AF454" s="151"/>
      <c r="AG454" s="151"/>
      <c r="AH454" s="151"/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  <c r="BI454" s="151"/>
      <c r="BJ454" s="151"/>
      <c r="BK454" s="151"/>
      <c r="BL454" s="151"/>
      <c r="BM454" s="151"/>
      <c r="BN454" s="151"/>
      <c r="BO454" s="151"/>
      <c r="BP454" s="151"/>
      <c r="BQ454" s="151"/>
      <c r="BR454" s="151"/>
      <c r="BS454" s="151"/>
      <c r="BT454" s="151"/>
      <c r="BU454" s="151"/>
      <c r="BV454" s="151"/>
      <c r="BW454" s="151"/>
      <c r="BX454" s="151"/>
      <c r="BY454" s="151"/>
      <c r="BZ454" s="151"/>
      <c r="CA454" s="151"/>
      <c r="CB454" s="151"/>
      <c r="CC454" s="151"/>
      <c r="CD454" s="151"/>
      <c r="CE454" s="151"/>
      <c r="CF454" s="151"/>
      <c r="CG454" s="151"/>
      <c r="CH454" s="151"/>
      <c r="CI454" s="151"/>
      <c r="CJ454" s="151"/>
      <c r="CK454" s="151"/>
      <c r="CL454" s="151"/>
      <c r="CM454" s="151"/>
      <c r="CN454" s="151"/>
      <c r="CO454" s="151"/>
      <c r="CP454" s="151"/>
      <c r="CQ454" s="151"/>
      <c r="CR454" s="151"/>
      <c r="CS454" s="151"/>
      <c r="CT454" s="151"/>
      <c r="CU454" s="151"/>
      <c r="CV454" s="151"/>
      <c r="CW454" s="151"/>
      <c r="CX454" s="151"/>
      <c r="CY454" s="151"/>
      <c r="CZ454" s="151"/>
      <c r="DA454" s="151"/>
      <c r="DB454" s="151"/>
      <c r="DC454" s="151"/>
      <c r="DD454" s="151"/>
      <c r="DE454" s="151"/>
      <c r="DF454" s="151"/>
      <c r="DG454" s="151"/>
      <c r="DH454" s="151"/>
      <c r="DI454" s="151"/>
      <c r="DJ454" s="151"/>
      <c r="DK454" s="151"/>
      <c r="DL454" s="151"/>
      <c r="DM454" s="151"/>
      <c r="DN454" s="151"/>
    </row>
    <row r="455" customFormat="false" ht="12.75" hidden="false" customHeight="false" outlineLevel="0" collapsed="false">
      <c r="A455" s="6" t="s">
        <v>209</v>
      </c>
      <c r="B455" s="6" t="s">
        <v>218</v>
      </c>
      <c r="C455" s="6" t="n">
        <v>12</v>
      </c>
      <c r="D455" s="6" t="s">
        <v>26</v>
      </c>
      <c r="E455" s="150" t="n">
        <v>-10573786</v>
      </c>
      <c r="F455" s="151" t="n">
        <v>-37362041.89</v>
      </c>
      <c r="G455" s="150" t="n">
        <v>-6003622</v>
      </c>
      <c r="H455" s="151" t="n">
        <v>-21525893.36</v>
      </c>
      <c r="I455" s="150"/>
      <c r="J455" s="151"/>
      <c r="K455" s="151"/>
      <c r="L455" s="151"/>
      <c r="M455" s="151"/>
      <c r="N455" s="151"/>
      <c r="O455" s="151"/>
      <c r="P455" s="151"/>
      <c r="Q455" s="151"/>
      <c r="R455" s="151"/>
      <c r="S455" s="151"/>
      <c r="T455" s="151"/>
      <c r="U455" s="151"/>
      <c r="V455" s="151"/>
      <c r="W455" s="151"/>
      <c r="X455" s="151"/>
      <c r="Y455" s="151"/>
      <c r="Z455" s="151"/>
      <c r="AA455" s="151"/>
      <c r="AB455" s="151"/>
      <c r="AC455" s="151"/>
      <c r="AD455" s="151"/>
      <c r="AE455" s="151"/>
      <c r="AF455" s="151"/>
      <c r="AG455" s="151"/>
      <c r="AH455" s="151"/>
      <c r="AI455" s="151"/>
      <c r="AJ455" s="151"/>
      <c r="AK455" s="151"/>
      <c r="AL455" s="151"/>
      <c r="AM455" s="151"/>
      <c r="AN455" s="151"/>
      <c r="AO455" s="151"/>
      <c r="AP455" s="151"/>
      <c r="AQ455" s="151"/>
      <c r="AR455" s="151"/>
      <c r="AS455" s="151"/>
      <c r="AT455" s="151"/>
      <c r="AU455" s="151"/>
      <c r="AV455" s="151"/>
      <c r="AW455" s="151"/>
      <c r="AX455" s="151"/>
      <c r="AY455" s="151"/>
      <c r="AZ455" s="151"/>
      <c r="BA455" s="151"/>
      <c r="BB455" s="151"/>
      <c r="BC455" s="151"/>
      <c r="BD455" s="151"/>
      <c r="BE455" s="151"/>
      <c r="BF455" s="151"/>
      <c r="BG455" s="151"/>
      <c r="BH455" s="151"/>
      <c r="BI455" s="151"/>
      <c r="BJ455" s="151"/>
      <c r="BK455" s="151"/>
      <c r="BL455" s="151"/>
      <c r="BM455" s="151"/>
      <c r="BN455" s="151"/>
      <c r="BO455" s="151"/>
      <c r="BP455" s="151"/>
      <c r="BQ455" s="151"/>
      <c r="BR455" s="151"/>
      <c r="BS455" s="151"/>
      <c r="BT455" s="151"/>
      <c r="BU455" s="151"/>
      <c r="BV455" s="151"/>
      <c r="BW455" s="151"/>
      <c r="BX455" s="151"/>
      <c r="BY455" s="151"/>
      <c r="BZ455" s="151"/>
      <c r="CA455" s="151"/>
      <c r="CB455" s="151"/>
      <c r="CC455" s="151"/>
      <c r="CD455" s="151"/>
      <c r="CE455" s="151"/>
      <c r="CF455" s="151"/>
      <c r="CG455" s="151"/>
      <c r="CH455" s="151"/>
      <c r="CI455" s="151"/>
      <c r="CJ455" s="151"/>
      <c r="CK455" s="151"/>
      <c r="CL455" s="151"/>
      <c r="CM455" s="151"/>
      <c r="CN455" s="151"/>
      <c r="CO455" s="151"/>
      <c r="CP455" s="151"/>
      <c r="CQ455" s="151"/>
      <c r="CR455" s="151"/>
      <c r="CS455" s="151"/>
      <c r="CT455" s="151"/>
      <c r="CU455" s="151"/>
      <c r="CV455" s="151"/>
      <c r="CW455" s="151"/>
      <c r="CX455" s="151"/>
      <c r="CY455" s="151"/>
      <c r="CZ455" s="151"/>
      <c r="DA455" s="151"/>
      <c r="DB455" s="151"/>
      <c r="DC455" s="151"/>
      <c r="DD455" s="151"/>
      <c r="DE455" s="151"/>
      <c r="DF455" s="151"/>
      <c r="DG455" s="151"/>
      <c r="DH455" s="151"/>
      <c r="DI455" s="151"/>
      <c r="DJ455" s="151"/>
      <c r="DK455" s="151"/>
      <c r="DL455" s="151"/>
      <c r="DM455" s="151"/>
      <c r="DN455" s="151"/>
    </row>
    <row r="456" customFormat="false" ht="12.75" hidden="false" customHeight="false" outlineLevel="0" collapsed="false">
      <c r="A456" s="6" t="s">
        <v>209</v>
      </c>
      <c r="B456" s="6" t="s">
        <v>218</v>
      </c>
      <c r="C456" s="6" t="n">
        <v>13</v>
      </c>
      <c r="D456" s="6" t="s">
        <v>29</v>
      </c>
      <c r="E456" s="150" t="n">
        <v>-3796315</v>
      </c>
      <c r="F456" s="151" t="n">
        <v>-11428047.0445</v>
      </c>
      <c r="G456" s="150" t="n">
        <v>3797783</v>
      </c>
      <c r="H456" s="151" t="n">
        <v>11432466.1649</v>
      </c>
      <c r="I456" s="150"/>
      <c r="J456" s="151"/>
      <c r="K456" s="151"/>
      <c r="L456" s="151"/>
      <c r="M456" s="151"/>
      <c r="N456" s="151"/>
      <c r="O456" s="151"/>
      <c r="P456" s="151"/>
      <c r="Q456" s="151"/>
      <c r="R456" s="151"/>
      <c r="S456" s="151"/>
      <c r="T456" s="151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  <c r="BI456" s="151"/>
      <c r="BJ456" s="151"/>
      <c r="BK456" s="151"/>
      <c r="BL456" s="151"/>
      <c r="BM456" s="151"/>
      <c r="BN456" s="151"/>
      <c r="BO456" s="151"/>
      <c r="BP456" s="151"/>
      <c r="BQ456" s="151"/>
      <c r="BR456" s="151"/>
      <c r="BS456" s="151"/>
      <c r="BT456" s="151"/>
      <c r="BU456" s="151"/>
      <c r="BV456" s="151"/>
      <c r="BW456" s="151"/>
      <c r="BX456" s="151"/>
      <c r="BY456" s="151"/>
      <c r="BZ456" s="151"/>
      <c r="CA456" s="151"/>
      <c r="CB456" s="151"/>
      <c r="CC456" s="151"/>
      <c r="CD456" s="151"/>
      <c r="CE456" s="151"/>
      <c r="CF456" s="151"/>
      <c r="CG456" s="151"/>
      <c r="CH456" s="151"/>
      <c r="CI456" s="151"/>
      <c r="CJ456" s="151"/>
      <c r="CK456" s="151"/>
      <c r="CL456" s="151"/>
      <c r="CM456" s="151"/>
      <c r="CN456" s="151"/>
      <c r="CO456" s="151"/>
      <c r="CP456" s="151"/>
      <c r="CQ456" s="151"/>
      <c r="CR456" s="151"/>
      <c r="CS456" s="151"/>
      <c r="CT456" s="151"/>
      <c r="CU456" s="151"/>
      <c r="CV456" s="151"/>
      <c r="CW456" s="151"/>
      <c r="CX456" s="151"/>
      <c r="CY456" s="151"/>
      <c r="CZ456" s="151"/>
      <c r="DA456" s="151"/>
      <c r="DB456" s="151"/>
      <c r="DC456" s="151"/>
      <c r="DD456" s="151"/>
      <c r="DE456" s="151"/>
      <c r="DF456" s="151"/>
      <c r="DG456" s="151"/>
      <c r="DH456" s="151"/>
      <c r="DI456" s="151"/>
      <c r="DJ456" s="151"/>
      <c r="DK456" s="151"/>
      <c r="DL456" s="151"/>
      <c r="DM456" s="151"/>
      <c r="DN456" s="151"/>
    </row>
    <row r="457" customFormat="false" ht="12.75" hidden="false" customHeight="false" outlineLevel="0" collapsed="false">
      <c r="A457" s="6" t="s">
        <v>209</v>
      </c>
      <c r="B457" s="6" t="s">
        <v>218</v>
      </c>
      <c r="C457" s="6" t="n">
        <v>14</v>
      </c>
      <c r="D457" s="6" t="s">
        <v>30</v>
      </c>
      <c r="E457" s="150" t="n">
        <v>0</v>
      </c>
      <c r="F457" s="151" t="n">
        <v>0</v>
      </c>
      <c r="G457" s="150" t="n">
        <v>0</v>
      </c>
      <c r="H457" s="151" t="n">
        <v>0</v>
      </c>
      <c r="I457" s="150"/>
      <c r="J457" s="151"/>
      <c r="K457" s="151"/>
      <c r="L457" s="151"/>
      <c r="M457" s="151"/>
      <c r="N457" s="151"/>
      <c r="O457" s="151"/>
      <c r="P457" s="151"/>
      <c r="Q457" s="151"/>
      <c r="R457" s="151"/>
      <c r="S457" s="151"/>
      <c r="T457" s="151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  <c r="BI457" s="151"/>
      <c r="BJ457" s="151"/>
      <c r="BK457" s="151"/>
      <c r="BL457" s="151"/>
      <c r="BM457" s="151"/>
      <c r="BN457" s="151"/>
      <c r="BO457" s="151"/>
      <c r="BP457" s="151"/>
      <c r="BQ457" s="151"/>
      <c r="BR457" s="151"/>
      <c r="BS457" s="151"/>
      <c r="BT457" s="151"/>
      <c r="BU457" s="151"/>
      <c r="BV457" s="151"/>
      <c r="BW457" s="151"/>
      <c r="BX457" s="151"/>
      <c r="BY457" s="151"/>
      <c r="BZ457" s="151"/>
      <c r="CA457" s="151"/>
      <c r="CB457" s="151"/>
      <c r="CC457" s="151"/>
      <c r="CD457" s="151"/>
      <c r="CE457" s="151"/>
      <c r="CF457" s="151"/>
      <c r="CG457" s="151"/>
      <c r="CH457" s="151"/>
      <c r="CI457" s="151"/>
      <c r="CJ457" s="151"/>
      <c r="CK457" s="151"/>
      <c r="CL457" s="151"/>
      <c r="CM457" s="151"/>
      <c r="CN457" s="151"/>
      <c r="CO457" s="151"/>
      <c r="CP457" s="151"/>
      <c r="CQ457" s="151"/>
      <c r="CR457" s="151"/>
      <c r="CS457" s="151"/>
      <c r="CT457" s="151"/>
      <c r="CU457" s="151"/>
      <c r="CV457" s="151"/>
      <c r="CW457" s="151"/>
      <c r="CX457" s="151"/>
      <c r="CY457" s="151"/>
      <c r="CZ457" s="151"/>
      <c r="DA457" s="151"/>
      <c r="DB457" s="151"/>
      <c r="DC457" s="151"/>
      <c r="DD457" s="151"/>
      <c r="DE457" s="151"/>
      <c r="DF457" s="151"/>
      <c r="DG457" s="151"/>
      <c r="DH457" s="151"/>
      <c r="DI457" s="151"/>
      <c r="DJ457" s="151"/>
      <c r="DK457" s="151"/>
      <c r="DL457" s="151"/>
      <c r="DM457" s="151"/>
      <c r="DN457" s="151"/>
    </row>
    <row r="458" customFormat="false" ht="12.75" hidden="false" customHeight="false" outlineLevel="0" collapsed="false">
      <c r="A458" s="6" t="s">
        <v>209</v>
      </c>
      <c r="B458" s="6" t="s">
        <v>218</v>
      </c>
      <c r="C458" s="6" t="n">
        <v>15</v>
      </c>
      <c r="D458" s="6" t="s">
        <v>31</v>
      </c>
      <c r="E458" s="150" t="n">
        <v>0</v>
      </c>
      <c r="F458" s="151" t="n">
        <v>0</v>
      </c>
      <c r="G458" s="150" t="n">
        <v>0</v>
      </c>
      <c r="H458" s="151" t="n">
        <v>0</v>
      </c>
      <c r="I458" s="150"/>
      <c r="J458" s="151"/>
      <c r="K458" s="151"/>
      <c r="L458" s="151"/>
      <c r="M458" s="151"/>
      <c r="N458" s="151"/>
      <c r="O458" s="151"/>
      <c r="P458" s="151"/>
      <c r="Q458" s="151"/>
      <c r="R458" s="151"/>
      <c r="S458" s="151"/>
      <c r="T458" s="151"/>
      <c r="U458" s="151"/>
      <c r="V458" s="151"/>
      <c r="W458" s="151"/>
      <c r="X458" s="151"/>
      <c r="Y458" s="151"/>
      <c r="Z458" s="151"/>
      <c r="AA458" s="151"/>
      <c r="AB458" s="151"/>
      <c r="AC458" s="151"/>
      <c r="AD458" s="151"/>
      <c r="AE458" s="151"/>
      <c r="AF458" s="151"/>
      <c r="AG458" s="151"/>
      <c r="AH458" s="151"/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  <c r="BI458" s="151"/>
      <c r="BJ458" s="151"/>
      <c r="BK458" s="151"/>
      <c r="BL458" s="151"/>
      <c r="BM458" s="151"/>
      <c r="BN458" s="151"/>
      <c r="BO458" s="151"/>
      <c r="BP458" s="151"/>
      <c r="BQ458" s="151"/>
      <c r="BR458" s="151"/>
      <c r="BS458" s="151"/>
      <c r="BT458" s="151"/>
      <c r="BU458" s="151"/>
      <c r="BV458" s="151"/>
      <c r="BW458" s="151"/>
      <c r="BX458" s="151"/>
      <c r="BY458" s="151"/>
      <c r="BZ458" s="151"/>
      <c r="CA458" s="151"/>
      <c r="CB458" s="151"/>
      <c r="CC458" s="151"/>
      <c r="CD458" s="151"/>
      <c r="CE458" s="151"/>
      <c r="CF458" s="151"/>
      <c r="CG458" s="151"/>
      <c r="CH458" s="151"/>
      <c r="CI458" s="151"/>
      <c r="CJ458" s="151"/>
      <c r="CK458" s="151"/>
      <c r="CL458" s="151"/>
      <c r="CM458" s="151"/>
      <c r="CN458" s="151"/>
      <c r="CO458" s="151"/>
      <c r="CP458" s="151"/>
      <c r="CQ458" s="151"/>
      <c r="CR458" s="151"/>
      <c r="CS458" s="151"/>
      <c r="CT458" s="151"/>
      <c r="CU458" s="151"/>
      <c r="CV458" s="151"/>
      <c r="CW458" s="151"/>
      <c r="CX458" s="151"/>
      <c r="CY458" s="151"/>
      <c r="CZ458" s="151"/>
      <c r="DA458" s="151"/>
      <c r="DB458" s="151"/>
      <c r="DC458" s="151"/>
      <c r="DD458" s="151"/>
      <c r="DE458" s="151"/>
      <c r="DF458" s="151"/>
      <c r="DG458" s="151"/>
      <c r="DH458" s="151"/>
      <c r="DI458" s="151"/>
      <c r="DJ458" s="151"/>
      <c r="DK458" s="151"/>
      <c r="DL458" s="151"/>
      <c r="DM458" s="151"/>
      <c r="DN458" s="151"/>
    </row>
    <row r="459" customFormat="false" ht="12.75" hidden="false" customHeight="false" outlineLevel="0" collapsed="false">
      <c r="A459" s="6" t="s">
        <v>209</v>
      </c>
      <c r="B459" s="6" t="s">
        <v>218</v>
      </c>
      <c r="C459" s="6" t="n">
        <v>16</v>
      </c>
      <c r="D459" s="6" t="s">
        <v>32</v>
      </c>
      <c r="E459" s="150" t="n">
        <v>0</v>
      </c>
      <c r="F459" s="151" t="n">
        <v>0</v>
      </c>
      <c r="G459" s="150" t="n">
        <v>0</v>
      </c>
      <c r="H459" s="151" t="n">
        <v>0</v>
      </c>
      <c r="I459" s="150"/>
      <c r="J459" s="151"/>
      <c r="K459" s="151"/>
      <c r="L459" s="151"/>
      <c r="M459" s="151"/>
      <c r="N459" s="151"/>
      <c r="O459" s="151"/>
      <c r="P459" s="151"/>
      <c r="Q459" s="151"/>
      <c r="R459" s="151"/>
      <c r="S459" s="151"/>
      <c r="T459" s="151"/>
      <c r="U459" s="151"/>
      <c r="V459" s="151"/>
      <c r="W459" s="151"/>
      <c r="X459" s="151"/>
      <c r="Y459" s="151"/>
      <c r="Z459" s="151"/>
      <c r="AA459" s="151"/>
      <c r="AB459" s="151"/>
      <c r="AC459" s="151"/>
      <c r="AD459" s="151"/>
      <c r="AE459" s="151"/>
      <c r="AF459" s="151"/>
      <c r="AG459" s="151"/>
      <c r="AH459" s="151"/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  <c r="BI459" s="151"/>
      <c r="BJ459" s="151"/>
      <c r="BK459" s="151"/>
      <c r="BL459" s="151"/>
      <c r="BM459" s="151"/>
      <c r="BN459" s="151"/>
      <c r="BO459" s="151"/>
      <c r="BP459" s="151"/>
      <c r="BQ459" s="151"/>
      <c r="BR459" s="151"/>
      <c r="BS459" s="151"/>
      <c r="BT459" s="151"/>
      <c r="BU459" s="151"/>
      <c r="BV459" s="151"/>
      <c r="BW459" s="151"/>
      <c r="BX459" s="151"/>
      <c r="BY459" s="151"/>
      <c r="BZ459" s="151"/>
      <c r="CA459" s="151"/>
      <c r="CB459" s="151"/>
      <c r="CC459" s="151"/>
      <c r="CD459" s="151"/>
      <c r="CE459" s="151"/>
      <c r="CF459" s="151"/>
      <c r="CG459" s="151"/>
      <c r="CH459" s="151"/>
      <c r="CI459" s="151"/>
      <c r="CJ459" s="151"/>
      <c r="CK459" s="151"/>
      <c r="CL459" s="151"/>
      <c r="CM459" s="151"/>
      <c r="CN459" s="151"/>
      <c r="CO459" s="151"/>
      <c r="CP459" s="151"/>
      <c r="CQ459" s="151"/>
      <c r="CR459" s="151"/>
      <c r="CS459" s="151"/>
      <c r="CT459" s="151"/>
      <c r="CU459" s="151"/>
      <c r="CV459" s="151"/>
      <c r="CW459" s="151"/>
      <c r="CX459" s="151"/>
      <c r="CY459" s="151"/>
      <c r="CZ459" s="151"/>
      <c r="DA459" s="151"/>
      <c r="DB459" s="151"/>
      <c r="DC459" s="151"/>
      <c r="DD459" s="151"/>
      <c r="DE459" s="151"/>
      <c r="DF459" s="151"/>
      <c r="DG459" s="151"/>
      <c r="DH459" s="151"/>
      <c r="DI459" s="151"/>
      <c r="DJ459" s="151"/>
      <c r="DK459" s="151"/>
      <c r="DL459" s="151"/>
      <c r="DM459" s="151"/>
      <c r="DN459" s="151"/>
    </row>
    <row r="460" customFormat="false" ht="12.75" hidden="false" customHeight="false" outlineLevel="0" collapsed="false">
      <c r="A460" s="6" t="s">
        <v>209</v>
      </c>
      <c r="B460" s="6" t="s">
        <v>218</v>
      </c>
      <c r="C460" s="6" t="n">
        <v>17</v>
      </c>
      <c r="D460" s="6" t="s">
        <v>196</v>
      </c>
      <c r="E460" s="150" t="n">
        <v>0</v>
      </c>
      <c r="F460" s="151" t="n">
        <v>0</v>
      </c>
      <c r="G460" s="150" t="n">
        <v>0</v>
      </c>
      <c r="H460" s="151" t="n">
        <v>0</v>
      </c>
      <c r="I460" s="150"/>
      <c r="J460" s="151"/>
      <c r="K460" s="151"/>
      <c r="L460" s="151"/>
      <c r="M460" s="151"/>
      <c r="N460" s="151"/>
      <c r="O460" s="151"/>
      <c r="P460" s="151"/>
      <c r="Q460" s="151"/>
      <c r="R460" s="151"/>
      <c r="S460" s="151"/>
      <c r="T460" s="151"/>
      <c r="U460" s="151"/>
      <c r="V460" s="151"/>
      <c r="W460" s="151"/>
      <c r="X460" s="151"/>
      <c r="Y460" s="151"/>
      <c r="Z460" s="151"/>
      <c r="AA460" s="151"/>
      <c r="AB460" s="151"/>
      <c r="AC460" s="151"/>
      <c r="AD460" s="151"/>
      <c r="AE460" s="151"/>
      <c r="AF460" s="151"/>
      <c r="AG460" s="151"/>
      <c r="AH460" s="151"/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  <c r="BI460" s="151"/>
      <c r="BJ460" s="151"/>
      <c r="BK460" s="151"/>
      <c r="BL460" s="151"/>
      <c r="BM460" s="151"/>
      <c r="BN460" s="151"/>
      <c r="BO460" s="151"/>
      <c r="BP460" s="151"/>
      <c r="BQ460" s="151"/>
      <c r="BR460" s="151"/>
      <c r="BS460" s="151"/>
      <c r="BT460" s="151"/>
      <c r="BU460" s="151"/>
      <c r="BV460" s="151"/>
      <c r="BW460" s="151"/>
      <c r="BX460" s="151"/>
      <c r="BY460" s="151"/>
      <c r="BZ460" s="151"/>
      <c r="CA460" s="151"/>
      <c r="CB460" s="151"/>
      <c r="CC460" s="151"/>
      <c r="CD460" s="151"/>
      <c r="CE460" s="151"/>
      <c r="CF460" s="151"/>
      <c r="CG460" s="151"/>
      <c r="CH460" s="151"/>
      <c r="CI460" s="151"/>
      <c r="CJ460" s="151"/>
      <c r="CK460" s="151"/>
      <c r="CL460" s="151"/>
      <c r="CM460" s="151"/>
      <c r="CN460" s="151"/>
      <c r="CO460" s="151"/>
      <c r="CP460" s="151"/>
      <c r="CQ460" s="151"/>
      <c r="CR460" s="151"/>
      <c r="CS460" s="151"/>
      <c r="CT460" s="151"/>
      <c r="CU460" s="151"/>
      <c r="CV460" s="151"/>
      <c r="CW460" s="151"/>
      <c r="CX460" s="151"/>
      <c r="CY460" s="151"/>
      <c r="CZ460" s="151"/>
      <c r="DA460" s="151"/>
      <c r="DB460" s="151"/>
      <c r="DC460" s="151"/>
      <c r="DD460" s="151"/>
      <c r="DE460" s="151"/>
      <c r="DF460" s="151"/>
      <c r="DG460" s="151"/>
      <c r="DH460" s="151"/>
      <c r="DI460" s="151"/>
      <c r="DJ460" s="151"/>
      <c r="DK460" s="151"/>
      <c r="DL460" s="151"/>
      <c r="DM460" s="151"/>
      <c r="DN460" s="151"/>
    </row>
    <row r="461" customFormat="false" ht="12.75" hidden="false" customHeight="false" outlineLevel="0" collapsed="false">
      <c r="A461" s="6" t="s">
        <v>209</v>
      </c>
      <c r="B461" s="6" t="s">
        <v>218</v>
      </c>
      <c r="C461" s="6" t="n">
        <v>18</v>
      </c>
      <c r="D461" s="6" t="s">
        <v>197</v>
      </c>
      <c r="E461" s="150" t="n">
        <v>0</v>
      </c>
      <c r="F461" s="151" t="n">
        <v>0</v>
      </c>
      <c r="G461" s="150" t="n">
        <v>0</v>
      </c>
      <c r="H461" s="151" t="n">
        <v>0</v>
      </c>
      <c r="I461" s="150"/>
      <c r="J461" s="151"/>
      <c r="K461" s="151"/>
      <c r="L461" s="151"/>
      <c r="M461" s="151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  <c r="BI461" s="151"/>
      <c r="BJ461" s="151"/>
      <c r="BK461" s="151"/>
      <c r="BL461" s="151"/>
      <c r="BM461" s="151"/>
      <c r="BN461" s="151"/>
      <c r="BO461" s="151"/>
      <c r="BP461" s="151"/>
      <c r="BQ461" s="151"/>
      <c r="BR461" s="151"/>
      <c r="BS461" s="151"/>
      <c r="BT461" s="151"/>
      <c r="BU461" s="151"/>
      <c r="BV461" s="151"/>
      <c r="BW461" s="151"/>
      <c r="BX461" s="151"/>
      <c r="BY461" s="151"/>
      <c r="BZ461" s="151"/>
      <c r="CA461" s="151"/>
      <c r="CB461" s="151"/>
      <c r="CC461" s="151"/>
      <c r="CD461" s="151"/>
      <c r="CE461" s="151"/>
      <c r="CF461" s="151"/>
      <c r="CG461" s="151"/>
      <c r="CH461" s="151"/>
      <c r="CI461" s="151"/>
      <c r="CJ461" s="151"/>
      <c r="CK461" s="151"/>
      <c r="CL461" s="151"/>
      <c r="CM461" s="151"/>
      <c r="CN461" s="151"/>
      <c r="CO461" s="151"/>
      <c r="CP461" s="151"/>
      <c r="CQ461" s="151"/>
      <c r="CR461" s="151"/>
      <c r="CS461" s="151"/>
      <c r="CT461" s="151"/>
      <c r="CU461" s="151"/>
      <c r="CV461" s="151"/>
      <c r="CW461" s="151"/>
      <c r="CX461" s="151"/>
      <c r="CY461" s="151"/>
      <c r="CZ461" s="151"/>
      <c r="DA461" s="151"/>
      <c r="DB461" s="151"/>
      <c r="DC461" s="151"/>
      <c r="DD461" s="151"/>
      <c r="DE461" s="151"/>
      <c r="DF461" s="151"/>
      <c r="DG461" s="151"/>
      <c r="DH461" s="151"/>
      <c r="DI461" s="151"/>
      <c r="DJ461" s="151"/>
      <c r="DK461" s="151"/>
      <c r="DL461" s="151"/>
      <c r="DM461" s="151"/>
      <c r="DN461" s="151"/>
    </row>
    <row r="462" customFormat="false" ht="12.75" hidden="false" customHeight="false" outlineLevel="0" collapsed="false">
      <c r="A462" s="6" t="s">
        <v>209</v>
      </c>
      <c r="B462" s="6" t="s">
        <v>218</v>
      </c>
      <c r="C462" s="6" t="n">
        <v>19</v>
      </c>
      <c r="D462" s="6" t="s">
        <v>37</v>
      </c>
      <c r="E462" s="150" t="n">
        <v>0</v>
      </c>
      <c r="F462" s="151" t="n">
        <v>0</v>
      </c>
      <c r="G462" s="150" t="n">
        <v>0</v>
      </c>
      <c r="H462" s="151" t="n">
        <v>0</v>
      </c>
      <c r="I462" s="150"/>
      <c r="J462" s="151"/>
      <c r="K462" s="151"/>
      <c r="L462" s="151"/>
      <c r="M462" s="151"/>
      <c r="N462" s="151"/>
      <c r="O462" s="151"/>
      <c r="P462" s="151"/>
      <c r="Q462" s="151"/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51"/>
      <c r="AG462" s="151"/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  <c r="BI462" s="151"/>
      <c r="BJ462" s="151"/>
      <c r="BK462" s="151"/>
      <c r="BL462" s="151"/>
      <c r="BM462" s="151"/>
      <c r="BN462" s="151"/>
      <c r="BO462" s="151"/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151"/>
      <c r="CB462" s="151"/>
      <c r="CC462" s="151"/>
      <c r="CD462" s="151"/>
      <c r="CE462" s="151"/>
      <c r="CF462" s="151"/>
      <c r="CG462" s="151"/>
      <c r="CH462" s="151"/>
      <c r="CI462" s="151"/>
      <c r="CJ462" s="151"/>
      <c r="CK462" s="151"/>
      <c r="CL462" s="151"/>
      <c r="CM462" s="151"/>
      <c r="CN462" s="151"/>
      <c r="CO462" s="151"/>
      <c r="CP462" s="151"/>
      <c r="CQ462" s="151"/>
      <c r="CR462" s="151"/>
      <c r="CS462" s="151"/>
      <c r="CT462" s="151"/>
      <c r="CU462" s="151"/>
      <c r="CV462" s="151"/>
      <c r="CW462" s="151"/>
      <c r="CX462" s="151"/>
      <c r="CY462" s="151"/>
      <c r="CZ462" s="151"/>
      <c r="DA462" s="151"/>
      <c r="DB462" s="151"/>
      <c r="DC462" s="151"/>
      <c r="DD462" s="151"/>
      <c r="DE462" s="151"/>
      <c r="DF462" s="151"/>
      <c r="DG462" s="151"/>
      <c r="DH462" s="151"/>
      <c r="DI462" s="151"/>
      <c r="DJ462" s="151"/>
      <c r="DK462" s="151"/>
      <c r="DL462" s="151"/>
      <c r="DM462" s="151"/>
      <c r="DN462" s="151"/>
    </row>
    <row r="463" customFormat="false" ht="12.75" hidden="false" customHeight="false" outlineLevel="0" collapsed="false">
      <c r="A463" s="6" t="s">
        <v>209</v>
      </c>
      <c r="B463" s="6" t="s">
        <v>218</v>
      </c>
      <c r="C463" s="6" t="n">
        <v>20</v>
      </c>
      <c r="D463" s="6" t="s">
        <v>198</v>
      </c>
      <c r="E463" s="150" t="n">
        <v>0</v>
      </c>
      <c r="F463" s="151" t="n">
        <v>0</v>
      </c>
      <c r="G463" s="150" t="n">
        <v>0</v>
      </c>
      <c r="H463" s="151" t="n">
        <v>0</v>
      </c>
      <c r="I463" s="150"/>
      <c r="J463" s="151"/>
      <c r="K463" s="151"/>
      <c r="L463" s="151"/>
      <c r="M463" s="151"/>
      <c r="N463" s="151"/>
      <c r="O463" s="151"/>
      <c r="P463" s="151"/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51"/>
      <c r="AG463" s="151"/>
      <c r="AH463" s="151"/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  <c r="BI463" s="151"/>
      <c r="BJ463" s="151"/>
      <c r="BK463" s="151"/>
      <c r="BL463" s="151"/>
      <c r="BM463" s="151"/>
      <c r="BN463" s="151"/>
      <c r="BO463" s="151"/>
      <c r="BP463" s="151"/>
      <c r="BQ463" s="151"/>
      <c r="BR463" s="151"/>
      <c r="BS463" s="151"/>
      <c r="BT463" s="151"/>
      <c r="BU463" s="151"/>
      <c r="BV463" s="151"/>
      <c r="BW463" s="151"/>
      <c r="BX463" s="151"/>
      <c r="BY463" s="151"/>
      <c r="BZ463" s="151"/>
      <c r="CA463" s="151"/>
      <c r="CB463" s="151"/>
      <c r="CC463" s="151"/>
      <c r="CD463" s="151"/>
      <c r="CE463" s="151"/>
      <c r="CF463" s="151"/>
      <c r="CG463" s="151"/>
      <c r="CH463" s="151"/>
      <c r="CI463" s="151"/>
      <c r="CJ463" s="151"/>
      <c r="CK463" s="151"/>
      <c r="CL463" s="151"/>
      <c r="CM463" s="151"/>
      <c r="CN463" s="151"/>
      <c r="CO463" s="151"/>
      <c r="CP463" s="151"/>
      <c r="CQ463" s="151"/>
      <c r="CR463" s="151"/>
      <c r="CS463" s="151"/>
      <c r="CT463" s="151"/>
      <c r="CU463" s="151"/>
      <c r="CV463" s="151"/>
      <c r="CW463" s="151"/>
      <c r="CX463" s="151"/>
      <c r="CY463" s="151"/>
      <c r="CZ463" s="151"/>
      <c r="DA463" s="151"/>
      <c r="DB463" s="151"/>
      <c r="DC463" s="151"/>
      <c r="DD463" s="151"/>
      <c r="DE463" s="151"/>
      <c r="DF463" s="151"/>
      <c r="DG463" s="151"/>
      <c r="DH463" s="151"/>
      <c r="DI463" s="151"/>
      <c r="DJ463" s="151"/>
      <c r="DK463" s="151"/>
      <c r="DL463" s="151"/>
      <c r="DM463" s="151"/>
      <c r="DN463" s="151"/>
    </row>
    <row r="464" customFormat="false" ht="12.75" hidden="false" customHeight="false" outlineLevel="0" collapsed="false">
      <c r="A464" s="6" t="s">
        <v>209</v>
      </c>
      <c r="B464" s="6" t="s">
        <v>218</v>
      </c>
      <c r="C464" s="6" t="n">
        <v>21</v>
      </c>
      <c r="D464" s="6" t="s">
        <v>199</v>
      </c>
      <c r="E464" s="150" t="n">
        <v>0</v>
      </c>
      <c r="F464" s="151" t="n">
        <v>0</v>
      </c>
      <c r="G464" s="150" t="n">
        <v>0</v>
      </c>
      <c r="H464" s="151" t="n">
        <v>0</v>
      </c>
      <c r="I464" s="150"/>
      <c r="J464" s="151"/>
      <c r="K464" s="151"/>
      <c r="L464" s="151"/>
      <c r="M464" s="151"/>
      <c r="N464" s="151"/>
      <c r="O464" s="151"/>
      <c r="P464" s="151"/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51"/>
      <c r="AG464" s="151"/>
      <c r="AH464" s="151"/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  <c r="BI464" s="151"/>
      <c r="BJ464" s="151"/>
      <c r="BK464" s="151"/>
      <c r="BL464" s="151"/>
      <c r="BM464" s="151"/>
      <c r="BN464" s="151"/>
      <c r="BO464" s="151"/>
      <c r="BP464" s="151"/>
      <c r="BQ464" s="151"/>
      <c r="BR464" s="151"/>
      <c r="BS464" s="151"/>
      <c r="BT464" s="151"/>
      <c r="BU464" s="151"/>
      <c r="BV464" s="151"/>
      <c r="BW464" s="151"/>
      <c r="BX464" s="151"/>
      <c r="BY464" s="151"/>
      <c r="BZ464" s="151"/>
      <c r="CA464" s="151"/>
      <c r="CB464" s="151"/>
      <c r="CC464" s="151"/>
      <c r="CD464" s="151"/>
      <c r="CE464" s="151"/>
      <c r="CF464" s="151"/>
      <c r="CG464" s="151"/>
      <c r="CH464" s="151"/>
      <c r="CI464" s="151"/>
      <c r="CJ464" s="151"/>
      <c r="CK464" s="151"/>
      <c r="CL464" s="151"/>
      <c r="CM464" s="151"/>
      <c r="CN464" s="151"/>
      <c r="CO464" s="151"/>
      <c r="CP464" s="151"/>
      <c r="CQ464" s="151"/>
      <c r="CR464" s="151"/>
      <c r="CS464" s="151"/>
      <c r="CT464" s="151"/>
      <c r="CU464" s="151"/>
      <c r="CV464" s="151"/>
      <c r="CW464" s="151"/>
      <c r="CX464" s="151"/>
      <c r="CY464" s="151"/>
      <c r="CZ464" s="151"/>
      <c r="DA464" s="151"/>
      <c r="DB464" s="151"/>
      <c r="DC464" s="151"/>
      <c r="DD464" s="151"/>
      <c r="DE464" s="151"/>
      <c r="DF464" s="151"/>
      <c r="DG464" s="151"/>
      <c r="DH464" s="151"/>
      <c r="DI464" s="151"/>
      <c r="DJ464" s="151"/>
      <c r="DK464" s="151"/>
      <c r="DL464" s="151"/>
      <c r="DM464" s="151"/>
      <c r="DN464" s="151"/>
    </row>
    <row r="465" customFormat="false" ht="12.75" hidden="false" customHeight="false" outlineLevel="0" collapsed="false">
      <c r="A465" s="6" t="s">
        <v>209</v>
      </c>
      <c r="B465" s="6" t="s">
        <v>218</v>
      </c>
      <c r="C465" s="6" t="n">
        <v>22</v>
      </c>
      <c r="D465" s="6" t="s">
        <v>200</v>
      </c>
      <c r="E465" s="150" t="n">
        <v>108291</v>
      </c>
      <c r="F465" s="151" t="n">
        <v>325988.3973</v>
      </c>
      <c r="G465" s="150" t="n">
        <v>-4680</v>
      </c>
      <c r="H465" s="151" t="n">
        <v>-14088.204</v>
      </c>
      <c r="I465" s="150"/>
      <c r="J465" s="151"/>
      <c r="K465" s="151"/>
      <c r="L465" s="151"/>
      <c r="M465" s="151"/>
      <c r="N465" s="151"/>
      <c r="O465" s="151"/>
      <c r="P465" s="151"/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  <c r="BI465" s="151"/>
      <c r="BJ465" s="151"/>
      <c r="BK465" s="151"/>
      <c r="BL465" s="151"/>
      <c r="BM465" s="151"/>
      <c r="BN465" s="151"/>
      <c r="BO465" s="151"/>
      <c r="BP465" s="151"/>
      <c r="BQ465" s="151"/>
      <c r="BR465" s="151"/>
      <c r="BS465" s="151"/>
      <c r="BT465" s="151"/>
      <c r="BU465" s="151"/>
      <c r="BV465" s="151"/>
      <c r="BW465" s="151"/>
      <c r="BX465" s="151"/>
      <c r="BY465" s="151"/>
      <c r="BZ465" s="151"/>
      <c r="CA465" s="151"/>
      <c r="CB465" s="151"/>
      <c r="CC465" s="151"/>
      <c r="CD465" s="151"/>
      <c r="CE465" s="151"/>
      <c r="CF465" s="151"/>
      <c r="CG465" s="151"/>
      <c r="CH465" s="151"/>
      <c r="CI465" s="151"/>
      <c r="CJ465" s="151"/>
      <c r="CK465" s="151"/>
      <c r="CL465" s="151"/>
      <c r="CM465" s="151"/>
      <c r="CN465" s="151"/>
      <c r="CO465" s="151"/>
      <c r="CP465" s="151"/>
      <c r="CQ465" s="151"/>
      <c r="CR465" s="151"/>
      <c r="CS465" s="151"/>
      <c r="CT465" s="151"/>
      <c r="CU465" s="151"/>
      <c r="CV465" s="151"/>
      <c r="CW465" s="151"/>
      <c r="CX465" s="151"/>
      <c r="CY465" s="151"/>
      <c r="CZ465" s="151"/>
      <c r="DA465" s="151"/>
      <c r="DB465" s="151"/>
      <c r="DC465" s="151"/>
      <c r="DD465" s="151"/>
      <c r="DE465" s="151"/>
      <c r="DF465" s="151"/>
      <c r="DG465" s="151"/>
      <c r="DH465" s="151"/>
      <c r="DI465" s="151"/>
      <c r="DJ465" s="151"/>
      <c r="DK465" s="151"/>
      <c r="DL465" s="151"/>
      <c r="DM465" s="151"/>
      <c r="DN465" s="151"/>
    </row>
    <row r="466" customFormat="false" ht="12.75" hidden="false" customHeight="false" outlineLevel="0" collapsed="false">
      <c r="A466" s="6" t="s">
        <v>209</v>
      </c>
      <c r="B466" s="6" t="s">
        <v>218</v>
      </c>
      <c r="C466" s="6" t="n">
        <v>23</v>
      </c>
      <c r="D466" s="6" t="s">
        <v>134</v>
      </c>
      <c r="E466" s="150" t="n">
        <v>-7947</v>
      </c>
      <c r="F466" s="151" t="n">
        <v>-23922.8541</v>
      </c>
      <c r="G466" s="150" t="n">
        <v>-4564</v>
      </c>
      <c r="H466" s="151" t="n">
        <v>-13739.0092</v>
      </c>
      <c r="I466" s="150"/>
      <c r="J466" s="151"/>
      <c r="K466" s="151"/>
      <c r="L466" s="151"/>
      <c r="M466" s="151"/>
      <c r="N466" s="151"/>
      <c r="O466" s="151"/>
      <c r="P466" s="151"/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51"/>
      <c r="AG466" s="151"/>
      <c r="AH466" s="151"/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  <c r="BI466" s="151"/>
      <c r="BJ466" s="151"/>
      <c r="BK466" s="151"/>
      <c r="BL466" s="151"/>
      <c r="BM466" s="151"/>
      <c r="BN466" s="151"/>
      <c r="BO466" s="151"/>
      <c r="BP466" s="151"/>
      <c r="BQ466" s="151"/>
      <c r="BR466" s="151"/>
      <c r="BS466" s="151"/>
      <c r="BT466" s="151"/>
      <c r="BU466" s="151"/>
      <c r="BV466" s="151"/>
      <c r="BW466" s="151"/>
      <c r="BX466" s="151"/>
      <c r="BY466" s="151"/>
      <c r="BZ466" s="151"/>
      <c r="CA466" s="151"/>
      <c r="CB466" s="151"/>
      <c r="CC466" s="151"/>
      <c r="CD466" s="151"/>
      <c r="CE466" s="151"/>
      <c r="CF466" s="151"/>
      <c r="CG466" s="151"/>
      <c r="CH466" s="151"/>
      <c r="CI466" s="151"/>
      <c r="CJ466" s="151"/>
      <c r="CK466" s="151"/>
      <c r="CL466" s="151"/>
      <c r="CM466" s="151"/>
      <c r="CN466" s="151"/>
      <c r="CO466" s="151"/>
      <c r="CP466" s="151"/>
      <c r="CQ466" s="151"/>
      <c r="CR466" s="151"/>
      <c r="CS466" s="151"/>
      <c r="CT466" s="151"/>
      <c r="CU466" s="151"/>
      <c r="CV466" s="151"/>
      <c r="CW466" s="151"/>
      <c r="CX466" s="151"/>
      <c r="CY466" s="151"/>
      <c r="CZ466" s="151"/>
      <c r="DA466" s="151"/>
      <c r="DB466" s="151"/>
      <c r="DC466" s="151"/>
      <c r="DD466" s="151"/>
      <c r="DE466" s="151"/>
      <c r="DF466" s="151"/>
      <c r="DG466" s="151"/>
      <c r="DH466" s="151"/>
      <c r="DI466" s="151"/>
      <c r="DJ466" s="151"/>
      <c r="DK466" s="151"/>
      <c r="DL466" s="151"/>
      <c r="DM466" s="151"/>
      <c r="DN466" s="151"/>
    </row>
    <row r="467" customFormat="false" ht="12.75" hidden="false" customHeight="false" outlineLevel="0" collapsed="false">
      <c r="A467" s="6" t="s">
        <v>209</v>
      </c>
      <c r="B467" s="6" t="s">
        <v>218</v>
      </c>
      <c r="C467" s="6" t="n">
        <v>24</v>
      </c>
      <c r="D467" s="6" t="s">
        <v>45</v>
      </c>
      <c r="E467" s="150" t="n">
        <v>-12651928</v>
      </c>
      <c r="F467" s="151" t="n">
        <v>-315867.43</v>
      </c>
      <c r="G467" s="150" t="n">
        <v>-6167395</v>
      </c>
      <c r="H467" s="151" t="n">
        <v>-125020.12</v>
      </c>
      <c r="I467" s="150"/>
      <c r="J467" s="151"/>
      <c r="K467" s="151"/>
      <c r="L467" s="151"/>
      <c r="M467" s="151"/>
      <c r="N467" s="151"/>
      <c r="O467" s="151"/>
      <c r="P467" s="151"/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51"/>
      <c r="AG467" s="151"/>
      <c r="AH467" s="151"/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  <c r="BI467" s="151"/>
      <c r="BJ467" s="151"/>
      <c r="BK467" s="151"/>
      <c r="BL467" s="151"/>
      <c r="BM467" s="151"/>
      <c r="BN467" s="151"/>
      <c r="BO467" s="151"/>
      <c r="BP467" s="151"/>
      <c r="BQ467" s="151"/>
      <c r="BR467" s="151"/>
      <c r="BS467" s="151"/>
      <c r="BT467" s="151"/>
      <c r="BU467" s="151"/>
      <c r="BV467" s="151"/>
      <c r="BW467" s="151"/>
      <c r="BX467" s="151"/>
      <c r="BY467" s="151"/>
      <c r="BZ467" s="151"/>
      <c r="CA467" s="151"/>
      <c r="CB467" s="151"/>
      <c r="CC467" s="151"/>
      <c r="CD467" s="151"/>
      <c r="CE467" s="151"/>
      <c r="CF467" s="151"/>
      <c r="CG467" s="151"/>
      <c r="CH467" s="151"/>
      <c r="CI467" s="151"/>
      <c r="CJ467" s="151"/>
      <c r="CK467" s="151"/>
      <c r="CL467" s="151"/>
      <c r="CM467" s="151"/>
      <c r="CN467" s="151"/>
      <c r="CO467" s="151"/>
      <c r="CP467" s="151"/>
      <c r="CQ467" s="151"/>
      <c r="CR467" s="151"/>
      <c r="CS467" s="151"/>
      <c r="CT467" s="151"/>
      <c r="CU467" s="151"/>
      <c r="CV467" s="151"/>
      <c r="CW467" s="151"/>
      <c r="CX467" s="151"/>
      <c r="CY467" s="151"/>
      <c r="CZ467" s="151"/>
      <c r="DA467" s="151"/>
      <c r="DB467" s="151"/>
      <c r="DC467" s="151"/>
      <c r="DD467" s="151"/>
      <c r="DE467" s="151"/>
      <c r="DF467" s="151"/>
      <c r="DG467" s="151"/>
      <c r="DH467" s="151"/>
      <c r="DI467" s="151"/>
      <c r="DJ467" s="151"/>
      <c r="DK467" s="151"/>
      <c r="DL467" s="151"/>
      <c r="DM467" s="151"/>
      <c r="DN467" s="151"/>
    </row>
    <row r="468" customFormat="false" ht="12.75" hidden="false" customHeight="false" outlineLevel="0" collapsed="false">
      <c r="A468" s="6" t="s">
        <v>209</v>
      </c>
      <c r="B468" s="6" t="s">
        <v>218</v>
      </c>
      <c r="C468" s="6" t="n">
        <v>25</v>
      </c>
      <c r="D468" s="6" t="s">
        <v>46</v>
      </c>
      <c r="E468" s="150" t="n">
        <v>0</v>
      </c>
      <c r="F468" s="151" t="n">
        <v>-93300</v>
      </c>
      <c r="G468" s="150" t="n">
        <v>0</v>
      </c>
      <c r="H468" s="151" t="n">
        <v>0</v>
      </c>
      <c r="I468" s="150"/>
      <c r="J468" s="151"/>
      <c r="K468" s="151"/>
      <c r="L468" s="151"/>
      <c r="M468" s="151"/>
      <c r="N468" s="151"/>
      <c r="O468" s="151"/>
      <c r="P468" s="151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  <c r="BI468" s="151"/>
      <c r="BJ468" s="151"/>
      <c r="BK468" s="151"/>
      <c r="BL468" s="151"/>
      <c r="BM468" s="151"/>
      <c r="BN468" s="151"/>
      <c r="BO468" s="151"/>
      <c r="BP468" s="151"/>
      <c r="BQ468" s="151"/>
      <c r="BR468" s="151"/>
      <c r="BS468" s="151"/>
      <c r="BT468" s="151"/>
      <c r="BU468" s="151"/>
      <c r="BV468" s="151"/>
      <c r="BW468" s="151"/>
      <c r="BX468" s="151"/>
      <c r="BY468" s="151"/>
      <c r="BZ468" s="151"/>
      <c r="CA468" s="151"/>
      <c r="CB468" s="151"/>
      <c r="CC468" s="151"/>
      <c r="CD468" s="151"/>
      <c r="CE468" s="151"/>
      <c r="CF468" s="151"/>
      <c r="CG468" s="151"/>
      <c r="CH468" s="151"/>
      <c r="CI468" s="151"/>
      <c r="CJ468" s="151"/>
      <c r="CK468" s="151"/>
      <c r="CL468" s="151"/>
      <c r="CM468" s="151"/>
      <c r="CN468" s="151"/>
      <c r="CO468" s="151"/>
      <c r="CP468" s="151"/>
      <c r="CQ468" s="151"/>
      <c r="CR468" s="151"/>
      <c r="CS468" s="151"/>
      <c r="CT468" s="151"/>
      <c r="CU468" s="151"/>
      <c r="CV468" s="151"/>
      <c r="CW468" s="151"/>
      <c r="CX468" s="151"/>
      <c r="CY468" s="151"/>
      <c r="CZ468" s="151"/>
      <c r="DA468" s="151"/>
      <c r="DB468" s="151"/>
      <c r="DC468" s="151"/>
      <c r="DD468" s="151"/>
      <c r="DE468" s="151"/>
      <c r="DF468" s="151"/>
      <c r="DG468" s="151"/>
      <c r="DH468" s="151"/>
      <c r="DI468" s="151"/>
      <c r="DJ468" s="151"/>
      <c r="DK468" s="151"/>
      <c r="DL468" s="151"/>
      <c r="DM468" s="151"/>
      <c r="DN468" s="151"/>
    </row>
    <row r="469" customFormat="false" ht="12.75" hidden="false" customHeight="false" outlineLevel="0" collapsed="false">
      <c r="A469" s="6" t="s">
        <v>209</v>
      </c>
      <c r="B469" s="6" t="s">
        <v>218</v>
      </c>
      <c r="C469" s="6" t="n">
        <v>26</v>
      </c>
      <c r="D469" s="6" t="s">
        <v>201</v>
      </c>
      <c r="E469" s="150" t="n">
        <v>0</v>
      </c>
      <c r="F469" s="151" t="n">
        <v>0</v>
      </c>
      <c r="G469" s="150" t="n">
        <v>0</v>
      </c>
      <c r="H469" s="151" t="n">
        <v>0</v>
      </c>
      <c r="I469" s="150"/>
      <c r="J469" s="151"/>
      <c r="K469" s="151"/>
      <c r="L469" s="151"/>
      <c r="M469" s="151"/>
      <c r="N469" s="151"/>
      <c r="O469" s="151"/>
      <c r="P469" s="151"/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51"/>
      <c r="AG469" s="151"/>
      <c r="AH469" s="151"/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  <c r="BI469" s="151"/>
      <c r="BJ469" s="151"/>
      <c r="BK469" s="151"/>
      <c r="BL469" s="151"/>
      <c r="BM469" s="151"/>
      <c r="BN469" s="151"/>
      <c r="BO469" s="151"/>
      <c r="BP469" s="151"/>
      <c r="BQ469" s="151"/>
      <c r="BR469" s="151"/>
      <c r="BS469" s="151"/>
      <c r="BT469" s="151"/>
      <c r="BU469" s="151"/>
      <c r="BV469" s="151"/>
      <c r="BW469" s="151"/>
      <c r="BX469" s="151"/>
      <c r="BY469" s="151"/>
      <c r="BZ469" s="151"/>
      <c r="CA469" s="151"/>
      <c r="CB469" s="151"/>
      <c r="CC469" s="151"/>
      <c r="CD469" s="151"/>
      <c r="CE469" s="151"/>
      <c r="CF469" s="151"/>
      <c r="CG469" s="151"/>
      <c r="CH469" s="151"/>
      <c r="CI469" s="151"/>
      <c r="CJ469" s="151"/>
      <c r="CK469" s="151"/>
      <c r="CL469" s="151"/>
      <c r="CM469" s="151"/>
      <c r="CN469" s="151"/>
      <c r="CO469" s="151"/>
      <c r="CP469" s="151"/>
      <c r="CQ469" s="151"/>
      <c r="CR469" s="151"/>
      <c r="CS469" s="151"/>
      <c r="CT469" s="151"/>
      <c r="CU469" s="151"/>
      <c r="CV469" s="151"/>
      <c r="CW469" s="151"/>
      <c r="CX469" s="151"/>
      <c r="CY469" s="151"/>
      <c r="CZ469" s="151"/>
      <c r="DA469" s="151"/>
      <c r="DB469" s="151"/>
      <c r="DC469" s="151"/>
      <c r="DD469" s="151"/>
      <c r="DE469" s="151"/>
      <c r="DF469" s="151"/>
      <c r="DG469" s="151"/>
      <c r="DH469" s="151"/>
      <c r="DI469" s="151"/>
      <c r="DJ469" s="151"/>
      <c r="DK469" s="151"/>
      <c r="DL469" s="151"/>
      <c r="DM469" s="151"/>
      <c r="DN469" s="151"/>
    </row>
    <row r="470" customFormat="false" ht="12.75" hidden="false" customHeight="false" outlineLevel="0" collapsed="false">
      <c r="A470" s="6" t="s">
        <v>209</v>
      </c>
      <c r="B470" s="6" t="s">
        <v>218</v>
      </c>
      <c r="C470" s="6" t="n">
        <v>27</v>
      </c>
      <c r="D470" s="6" t="s">
        <v>202</v>
      </c>
      <c r="E470" s="150" t="n">
        <v>0</v>
      </c>
      <c r="F470" s="151" t="n">
        <v>0</v>
      </c>
      <c r="G470" s="150" t="n">
        <v>0</v>
      </c>
      <c r="H470" s="151" t="n">
        <v>0</v>
      </c>
      <c r="I470" s="150"/>
      <c r="J470" s="151"/>
      <c r="K470" s="151"/>
      <c r="L470" s="151"/>
      <c r="M470" s="151"/>
      <c r="N470" s="151"/>
      <c r="O470" s="151"/>
      <c r="P470" s="151"/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  <c r="BI470" s="151"/>
      <c r="BJ470" s="151"/>
      <c r="BK470" s="151"/>
      <c r="BL470" s="151"/>
      <c r="BM470" s="151"/>
      <c r="BN470" s="151"/>
      <c r="BO470" s="151"/>
      <c r="BP470" s="151"/>
      <c r="BQ470" s="151"/>
      <c r="BR470" s="151"/>
      <c r="BS470" s="151"/>
      <c r="BT470" s="151"/>
      <c r="BU470" s="151"/>
      <c r="BV470" s="151"/>
      <c r="BW470" s="151"/>
      <c r="BX470" s="151"/>
      <c r="BY470" s="151"/>
      <c r="BZ470" s="151"/>
      <c r="CA470" s="151"/>
      <c r="CB470" s="151"/>
      <c r="CC470" s="151"/>
      <c r="CD470" s="151"/>
      <c r="CE470" s="151"/>
      <c r="CF470" s="151"/>
      <c r="CG470" s="151"/>
      <c r="CH470" s="151"/>
      <c r="CI470" s="151"/>
      <c r="CJ470" s="151"/>
      <c r="CK470" s="151"/>
      <c r="CL470" s="151"/>
      <c r="CM470" s="151"/>
      <c r="CN470" s="151"/>
      <c r="CO470" s="151"/>
      <c r="CP470" s="151"/>
      <c r="CQ470" s="151"/>
      <c r="CR470" s="151"/>
      <c r="CS470" s="151"/>
      <c r="CT470" s="151"/>
      <c r="CU470" s="151"/>
      <c r="CV470" s="151"/>
      <c r="CW470" s="151"/>
      <c r="CX470" s="151"/>
      <c r="CY470" s="151"/>
      <c r="CZ470" s="151"/>
      <c r="DA470" s="151"/>
      <c r="DB470" s="151"/>
      <c r="DC470" s="151"/>
      <c r="DD470" s="151"/>
      <c r="DE470" s="151"/>
      <c r="DF470" s="151"/>
      <c r="DG470" s="151"/>
      <c r="DH470" s="151"/>
      <c r="DI470" s="151"/>
      <c r="DJ470" s="151"/>
      <c r="DK470" s="151"/>
      <c r="DL470" s="151"/>
      <c r="DM470" s="151"/>
      <c r="DN470" s="151"/>
    </row>
    <row r="471" customFormat="false" ht="12.75" hidden="false" customHeight="false" outlineLevel="0" collapsed="false">
      <c r="A471" s="6" t="s">
        <v>209</v>
      </c>
      <c r="B471" s="6" t="s">
        <v>218</v>
      </c>
      <c r="C471" s="6" t="n">
        <v>28</v>
      </c>
      <c r="D471" s="6" t="s">
        <v>203</v>
      </c>
      <c r="E471" s="150" t="n">
        <v>0</v>
      </c>
      <c r="F471" s="151" t="n">
        <v>-75.31</v>
      </c>
      <c r="G471" s="150" t="n">
        <v>0</v>
      </c>
      <c r="H471" s="151" t="n">
        <v>75.31</v>
      </c>
      <c r="I471" s="150"/>
      <c r="J471" s="151"/>
      <c r="K471" s="151"/>
      <c r="L471" s="151"/>
      <c r="M471" s="151"/>
      <c r="N471" s="151"/>
      <c r="O471" s="151"/>
      <c r="P471" s="151"/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51"/>
      <c r="AG471" s="151"/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  <c r="BI471" s="151"/>
      <c r="BJ471" s="151"/>
      <c r="BK471" s="151"/>
      <c r="BL471" s="151"/>
      <c r="BM471" s="151"/>
      <c r="BN471" s="151"/>
      <c r="BO471" s="151"/>
      <c r="BP471" s="151"/>
      <c r="BQ471" s="151"/>
      <c r="BR471" s="151"/>
      <c r="BS471" s="151"/>
      <c r="BT471" s="151"/>
      <c r="BU471" s="151"/>
      <c r="BV471" s="151"/>
      <c r="BW471" s="151"/>
      <c r="BX471" s="151"/>
      <c r="BY471" s="151"/>
      <c r="BZ471" s="151"/>
      <c r="CA471" s="151"/>
      <c r="CB471" s="151"/>
      <c r="CC471" s="151"/>
      <c r="CD471" s="151"/>
      <c r="CE471" s="151"/>
      <c r="CF471" s="151"/>
      <c r="CG471" s="151"/>
      <c r="CH471" s="151"/>
      <c r="CI471" s="151"/>
      <c r="CJ471" s="151"/>
      <c r="CK471" s="151"/>
      <c r="CL471" s="151"/>
      <c r="CM471" s="151"/>
      <c r="CN471" s="151"/>
      <c r="CO471" s="151"/>
      <c r="CP471" s="151"/>
      <c r="CQ471" s="151"/>
      <c r="CR471" s="151"/>
      <c r="CS471" s="151"/>
      <c r="CT471" s="151"/>
      <c r="CU471" s="151"/>
      <c r="CV471" s="151"/>
      <c r="CW471" s="151"/>
      <c r="CX471" s="151"/>
      <c r="CY471" s="151"/>
      <c r="CZ471" s="151"/>
      <c r="DA471" s="151"/>
      <c r="DB471" s="151"/>
      <c r="DC471" s="151"/>
      <c r="DD471" s="151"/>
      <c r="DE471" s="151"/>
      <c r="DF471" s="151"/>
      <c r="DG471" s="151"/>
      <c r="DH471" s="151"/>
      <c r="DI471" s="151"/>
      <c r="DJ471" s="151"/>
      <c r="DK471" s="151"/>
      <c r="DL471" s="151"/>
      <c r="DM471" s="151"/>
      <c r="DN471" s="151"/>
    </row>
    <row r="472" customFormat="false" ht="12.75" hidden="false" customHeight="false" outlineLevel="0" collapsed="false">
      <c r="A472" s="6" t="s">
        <v>209</v>
      </c>
      <c r="B472" s="6" t="s">
        <v>218</v>
      </c>
      <c r="C472" s="6" t="n">
        <v>29</v>
      </c>
      <c r="D472" s="6" t="s">
        <v>204</v>
      </c>
      <c r="E472" s="150" t="n">
        <v>0</v>
      </c>
      <c r="F472" s="151" t="n">
        <v>0</v>
      </c>
      <c r="G472" s="150" t="n">
        <v>0</v>
      </c>
      <c r="H472" s="151" t="n">
        <v>0</v>
      </c>
      <c r="I472" s="150"/>
      <c r="J472" s="151"/>
      <c r="K472" s="151"/>
      <c r="L472" s="151"/>
      <c r="M472" s="151"/>
      <c r="N472" s="151"/>
      <c r="O472" s="151"/>
      <c r="P472" s="151"/>
      <c r="Q472" s="151"/>
      <c r="R472" s="151"/>
      <c r="S472" s="151"/>
      <c r="T472" s="151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  <c r="BN472" s="151"/>
      <c r="BO472" s="151"/>
      <c r="BP472" s="151"/>
      <c r="BQ472" s="151"/>
      <c r="BR472" s="151"/>
      <c r="BS472" s="151"/>
      <c r="BT472" s="151"/>
      <c r="BU472" s="151"/>
      <c r="BV472" s="151"/>
      <c r="BW472" s="151"/>
      <c r="BX472" s="151"/>
      <c r="BY472" s="151"/>
      <c r="BZ472" s="151"/>
      <c r="CA472" s="151"/>
      <c r="CB472" s="151"/>
      <c r="CC472" s="151"/>
      <c r="CD472" s="151"/>
      <c r="CE472" s="151"/>
      <c r="CF472" s="151"/>
      <c r="CG472" s="151"/>
      <c r="CH472" s="151"/>
      <c r="CI472" s="151"/>
      <c r="CJ472" s="151"/>
      <c r="CK472" s="151"/>
      <c r="CL472" s="151"/>
      <c r="CM472" s="151"/>
      <c r="CN472" s="151"/>
      <c r="CO472" s="151"/>
      <c r="CP472" s="151"/>
      <c r="CQ472" s="151"/>
      <c r="CR472" s="151"/>
      <c r="CS472" s="151"/>
      <c r="CT472" s="151"/>
      <c r="CU472" s="151"/>
      <c r="CV472" s="151"/>
      <c r="CW472" s="151"/>
      <c r="CX472" s="151"/>
      <c r="CY472" s="151"/>
      <c r="CZ472" s="151"/>
      <c r="DA472" s="151"/>
      <c r="DB472" s="151"/>
      <c r="DC472" s="151"/>
      <c r="DD472" s="151"/>
      <c r="DE472" s="151"/>
      <c r="DF472" s="151"/>
      <c r="DG472" s="151"/>
      <c r="DH472" s="151"/>
      <c r="DI472" s="151"/>
      <c r="DJ472" s="151"/>
      <c r="DK472" s="151"/>
      <c r="DL472" s="151"/>
      <c r="DM472" s="151"/>
      <c r="DN472" s="151"/>
    </row>
    <row r="473" customFormat="false" ht="12.75" hidden="false" customHeight="false" outlineLevel="0" collapsed="false">
      <c r="A473" s="6" t="s">
        <v>209</v>
      </c>
      <c r="B473" s="6" t="s">
        <v>218</v>
      </c>
      <c r="C473" s="6" t="n">
        <v>30</v>
      </c>
      <c r="D473" s="6" t="s">
        <v>205</v>
      </c>
      <c r="E473" s="150" t="n">
        <v>0</v>
      </c>
      <c r="F473" s="151" t="n">
        <v>0</v>
      </c>
      <c r="G473" s="150" t="n">
        <v>0</v>
      </c>
      <c r="H473" s="151" t="n">
        <v>0</v>
      </c>
      <c r="I473" s="150"/>
      <c r="J473" s="151"/>
      <c r="K473" s="151"/>
      <c r="L473" s="151"/>
      <c r="M473" s="151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  <c r="BI473" s="151"/>
      <c r="BJ473" s="151"/>
      <c r="BK473" s="151"/>
      <c r="BL473" s="151"/>
      <c r="BM473" s="151"/>
      <c r="BN473" s="151"/>
      <c r="BO473" s="151"/>
      <c r="BP473" s="151"/>
      <c r="BQ473" s="151"/>
      <c r="BR473" s="151"/>
      <c r="BS473" s="151"/>
      <c r="BT473" s="151"/>
      <c r="BU473" s="151"/>
      <c r="BV473" s="151"/>
      <c r="BW473" s="151"/>
      <c r="BX473" s="151"/>
      <c r="BY473" s="151"/>
      <c r="BZ473" s="151"/>
      <c r="CA473" s="151"/>
      <c r="CB473" s="151"/>
      <c r="CC473" s="151"/>
      <c r="CD473" s="151"/>
      <c r="CE473" s="151"/>
      <c r="CF473" s="151"/>
      <c r="CG473" s="151"/>
      <c r="CH473" s="151"/>
      <c r="CI473" s="151"/>
      <c r="CJ473" s="151"/>
      <c r="CK473" s="151"/>
      <c r="CL473" s="151"/>
      <c r="CM473" s="151"/>
      <c r="CN473" s="151"/>
      <c r="CO473" s="151"/>
      <c r="CP473" s="151"/>
      <c r="CQ473" s="151"/>
      <c r="CR473" s="151"/>
      <c r="CS473" s="151"/>
      <c r="CT473" s="151"/>
      <c r="CU473" s="151"/>
      <c r="CV473" s="151"/>
      <c r="CW473" s="151"/>
      <c r="CX473" s="151"/>
      <c r="CY473" s="151"/>
      <c r="CZ473" s="151"/>
      <c r="DA473" s="151"/>
      <c r="DB473" s="151"/>
      <c r="DC473" s="151"/>
      <c r="DD473" s="151"/>
      <c r="DE473" s="151"/>
      <c r="DF473" s="151"/>
      <c r="DG473" s="151"/>
      <c r="DH473" s="151"/>
      <c r="DI473" s="151"/>
      <c r="DJ473" s="151"/>
      <c r="DK473" s="151"/>
      <c r="DL473" s="151"/>
      <c r="DM473" s="151"/>
      <c r="DN473" s="151"/>
    </row>
    <row r="474" customFormat="false" ht="12.75" hidden="false" customHeight="false" outlineLevel="0" collapsed="false">
      <c r="A474" s="6" t="s">
        <v>209</v>
      </c>
      <c r="B474" s="6" t="s">
        <v>218</v>
      </c>
      <c r="C474" s="6" t="n">
        <v>31</v>
      </c>
      <c r="D474" s="6" t="s">
        <v>206</v>
      </c>
      <c r="E474" s="150" t="n">
        <v>0</v>
      </c>
      <c r="F474" s="151" t="n">
        <v>0</v>
      </c>
      <c r="G474" s="150" t="n">
        <v>0</v>
      </c>
      <c r="H474" s="151" t="n">
        <v>0</v>
      </c>
      <c r="I474" s="150"/>
      <c r="J474" s="151"/>
      <c r="K474" s="151"/>
      <c r="L474" s="151"/>
      <c r="M474" s="151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  <c r="BN474" s="151"/>
      <c r="BO474" s="151"/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151"/>
      <c r="CB474" s="151"/>
      <c r="CC474" s="151"/>
      <c r="CD474" s="151"/>
      <c r="CE474" s="151"/>
      <c r="CF474" s="151"/>
      <c r="CG474" s="151"/>
      <c r="CH474" s="151"/>
      <c r="CI474" s="151"/>
      <c r="CJ474" s="151"/>
      <c r="CK474" s="151"/>
      <c r="CL474" s="151"/>
      <c r="CM474" s="151"/>
      <c r="CN474" s="151"/>
      <c r="CO474" s="151"/>
      <c r="CP474" s="151"/>
      <c r="CQ474" s="151"/>
      <c r="CR474" s="151"/>
      <c r="CS474" s="151"/>
      <c r="CT474" s="151"/>
      <c r="CU474" s="151"/>
      <c r="CV474" s="151"/>
      <c r="CW474" s="151"/>
      <c r="CX474" s="151"/>
      <c r="CY474" s="151"/>
      <c r="CZ474" s="151"/>
      <c r="DA474" s="151"/>
      <c r="DB474" s="151"/>
      <c r="DC474" s="151"/>
      <c r="DD474" s="151"/>
      <c r="DE474" s="151"/>
      <c r="DF474" s="151"/>
      <c r="DG474" s="151"/>
      <c r="DH474" s="151"/>
      <c r="DI474" s="151"/>
      <c r="DJ474" s="151"/>
      <c r="DK474" s="151"/>
      <c r="DL474" s="151"/>
      <c r="DM474" s="151"/>
      <c r="DN474" s="151"/>
    </row>
    <row r="475" customFormat="false" ht="12.75" hidden="false" customHeight="false" outlineLevel="0" collapsed="false">
      <c r="A475" s="6" t="s">
        <v>209</v>
      </c>
      <c r="B475" s="6" t="s">
        <v>218</v>
      </c>
      <c r="C475" s="6" t="n">
        <v>32</v>
      </c>
      <c r="D475" s="6" t="s">
        <v>60</v>
      </c>
      <c r="E475" s="150" t="n">
        <v>0</v>
      </c>
      <c r="F475" s="151" t="n">
        <v>0</v>
      </c>
      <c r="G475" s="150" t="n">
        <v>0</v>
      </c>
      <c r="H475" s="151" t="n">
        <v>0</v>
      </c>
      <c r="I475" s="150"/>
      <c r="J475" s="151"/>
      <c r="K475" s="151"/>
      <c r="L475" s="151"/>
      <c r="M475" s="151"/>
      <c r="N475" s="151"/>
      <c r="O475" s="151"/>
      <c r="P475" s="151"/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  <c r="BI475" s="151"/>
      <c r="BJ475" s="151"/>
      <c r="BK475" s="151"/>
      <c r="BL475" s="151"/>
      <c r="BM475" s="151"/>
      <c r="BN475" s="151"/>
      <c r="BO475" s="151"/>
      <c r="BP475" s="151"/>
      <c r="BQ475" s="151"/>
      <c r="BR475" s="151"/>
      <c r="BS475" s="151"/>
      <c r="BT475" s="151"/>
      <c r="BU475" s="151"/>
      <c r="BV475" s="151"/>
      <c r="BW475" s="151"/>
      <c r="BX475" s="151"/>
      <c r="BY475" s="151"/>
      <c r="BZ475" s="151"/>
      <c r="CA475" s="151"/>
      <c r="CB475" s="151"/>
      <c r="CC475" s="151"/>
      <c r="CD475" s="151"/>
      <c r="CE475" s="151"/>
      <c r="CF475" s="151"/>
      <c r="CG475" s="151"/>
      <c r="CH475" s="151"/>
      <c r="CI475" s="151"/>
      <c r="CJ475" s="151"/>
      <c r="CK475" s="151"/>
      <c r="CL475" s="151"/>
      <c r="CM475" s="151"/>
      <c r="CN475" s="151"/>
      <c r="CO475" s="151"/>
      <c r="CP475" s="151"/>
      <c r="CQ475" s="151"/>
      <c r="CR475" s="151"/>
      <c r="CS475" s="151"/>
      <c r="CT475" s="151"/>
      <c r="CU475" s="151"/>
      <c r="CV475" s="151"/>
      <c r="CW475" s="151"/>
      <c r="CX475" s="151"/>
      <c r="CY475" s="151"/>
      <c r="CZ475" s="151"/>
      <c r="DA475" s="151"/>
      <c r="DB475" s="151"/>
      <c r="DC475" s="151"/>
      <c r="DD475" s="151"/>
      <c r="DE475" s="151"/>
      <c r="DF475" s="151"/>
      <c r="DG475" s="151"/>
      <c r="DH475" s="151"/>
      <c r="DI475" s="151"/>
      <c r="DJ475" s="151"/>
      <c r="DK475" s="151"/>
      <c r="DL475" s="151"/>
      <c r="DM475" s="151"/>
      <c r="DN475" s="151"/>
    </row>
    <row r="476" customFormat="false" ht="12.75" hidden="false" customHeight="false" outlineLevel="0" collapsed="false">
      <c r="A476" s="6" t="s">
        <v>209</v>
      </c>
      <c r="B476" s="6" t="s">
        <v>218</v>
      </c>
      <c r="C476" s="6" t="n">
        <v>33</v>
      </c>
      <c r="D476" s="6" t="s">
        <v>61</v>
      </c>
      <c r="E476" s="150" t="n">
        <v>0</v>
      </c>
      <c r="F476" s="151" t="n">
        <v>0</v>
      </c>
      <c r="G476" s="150" t="n">
        <v>0</v>
      </c>
      <c r="H476" s="151" t="n">
        <v>0</v>
      </c>
      <c r="I476" s="150"/>
      <c r="J476" s="151"/>
      <c r="K476" s="151"/>
      <c r="L476" s="151"/>
      <c r="M476" s="151"/>
      <c r="N476" s="151"/>
      <c r="O476" s="151"/>
      <c r="P476" s="151"/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  <c r="BI476" s="151"/>
      <c r="BJ476" s="151"/>
      <c r="BK476" s="151"/>
      <c r="BL476" s="151"/>
      <c r="BM476" s="151"/>
      <c r="BN476" s="151"/>
      <c r="BO476" s="151"/>
      <c r="BP476" s="151"/>
      <c r="BQ476" s="151"/>
      <c r="BR476" s="151"/>
      <c r="BS476" s="151"/>
      <c r="BT476" s="151"/>
      <c r="BU476" s="151"/>
      <c r="BV476" s="151"/>
      <c r="BW476" s="151"/>
      <c r="BX476" s="151"/>
      <c r="BY476" s="151"/>
      <c r="BZ476" s="151"/>
      <c r="CA476" s="151"/>
      <c r="CB476" s="151"/>
      <c r="CC476" s="151"/>
      <c r="CD476" s="151"/>
      <c r="CE476" s="151"/>
      <c r="CF476" s="151"/>
      <c r="CG476" s="151"/>
      <c r="CH476" s="151"/>
      <c r="CI476" s="151"/>
      <c r="CJ476" s="151"/>
      <c r="CK476" s="151"/>
      <c r="CL476" s="151"/>
      <c r="CM476" s="151"/>
      <c r="CN476" s="151"/>
      <c r="CO476" s="151"/>
      <c r="CP476" s="151"/>
      <c r="CQ476" s="151"/>
      <c r="CR476" s="151"/>
      <c r="CS476" s="151"/>
      <c r="CT476" s="151"/>
      <c r="CU476" s="151"/>
      <c r="CV476" s="151"/>
      <c r="CW476" s="151"/>
      <c r="CX476" s="151"/>
      <c r="CY476" s="151"/>
      <c r="CZ476" s="151"/>
      <c r="DA476" s="151"/>
      <c r="DB476" s="151"/>
      <c r="DC476" s="151"/>
      <c r="DD476" s="151"/>
      <c r="DE476" s="151"/>
      <c r="DF476" s="151"/>
      <c r="DG476" s="151"/>
      <c r="DH476" s="151"/>
      <c r="DI476" s="151"/>
      <c r="DJ476" s="151"/>
      <c r="DK476" s="151"/>
      <c r="DL476" s="151"/>
      <c r="DM476" s="151"/>
      <c r="DN476" s="151"/>
    </row>
    <row r="477" customFormat="false" ht="12.75" hidden="false" customHeight="false" outlineLevel="0" collapsed="false">
      <c r="A477" s="6" t="s">
        <v>209</v>
      </c>
      <c r="B477" s="6" t="s">
        <v>218</v>
      </c>
      <c r="C477" s="6" t="n">
        <v>34</v>
      </c>
      <c r="D477" s="6" t="s">
        <v>62</v>
      </c>
      <c r="E477" s="150" t="n">
        <v>0</v>
      </c>
      <c r="F477" s="151" t="n">
        <v>0</v>
      </c>
      <c r="G477" s="150" t="n">
        <v>0</v>
      </c>
      <c r="H477" s="151" t="n">
        <v>0</v>
      </c>
      <c r="I477" s="150"/>
      <c r="J477" s="151"/>
      <c r="K477" s="151"/>
      <c r="L477" s="151"/>
      <c r="M477" s="151"/>
      <c r="N477" s="151"/>
      <c r="O477" s="151"/>
      <c r="P477" s="151"/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  <c r="BI477" s="151"/>
      <c r="BJ477" s="151"/>
      <c r="BK477" s="151"/>
      <c r="BL477" s="151"/>
      <c r="BM477" s="151"/>
      <c r="BN477" s="151"/>
      <c r="BO477" s="151"/>
      <c r="BP477" s="151"/>
      <c r="BQ477" s="151"/>
      <c r="BR477" s="151"/>
      <c r="BS477" s="151"/>
      <c r="BT477" s="151"/>
      <c r="BU477" s="151"/>
      <c r="BV477" s="151"/>
      <c r="BW477" s="151"/>
      <c r="BX477" s="151"/>
      <c r="BY477" s="151"/>
      <c r="BZ477" s="151"/>
      <c r="CA477" s="151"/>
      <c r="CB477" s="151"/>
      <c r="CC477" s="151"/>
      <c r="CD477" s="151"/>
      <c r="CE477" s="151"/>
      <c r="CF477" s="151"/>
      <c r="CG477" s="151"/>
      <c r="CH477" s="151"/>
      <c r="CI477" s="151"/>
      <c r="CJ477" s="151"/>
      <c r="CK477" s="151"/>
      <c r="CL477" s="151"/>
      <c r="CM477" s="151"/>
      <c r="CN477" s="151"/>
      <c r="CO477" s="151"/>
      <c r="CP477" s="151"/>
      <c r="CQ477" s="151"/>
      <c r="CR477" s="151"/>
      <c r="CS477" s="151"/>
      <c r="CT477" s="151"/>
      <c r="CU477" s="151"/>
      <c r="CV477" s="151"/>
      <c r="CW477" s="151"/>
      <c r="CX477" s="151"/>
      <c r="CY477" s="151"/>
      <c r="CZ477" s="151"/>
      <c r="DA477" s="151"/>
      <c r="DB477" s="151"/>
      <c r="DC477" s="151"/>
      <c r="DD477" s="151"/>
      <c r="DE477" s="151"/>
      <c r="DF477" s="151"/>
      <c r="DG477" s="151"/>
      <c r="DH477" s="151"/>
      <c r="DI477" s="151"/>
      <c r="DJ477" s="151"/>
      <c r="DK477" s="151"/>
      <c r="DL477" s="151"/>
      <c r="DM477" s="151"/>
      <c r="DN477" s="151"/>
    </row>
    <row r="478" customFormat="false" ht="12.75" hidden="false" customHeight="false" outlineLevel="0" collapsed="false">
      <c r="A478" s="6" t="s">
        <v>209</v>
      </c>
      <c r="B478" s="6" t="s">
        <v>218</v>
      </c>
      <c r="C478" s="6" t="n">
        <v>35</v>
      </c>
      <c r="D478" s="6" t="s">
        <v>63</v>
      </c>
      <c r="E478" s="150" t="n">
        <v>0</v>
      </c>
      <c r="F478" s="151" t="n">
        <v>-936.26</v>
      </c>
      <c r="G478" s="150" t="n">
        <v>0</v>
      </c>
      <c r="H478" s="151" t="n">
        <v>0</v>
      </c>
      <c r="I478" s="150"/>
      <c r="J478" s="151"/>
      <c r="K478" s="151"/>
      <c r="L478" s="151"/>
      <c r="M478" s="151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  <c r="BI478" s="151"/>
      <c r="BJ478" s="151"/>
      <c r="BK478" s="151"/>
      <c r="BL478" s="151"/>
      <c r="BM478" s="151"/>
      <c r="BN478" s="151"/>
      <c r="BO478" s="151"/>
      <c r="BP478" s="151"/>
      <c r="BQ478" s="151"/>
      <c r="BR478" s="151"/>
      <c r="BS478" s="151"/>
      <c r="BT478" s="151"/>
      <c r="BU478" s="151"/>
      <c r="BV478" s="151"/>
      <c r="BW478" s="151"/>
      <c r="BX478" s="151"/>
      <c r="BY478" s="151"/>
      <c r="BZ478" s="151"/>
      <c r="CA478" s="151"/>
      <c r="CB478" s="151"/>
      <c r="CC478" s="151"/>
      <c r="CD478" s="151"/>
      <c r="CE478" s="151"/>
      <c r="CF478" s="151"/>
      <c r="CG478" s="151"/>
      <c r="CH478" s="151"/>
      <c r="CI478" s="151"/>
      <c r="CJ478" s="151"/>
      <c r="CK478" s="151"/>
      <c r="CL478" s="151"/>
      <c r="CM478" s="151"/>
      <c r="CN478" s="151"/>
      <c r="CO478" s="151"/>
      <c r="CP478" s="151"/>
      <c r="CQ478" s="151"/>
      <c r="CR478" s="151"/>
      <c r="CS478" s="151"/>
      <c r="CT478" s="151"/>
      <c r="CU478" s="151"/>
      <c r="CV478" s="151"/>
      <c r="CW478" s="151"/>
      <c r="CX478" s="151"/>
      <c r="CY478" s="151"/>
      <c r="CZ478" s="151"/>
      <c r="DA478" s="151"/>
      <c r="DB478" s="151"/>
      <c r="DC478" s="151"/>
      <c r="DD478" s="151"/>
      <c r="DE478" s="151"/>
      <c r="DF478" s="151"/>
      <c r="DG478" s="151"/>
      <c r="DH478" s="151"/>
      <c r="DI478" s="151"/>
      <c r="DJ478" s="151"/>
      <c r="DK478" s="151"/>
      <c r="DL478" s="151"/>
      <c r="DM478" s="151"/>
      <c r="DN478" s="151"/>
    </row>
    <row r="479" customFormat="false" ht="12.75" hidden="false" customHeight="false" outlineLevel="0" collapsed="false">
      <c r="A479" s="6" t="s">
        <v>209</v>
      </c>
      <c r="B479" s="6" t="s">
        <v>218</v>
      </c>
      <c r="C479" s="6" t="n">
        <v>36</v>
      </c>
      <c r="D479" s="6" t="s">
        <v>64</v>
      </c>
      <c r="E479" s="150" t="n">
        <v>0</v>
      </c>
      <c r="F479" s="151" t="n">
        <v>0</v>
      </c>
      <c r="G479" s="150" t="n">
        <v>0</v>
      </c>
      <c r="H479" s="151" t="n">
        <v>0</v>
      </c>
      <c r="I479" s="150"/>
      <c r="J479" s="151"/>
      <c r="K479" s="151"/>
      <c r="L479" s="151"/>
      <c r="M479" s="151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  <c r="BI479" s="151"/>
      <c r="BJ479" s="151"/>
      <c r="BK479" s="151"/>
      <c r="BL479" s="151"/>
      <c r="BM479" s="151"/>
      <c r="BN479" s="151"/>
      <c r="BO479" s="151"/>
      <c r="BP479" s="151"/>
      <c r="BQ479" s="151"/>
      <c r="BR479" s="151"/>
      <c r="BS479" s="151"/>
      <c r="BT479" s="151"/>
      <c r="BU479" s="151"/>
      <c r="BV479" s="151"/>
      <c r="BW479" s="151"/>
      <c r="BX479" s="151"/>
      <c r="BY479" s="151"/>
      <c r="BZ479" s="151"/>
      <c r="CA479" s="151"/>
      <c r="CB479" s="151"/>
      <c r="CC479" s="151"/>
      <c r="CD479" s="151"/>
      <c r="CE479" s="151"/>
      <c r="CF479" s="151"/>
      <c r="CG479" s="151"/>
      <c r="CH479" s="151"/>
      <c r="CI479" s="151"/>
      <c r="CJ479" s="151"/>
      <c r="CK479" s="151"/>
      <c r="CL479" s="151"/>
      <c r="CM479" s="151"/>
      <c r="CN479" s="151"/>
      <c r="CO479" s="151"/>
      <c r="CP479" s="151"/>
      <c r="CQ479" s="151"/>
      <c r="CR479" s="151"/>
      <c r="CS479" s="151"/>
      <c r="CT479" s="151"/>
      <c r="CU479" s="151"/>
      <c r="CV479" s="151"/>
      <c r="CW479" s="151"/>
      <c r="CX479" s="151"/>
      <c r="CY479" s="151"/>
      <c r="CZ479" s="151"/>
      <c r="DA479" s="151"/>
      <c r="DB479" s="151"/>
      <c r="DC479" s="151"/>
      <c r="DD479" s="151"/>
      <c r="DE479" s="151"/>
      <c r="DF479" s="151"/>
      <c r="DG479" s="151"/>
      <c r="DH479" s="151"/>
      <c r="DI479" s="151"/>
      <c r="DJ479" s="151"/>
      <c r="DK479" s="151"/>
      <c r="DL479" s="151"/>
      <c r="DM479" s="151"/>
      <c r="DN479" s="151"/>
    </row>
    <row r="480" customFormat="false" ht="12.75" hidden="false" customHeight="false" outlineLevel="0" collapsed="false">
      <c r="A480" s="6" t="s">
        <v>209</v>
      </c>
      <c r="B480" s="6" t="s">
        <v>218</v>
      </c>
      <c r="C480" s="6" t="n">
        <v>37</v>
      </c>
      <c r="D480" s="6" t="s">
        <v>65</v>
      </c>
      <c r="E480" s="150" t="n">
        <v>0</v>
      </c>
      <c r="F480" s="151" t="n">
        <v>0</v>
      </c>
      <c r="G480" s="150" t="n">
        <v>0</v>
      </c>
      <c r="H480" s="151" t="n">
        <v>0</v>
      </c>
      <c r="I480" s="150"/>
      <c r="J480" s="151"/>
      <c r="K480" s="151"/>
      <c r="L480" s="151"/>
      <c r="M480" s="151"/>
      <c r="N480" s="151"/>
      <c r="O480" s="151"/>
      <c r="P480" s="151"/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  <c r="BI480" s="151"/>
      <c r="BJ480" s="151"/>
      <c r="BK480" s="151"/>
      <c r="BL480" s="151"/>
      <c r="BM480" s="151"/>
      <c r="BN480" s="151"/>
      <c r="BO480" s="151"/>
      <c r="BP480" s="151"/>
      <c r="BQ480" s="151"/>
      <c r="BR480" s="151"/>
      <c r="BS480" s="151"/>
      <c r="BT480" s="151"/>
      <c r="BU480" s="151"/>
      <c r="BV480" s="151"/>
      <c r="BW480" s="151"/>
      <c r="BX480" s="151"/>
      <c r="BY480" s="151"/>
      <c r="BZ480" s="151"/>
      <c r="CA480" s="151"/>
      <c r="CB480" s="151"/>
      <c r="CC480" s="151"/>
      <c r="CD480" s="151"/>
      <c r="CE480" s="151"/>
      <c r="CF480" s="151"/>
      <c r="CG480" s="151"/>
      <c r="CH480" s="151"/>
      <c r="CI480" s="151"/>
      <c r="CJ480" s="151"/>
      <c r="CK480" s="151"/>
      <c r="CL480" s="151"/>
      <c r="CM480" s="151"/>
      <c r="CN480" s="151"/>
      <c r="CO480" s="151"/>
      <c r="CP480" s="151"/>
      <c r="CQ480" s="151"/>
      <c r="CR480" s="151"/>
      <c r="CS480" s="151"/>
      <c r="CT480" s="151"/>
      <c r="CU480" s="151"/>
      <c r="CV480" s="151"/>
      <c r="CW480" s="151"/>
      <c r="CX480" s="151"/>
      <c r="CY480" s="151"/>
      <c r="CZ480" s="151"/>
      <c r="DA480" s="151"/>
      <c r="DB480" s="151"/>
      <c r="DC480" s="151"/>
      <c r="DD480" s="151"/>
      <c r="DE480" s="151"/>
      <c r="DF480" s="151"/>
      <c r="DG480" s="151"/>
      <c r="DH480" s="151"/>
      <c r="DI480" s="151"/>
      <c r="DJ480" s="151"/>
      <c r="DK480" s="151"/>
      <c r="DL480" s="151"/>
      <c r="DM480" s="151"/>
      <c r="DN480" s="151"/>
    </row>
    <row r="481" customFormat="false" ht="12.75" hidden="false" customHeight="false" outlineLevel="0" collapsed="false">
      <c r="A481" s="6" t="s">
        <v>209</v>
      </c>
      <c r="B481" s="6" t="s">
        <v>218</v>
      </c>
      <c r="C481" s="6" t="n">
        <v>38</v>
      </c>
      <c r="D481" s="6" t="s">
        <v>66</v>
      </c>
      <c r="E481" s="150" t="n">
        <v>0</v>
      </c>
      <c r="F481" s="151" t="n">
        <v>0</v>
      </c>
      <c r="G481" s="150" t="n">
        <v>0</v>
      </c>
      <c r="H481" s="151" t="n">
        <v>0</v>
      </c>
      <c r="I481" s="150"/>
      <c r="J481" s="151"/>
      <c r="K481" s="151"/>
      <c r="L481" s="151"/>
      <c r="M481" s="151"/>
      <c r="N481" s="151"/>
      <c r="O481" s="151"/>
      <c r="P481" s="151"/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  <c r="BI481" s="151"/>
      <c r="BJ481" s="151"/>
      <c r="BK481" s="151"/>
      <c r="BL481" s="151"/>
      <c r="BM481" s="151"/>
      <c r="BN481" s="151"/>
      <c r="BO481" s="151"/>
      <c r="BP481" s="151"/>
      <c r="BQ481" s="151"/>
      <c r="BR481" s="151"/>
      <c r="BS481" s="151"/>
      <c r="BT481" s="151"/>
      <c r="BU481" s="151"/>
      <c r="BV481" s="151"/>
      <c r="BW481" s="151"/>
      <c r="BX481" s="151"/>
      <c r="BY481" s="151"/>
      <c r="BZ481" s="151"/>
      <c r="CA481" s="151"/>
      <c r="CB481" s="151"/>
      <c r="CC481" s="151"/>
      <c r="CD481" s="151"/>
      <c r="CE481" s="151"/>
      <c r="CF481" s="151"/>
      <c r="CG481" s="151"/>
      <c r="CH481" s="151"/>
      <c r="CI481" s="151"/>
      <c r="CJ481" s="151"/>
      <c r="CK481" s="151"/>
      <c r="CL481" s="151"/>
      <c r="CM481" s="151"/>
      <c r="CN481" s="151"/>
      <c r="CO481" s="151"/>
      <c r="CP481" s="151"/>
      <c r="CQ481" s="151"/>
      <c r="CR481" s="151"/>
      <c r="CS481" s="151"/>
      <c r="CT481" s="151"/>
      <c r="CU481" s="151"/>
      <c r="CV481" s="151"/>
      <c r="CW481" s="151"/>
      <c r="CX481" s="151"/>
      <c r="CY481" s="151"/>
      <c r="CZ481" s="151"/>
      <c r="DA481" s="151"/>
      <c r="DB481" s="151"/>
      <c r="DC481" s="151"/>
      <c r="DD481" s="151"/>
      <c r="DE481" s="151"/>
      <c r="DF481" s="151"/>
      <c r="DG481" s="151"/>
      <c r="DH481" s="151"/>
      <c r="DI481" s="151"/>
      <c r="DJ481" s="151"/>
      <c r="DK481" s="151"/>
      <c r="DL481" s="151"/>
      <c r="DM481" s="151"/>
      <c r="DN481" s="151"/>
    </row>
    <row r="482" customFormat="false" ht="12.75" hidden="false" customHeight="false" outlineLevel="0" collapsed="false">
      <c r="A482" s="6" t="s">
        <v>209</v>
      </c>
      <c r="B482" s="6" t="s">
        <v>218</v>
      </c>
      <c r="C482" s="6" t="n">
        <v>39</v>
      </c>
      <c r="D482" s="6" t="s">
        <v>67</v>
      </c>
      <c r="E482" s="150" t="n">
        <v>0</v>
      </c>
      <c r="F482" s="151" t="n">
        <v>0</v>
      </c>
      <c r="G482" s="150" t="n">
        <v>0</v>
      </c>
      <c r="H482" s="151" t="n">
        <v>0</v>
      </c>
      <c r="I482" s="150"/>
      <c r="J482" s="151"/>
      <c r="K482" s="151"/>
      <c r="L482" s="151"/>
      <c r="M482" s="151"/>
      <c r="N482" s="151"/>
      <c r="O482" s="151"/>
      <c r="P482" s="151"/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  <c r="BI482" s="151"/>
      <c r="BJ482" s="151"/>
      <c r="BK482" s="151"/>
      <c r="BL482" s="151"/>
      <c r="BM482" s="151"/>
      <c r="BN482" s="151"/>
      <c r="BO482" s="151"/>
      <c r="BP482" s="151"/>
      <c r="BQ482" s="151"/>
      <c r="BR482" s="151"/>
      <c r="BS482" s="151"/>
      <c r="BT482" s="151"/>
      <c r="BU482" s="151"/>
      <c r="BV482" s="151"/>
      <c r="BW482" s="151"/>
      <c r="BX482" s="151"/>
      <c r="BY482" s="151"/>
      <c r="BZ482" s="151"/>
      <c r="CA482" s="151"/>
      <c r="CB482" s="151"/>
      <c r="CC482" s="151"/>
      <c r="CD482" s="151"/>
      <c r="CE482" s="151"/>
      <c r="CF482" s="151"/>
      <c r="CG482" s="151"/>
      <c r="CH482" s="151"/>
      <c r="CI482" s="151"/>
      <c r="CJ482" s="151"/>
      <c r="CK482" s="151"/>
      <c r="CL482" s="151"/>
      <c r="CM482" s="151"/>
      <c r="CN482" s="151"/>
      <c r="CO482" s="151"/>
      <c r="CP482" s="151"/>
      <c r="CQ482" s="151"/>
      <c r="CR482" s="151"/>
      <c r="CS482" s="151"/>
      <c r="CT482" s="151"/>
      <c r="CU482" s="151"/>
      <c r="CV482" s="151"/>
      <c r="CW482" s="151"/>
      <c r="CX482" s="151"/>
      <c r="CY482" s="151"/>
      <c r="CZ482" s="151"/>
      <c r="DA482" s="151"/>
      <c r="DB482" s="151"/>
      <c r="DC482" s="151"/>
      <c r="DD482" s="151"/>
      <c r="DE482" s="151"/>
      <c r="DF482" s="151"/>
      <c r="DG482" s="151"/>
      <c r="DH482" s="151"/>
      <c r="DI482" s="151"/>
      <c r="DJ482" s="151"/>
      <c r="DK482" s="151"/>
      <c r="DL482" s="151"/>
      <c r="DM482" s="151"/>
      <c r="DN482" s="151"/>
    </row>
    <row r="483" customFormat="false" ht="12.75" hidden="false" customHeight="false" outlineLevel="0" collapsed="false">
      <c r="A483" s="6" t="s">
        <v>209</v>
      </c>
      <c r="B483" s="6" t="s">
        <v>218</v>
      </c>
      <c r="C483" s="6" t="n">
        <v>40</v>
      </c>
      <c r="D483" s="6" t="s">
        <v>68</v>
      </c>
      <c r="E483" s="150" t="n">
        <v>0</v>
      </c>
      <c r="F483" s="151" t="n">
        <v>0</v>
      </c>
      <c r="G483" s="150" t="n">
        <v>0</v>
      </c>
      <c r="H483" s="151" t="n">
        <v>0</v>
      </c>
      <c r="I483" s="150"/>
      <c r="J483" s="151"/>
      <c r="K483" s="151"/>
      <c r="L483" s="151"/>
      <c r="M483" s="151"/>
      <c r="N483" s="151"/>
      <c r="O483" s="151"/>
      <c r="P483" s="151"/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  <c r="BI483" s="151"/>
      <c r="BJ483" s="151"/>
      <c r="BK483" s="151"/>
      <c r="BL483" s="151"/>
      <c r="BM483" s="151"/>
      <c r="BN483" s="151"/>
      <c r="BO483" s="151"/>
      <c r="BP483" s="151"/>
      <c r="BQ483" s="151"/>
      <c r="BR483" s="151"/>
      <c r="BS483" s="151"/>
      <c r="BT483" s="151"/>
      <c r="BU483" s="151"/>
      <c r="BV483" s="151"/>
      <c r="BW483" s="151"/>
      <c r="BX483" s="151"/>
      <c r="BY483" s="151"/>
      <c r="BZ483" s="151"/>
      <c r="CA483" s="151"/>
      <c r="CB483" s="151"/>
      <c r="CC483" s="151"/>
      <c r="CD483" s="151"/>
      <c r="CE483" s="151"/>
      <c r="CF483" s="151"/>
      <c r="CG483" s="151"/>
      <c r="CH483" s="151"/>
      <c r="CI483" s="151"/>
      <c r="CJ483" s="151"/>
      <c r="CK483" s="151"/>
      <c r="CL483" s="151"/>
      <c r="CM483" s="151"/>
      <c r="CN483" s="151"/>
      <c r="CO483" s="151"/>
      <c r="CP483" s="151"/>
      <c r="CQ483" s="151"/>
      <c r="CR483" s="151"/>
      <c r="CS483" s="151"/>
      <c r="CT483" s="151"/>
      <c r="CU483" s="151"/>
      <c r="CV483" s="151"/>
      <c r="CW483" s="151"/>
      <c r="CX483" s="151"/>
      <c r="CY483" s="151"/>
      <c r="CZ483" s="151"/>
      <c r="DA483" s="151"/>
      <c r="DB483" s="151"/>
      <c r="DC483" s="151"/>
      <c r="DD483" s="151"/>
      <c r="DE483" s="151"/>
      <c r="DF483" s="151"/>
      <c r="DG483" s="151"/>
      <c r="DH483" s="151"/>
      <c r="DI483" s="151"/>
      <c r="DJ483" s="151"/>
      <c r="DK483" s="151"/>
      <c r="DL483" s="151"/>
      <c r="DM483" s="151"/>
      <c r="DN483" s="151"/>
    </row>
    <row r="484" customFormat="false" ht="12.75" hidden="false" customHeight="false" outlineLevel="0" collapsed="false">
      <c r="A484" s="6" t="s">
        <v>209</v>
      </c>
      <c r="B484" s="6" t="s">
        <v>219</v>
      </c>
      <c r="C484" s="6" t="n">
        <v>1</v>
      </c>
      <c r="D484" s="6" t="s">
        <v>15</v>
      </c>
      <c r="E484" s="150" t="n">
        <v>53898959</v>
      </c>
      <c r="F484" s="151" t="n">
        <v>168013828.82</v>
      </c>
      <c r="G484" s="150" t="n">
        <v>-445100</v>
      </c>
      <c r="H484" s="151" t="n">
        <v>-771455.13</v>
      </c>
      <c r="I484" s="150"/>
      <c r="J484" s="151"/>
      <c r="K484" s="151"/>
      <c r="L484" s="151"/>
      <c r="M484" s="151"/>
      <c r="N484" s="151"/>
      <c r="O484" s="151"/>
      <c r="P484" s="151"/>
      <c r="Q484" s="151"/>
      <c r="R484" s="151"/>
      <c r="S484" s="151"/>
      <c r="T484" s="151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  <c r="BN484" s="151"/>
      <c r="BO484" s="151"/>
      <c r="BP484" s="151"/>
      <c r="BQ484" s="151"/>
      <c r="BR484" s="151"/>
      <c r="BS484" s="151"/>
      <c r="BT484" s="151"/>
      <c r="BU484" s="151"/>
      <c r="BV484" s="151"/>
      <c r="BW484" s="151"/>
      <c r="BX484" s="151"/>
      <c r="BY484" s="151"/>
      <c r="BZ484" s="151"/>
      <c r="CA484" s="151"/>
      <c r="CB484" s="151"/>
      <c r="CC484" s="151"/>
      <c r="CD484" s="151"/>
      <c r="CE484" s="151"/>
      <c r="CF484" s="151"/>
      <c r="CG484" s="151"/>
      <c r="CH484" s="151"/>
      <c r="CI484" s="151"/>
      <c r="CJ484" s="151"/>
      <c r="CK484" s="151"/>
      <c r="CL484" s="151"/>
      <c r="CM484" s="151"/>
      <c r="CN484" s="151"/>
      <c r="CO484" s="151"/>
      <c r="CP484" s="151"/>
      <c r="CQ484" s="151"/>
      <c r="CR484" s="151"/>
      <c r="CS484" s="151"/>
      <c r="CT484" s="151"/>
      <c r="CU484" s="151"/>
      <c r="CV484" s="151"/>
      <c r="CW484" s="151"/>
      <c r="CX484" s="151"/>
      <c r="CY484" s="151"/>
      <c r="CZ484" s="151"/>
      <c r="DA484" s="151"/>
      <c r="DB484" s="151"/>
      <c r="DC484" s="151"/>
      <c r="DD484" s="151"/>
      <c r="DE484" s="151"/>
      <c r="DF484" s="151"/>
      <c r="DG484" s="151"/>
      <c r="DH484" s="151"/>
      <c r="DI484" s="151"/>
      <c r="DJ484" s="151"/>
      <c r="DK484" s="151"/>
      <c r="DL484" s="151"/>
      <c r="DM484" s="151"/>
      <c r="DN484" s="151"/>
    </row>
    <row r="485" customFormat="false" ht="12.75" hidden="false" customHeight="false" outlineLevel="0" collapsed="false">
      <c r="A485" s="6" t="s">
        <v>209</v>
      </c>
      <c r="B485" s="6" t="s">
        <v>219</v>
      </c>
      <c r="C485" s="6" t="n">
        <v>2</v>
      </c>
      <c r="D485" s="6" t="s">
        <v>16</v>
      </c>
      <c r="E485" s="150" t="n">
        <v>0</v>
      </c>
      <c r="F485" s="151" t="n">
        <v>0</v>
      </c>
      <c r="G485" s="150" t="n">
        <v>0</v>
      </c>
      <c r="H485" s="151" t="n">
        <v>0</v>
      </c>
      <c r="I485" s="150"/>
      <c r="J485" s="151"/>
      <c r="K485" s="151"/>
      <c r="L485" s="151"/>
      <c r="M485" s="151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  <c r="BI485" s="151"/>
      <c r="BJ485" s="151"/>
      <c r="BK485" s="151"/>
      <c r="BL485" s="151"/>
      <c r="BM485" s="151"/>
      <c r="BN485" s="151"/>
      <c r="BO485" s="151"/>
      <c r="BP485" s="151"/>
      <c r="BQ485" s="151"/>
      <c r="BR485" s="151"/>
      <c r="BS485" s="151"/>
      <c r="BT485" s="151"/>
      <c r="BU485" s="151"/>
      <c r="BV485" s="151"/>
      <c r="BW485" s="151"/>
      <c r="BX485" s="151"/>
      <c r="BY485" s="151"/>
      <c r="BZ485" s="151"/>
      <c r="CA485" s="151"/>
      <c r="CB485" s="151"/>
      <c r="CC485" s="151"/>
      <c r="CD485" s="151"/>
      <c r="CE485" s="151"/>
      <c r="CF485" s="151"/>
      <c r="CG485" s="151"/>
      <c r="CH485" s="151"/>
      <c r="CI485" s="151"/>
      <c r="CJ485" s="151"/>
      <c r="CK485" s="151"/>
      <c r="CL485" s="151"/>
      <c r="CM485" s="151"/>
      <c r="CN485" s="151"/>
      <c r="CO485" s="151"/>
      <c r="CP485" s="151"/>
      <c r="CQ485" s="151"/>
      <c r="CR485" s="151"/>
      <c r="CS485" s="151"/>
      <c r="CT485" s="151"/>
      <c r="CU485" s="151"/>
      <c r="CV485" s="151"/>
      <c r="CW485" s="151"/>
      <c r="CX485" s="151"/>
      <c r="CY485" s="151"/>
      <c r="CZ485" s="151"/>
      <c r="DA485" s="151"/>
      <c r="DB485" s="151"/>
      <c r="DC485" s="151"/>
      <c r="DD485" s="151"/>
      <c r="DE485" s="151"/>
      <c r="DF485" s="151"/>
      <c r="DG485" s="151"/>
      <c r="DH485" s="151"/>
      <c r="DI485" s="151"/>
      <c r="DJ485" s="151"/>
      <c r="DK485" s="151"/>
      <c r="DL485" s="151"/>
      <c r="DM485" s="151"/>
      <c r="DN485" s="151"/>
    </row>
    <row r="486" customFormat="false" ht="12.75" hidden="false" customHeight="false" outlineLevel="0" collapsed="false">
      <c r="A486" s="6" t="s">
        <v>209</v>
      </c>
      <c r="B486" s="6" t="s">
        <v>219</v>
      </c>
      <c r="C486" s="6" t="n">
        <v>3</v>
      </c>
      <c r="D486" s="6" t="s">
        <v>17</v>
      </c>
      <c r="E486" s="150" t="n">
        <v>15597227</v>
      </c>
      <c r="F486" s="151" t="n">
        <v>52794537</v>
      </c>
      <c r="G486" s="150" t="n">
        <v>0</v>
      </c>
      <c r="H486" s="151" t="n">
        <v>0</v>
      </c>
      <c r="I486" s="150"/>
      <c r="J486" s="151"/>
      <c r="K486" s="151"/>
      <c r="L486" s="151"/>
      <c r="M486" s="151"/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1"/>
      <c r="AC486" s="151"/>
      <c r="AD486" s="151"/>
      <c r="AE486" s="151"/>
      <c r="AF486" s="151"/>
      <c r="AG486" s="151"/>
      <c r="AH486" s="151"/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51"/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151"/>
      <c r="CB486" s="151"/>
      <c r="CC486" s="151"/>
      <c r="CD486" s="151"/>
      <c r="CE486" s="151"/>
      <c r="CF486" s="151"/>
      <c r="CG486" s="151"/>
      <c r="CH486" s="151"/>
      <c r="CI486" s="151"/>
      <c r="CJ486" s="151"/>
      <c r="CK486" s="151"/>
      <c r="CL486" s="151"/>
      <c r="CM486" s="151"/>
      <c r="CN486" s="151"/>
      <c r="CO486" s="151"/>
      <c r="CP486" s="151"/>
      <c r="CQ486" s="151"/>
      <c r="CR486" s="151"/>
      <c r="CS486" s="151"/>
      <c r="CT486" s="151"/>
      <c r="CU486" s="151"/>
      <c r="CV486" s="151"/>
      <c r="CW486" s="151"/>
      <c r="CX486" s="151"/>
      <c r="CY486" s="151"/>
      <c r="CZ486" s="151"/>
      <c r="DA486" s="151"/>
      <c r="DB486" s="151"/>
      <c r="DC486" s="151"/>
      <c r="DD486" s="151"/>
      <c r="DE486" s="151"/>
      <c r="DF486" s="151"/>
      <c r="DG486" s="151"/>
      <c r="DH486" s="151"/>
      <c r="DI486" s="151"/>
      <c r="DJ486" s="151"/>
      <c r="DK486" s="151"/>
      <c r="DL486" s="151"/>
      <c r="DM486" s="151"/>
      <c r="DN486" s="151"/>
    </row>
    <row r="487" customFormat="false" ht="12.75" hidden="false" customHeight="false" outlineLevel="0" collapsed="false">
      <c r="A487" s="6" t="s">
        <v>209</v>
      </c>
      <c r="B487" s="6" t="s">
        <v>219</v>
      </c>
      <c r="C487" s="6" t="n">
        <v>4</v>
      </c>
      <c r="D487" s="6" t="s">
        <v>18</v>
      </c>
      <c r="E487" s="150" t="n">
        <v>0</v>
      </c>
      <c r="F487" s="151" t="n">
        <v>0</v>
      </c>
      <c r="G487" s="150" t="n">
        <v>0</v>
      </c>
      <c r="H487" s="151" t="n">
        <v>0</v>
      </c>
      <c r="I487" s="150"/>
      <c r="J487" s="151"/>
      <c r="K487" s="151"/>
      <c r="L487" s="151"/>
      <c r="M487" s="151"/>
      <c r="N487" s="151"/>
      <c r="O487" s="151"/>
      <c r="P487" s="151"/>
      <c r="Q487" s="151"/>
      <c r="R487" s="151"/>
      <c r="S487" s="151"/>
      <c r="T487" s="151"/>
      <c r="U487" s="151"/>
      <c r="V487" s="151"/>
      <c r="W487" s="151"/>
      <c r="X487" s="151"/>
      <c r="Y487" s="151"/>
      <c r="Z487" s="151"/>
      <c r="AA487" s="151"/>
      <c r="AB487" s="151"/>
      <c r="AC487" s="151"/>
      <c r="AD487" s="151"/>
      <c r="AE487" s="151"/>
      <c r="AF487" s="151"/>
      <c r="AG487" s="151"/>
      <c r="AH487" s="151"/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  <c r="BI487" s="151"/>
      <c r="BJ487" s="151"/>
      <c r="BK487" s="151"/>
      <c r="BL487" s="151"/>
      <c r="BM487" s="151"/>
      <c r="BN487" s="151"/>
      <c r="BO487" s="151"/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51"/>
      <c r="CA487" s="151"/>
      <c r="CB487" s="151"/>
      <c r="CC487" s="151"/>
      <c r="CD487" s="151"/>
      <c r="CE487" s="151"/>
      <c r="CF487" s="151"/>
      <c r="CG487" s="151"/>
      <c r="CH487" s="151"/>
      <c r="CI487" s="151"/>
      <c r="CJ487" s="151"/>
      <c r="CK487" s="151"/>
      <c r="CL487" s="151"/>
      <c r="CM487" s="151"/>
      <c r="CN487" s="151"/>
      <c r="CO487" s="151"/>
      <c r="CP487" s="151"/>
      <c r="CQ487" s="151"/>
      <c r="CR487" s="151"/>
      <c r="CS487" s="151"/>
      <c r="CT487" s="151"/>
      <c r="CU487" s="151"/>
      <c r="CV487" s="151"/>
      <c r="CW487" s="151"/>
      <c r="CX487" s="151"/>
      <c r="CY487" s="151"/>
      <c r="CZ487" s="151"/>
      <c r="DA487" s="151"/>
      <c r="DB487" s="151"/>
      <c r="DC487" s="151"/>
      <c r="DD487" s="151"/>
      <c r="DE487" s="151"/>
      <c r="DF487" s="151"/>
      <c r="DG487" s="151"/>
      <c r="DH487" s="151"/>
      <c r="DI487" s="151"/>
      <c r="DJ487" s="151"/>
      <c r="DK487" s="151"/>
      <c r="DL487" s="151"/>
      <c r="DM487" s="151"/>
      <c r="DN487" s="151"/>
    </row>
    <row r="488" customFormat="false" ht="12.75" hidden="false" customHeight="false" outlineLevel="0" collapsed="false">
      <c r="A488" s="6" t="s">
        <v>209</v>
      </c>
      <c r="B488" s="6" t="s">
        <v>219</v>
      </c>
      <c r="C488" s="6" t="n">
        <v>5</v>
      </c>
      <c r="D488" s="6" t="s">
        <v>195</v>
      </c>
      <c r="E488" s="150" t="n">
        <v>0</v>
      </c>
      <c r="F488" s="151" t="n">
        <v>1337538.02</v>
      </c>
      <c r="G488" s="150" t="n">
        <v>0</v>
      </c>
      <c r="H488" s="151" t="n">
        <v>-136849.55</v>
      </c>
      <c r="I488" s="150"/>
      <c r="J488" s="151"/>
      <c r="K488" s="151"/>
      <c r="L488" s="151"/>
      <c r="M488" s="151"/>
      <c r="N488" s="151"/>
      <c r="O488" s="151"/>
      <c r="P488" s="151"/>
      <c r="Q488" s="151"/>
      <c r="R488" s="151"/>
      <c r="S488" s="151"/>
      <c r="T488" s="151"/>
      <c r="U488" s="151"/>
      <c r="V488" s="151"/>
      <c r="W488" s="151"/>
      <c r="X488" s="151"/>
      <c r="Y488" s="151"/>
      <c r="Z488" s="151"/>
      <c r="AA488" s="151"/>
      <c r="AB488" s="151"/>
      <c r="AC488" s="151"/>
      <c r="AD488" s="151"/>
      <c r="AE488" s="151"/>
      <c r="AF488" s="151"/>
      <c r="AG488" s="151"/>
      <c r="AH488" s="151"/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  <c r="BI488" s="151"/>
      <c r="BJ488" s="151"/>
      <c r="BK488" s="151"/>
      <c r="BL488" s="151"/>
      <c r="BM488" s="151"/>
      <c r="BN488" s="151"/>
      <c r="BO488" s="151"/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51"/>
      <c r="CA488" s="151"/>
      <c r="CB488" s="151"/>
      <c r="CC488" s="151"/>
      <c r="CD488" s="151"/>
      <c r="CE488" s="151"/>
      <c r="CF488" s="151"/>
      <c r="CG488" s="151"/>
      <c r="CH488" s="151"/>
      <c r="CI488" s="151"/>
      <c r="CJ488" s="151"/>
      <c r="CK488" s="151"/>
      <c r="CL488" s="151"/>
      <c r="CM488" s="151"/>
      <c r="CN488" s="151"/>
      <c r="CO488" s="151"/>
      <c r="CP488" s="151"/>
      <c r="CQ488" s="151"/>
      <c r="CR488" s="151"/>
      <c r="CS488" s="151"/>
      <c r="CT488" s="151"/>
      <c r="CU488" s="151"/>
      <c r="CV488" s="151"/>
      <c r="CW488" s="151"/>
      <c r="CX488" s="151"/>
      <c r="CY488" s="151"/>
      <c r="CZ488" s="151"/>
      <c r="DA488" s="151"/>
      <c r="DB488" s="151"/>
      <c r="DC488" s="151"/>
      <c r="DD488" s="151"/>
      <c r="DE488" s="151"/>
      <c r="DF488" s="151"/>
      <c r="DG488" s="151"/>
      <c r="DH488" s="151"/>
      <c r="DI488" s="151"/>
      <c r="DJ488" s="151"/>
      <c r="DK488" s="151"/>
      <c r="DL488" s="151"/>
      <c r="DM488" s="151"/>
      <c r="DN488" s="151"/>
    </row>
    <row r="489" customFormat="false" ht="12.75" hidden="false" customHeight="false" outlineLevel="0" collapsed="false">
      <c r="A489" s="6" t="s">
        <v>209</v>
      </c>
      <c r="B489" s="6" t="s">
        <v>219</v>
      </c>
      <c r="C489" s="6" t="n">
        <v>6</v>
      </c>
      <c r="D489" s="6" t="s">
        <v>15</v>
      </c>
      <c r="E489" s="150" t="n">
        <v>-51730503</v>
      </c>
      <c r="F489" s="151" t="n">
        <v>-161040870.91</v>
      </c>
      <c r="G489" s="150" t="n">
        <v>-390773</v>
      </c>
      <c r="H489" s="151" t="n">
        <v>-1449589.04</v>
      </c>
      <c r="I489" s="150"/>
      <c r="J489" s="151"/>
      <c r="K489" s="151"/>
      <c r="L489" s="151"/>
      <c r="M489" s="151"/>
      <c r="N489" s="151"/>
      <c r="O489" s="151"/>
      <c r="P489" s="151"/>
      <c r="Q489" s="151"/>
      <c r="R489" s="151"/>
      <c r="S489" s="151"/>
      <c r="T489" s="151"/>
      <c r="U489" s="151"/>
      <c r="V489" s="151"/>
      <c r="W489" s="151"/>
      <c r="X489" s="151"/>
      <c r="Y489" s="151"/>
      <c r="Z489" s="151"/>
      <c r="AA489" s="151"/>
      <c r="AB489" s="151"/>
      <c r="AC489" s="151"/>
      <c r="AD489" s="151"/>
      <c r="AE489" s="151"/>
      <c r="AF489" s="151"/>
      <c r="AG489" s="151"/>
      <c r="AH489" s="151"/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  <c r="BI489" s="151"/>
      <c r="BJ489" s="151"/>
      <c r="BK489" s="151"/>
      <c r="BL489" s="151"/>
      <c r="BM489" s="151"/>
      <c r="BN489" s="151"/>
      <c r="BO489" s="151"/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51"/>
      <c r="CA489" s="151"/>
      <c r="CB489" s="151"/>
      <c r="CC489" s="151"/>
      <c r="CD489" s="151"/>
      <c r="CE489" s="151"/>
      <c r="CF489" s="151"/>
      <c r="CG489" s="151"/>
      <c r="CH489" s="151"/>
      <c r="CI489" s="151"/>
      <c r="CJ489" s="151"/>
      <c r="CK489" s="151"/>
      <c r="CL489" s="151"/>
      <c r="CM489" s="151"/>
      <c r="CN489" s="151"/>
      <c r="CO489" s="151"/>
      <c r="CP489" s="151"/>
      <c r="CQ489" s="151"/>
      <c r="CR489" s="151"/>
      <c r="CS489" s="151"/>
      <c r="CT489" s="151"/>
      <c r="CU489" s="151"/>
      <c r="CV489" s="151"/>
      <c r="CW489" s="151"/>
      <c r="CX489" s="151"/>
      <c r="CY489" s="151"/>
      <c r="CZ489" s="151"/>
      <c r="DA489" s="151"/>
      <c r="DB489" s="151"/>
      <c r="DC489" s="151"/>
      <c r="DD489" s="151"/>
      <c r="DE489" s="151"/>
      <c r="DF489" s="151"/>
      <c r="DG489" s="151"/>
      <c r="DH489" s="151"/>
      <c r="DI489" s="151"/>
      <c r="DJ489" s="151"/>
      <c r="DK489" s="151"/>
      <c r="DL489" s="151"/>
      <c r="DM489" s="151"/>
      <c r="DN489" s="151"/>
    </row>
    <row r="490" customFormat="false" ht="12.75" hidden="false" customHeight="false" outlineLevel="0" collapsed="false">
      <c r="A490" s="6" t="s">
        <v>209</v>
      </c>
      <c r="B490" s="6" t="s">
        <v>219</v>
      </c>
      <c r="C490" s="6" t="n">
        <v>7</v>
      </c>
      <c r="D490" s="6" t="s">
        <v>16</v>
      </c>
      <c r="E490" s="150" t="n">
        <v>0</v>
      </c>
      <c r="F490" s="151" t="n">
        <v>0</v>
      </c>
      <c r="G490" s="150" t="n">
        <v>0</v>
      </c>
      <c r="H490" s="151" t="n">
        <v>0</v>
      </c>
      <c r="I490" s="150"/>
      <c r="J490" s="151"/>
      <c r="K490" s="151"/>
      <c r="L490" s="151"/>
      <c r="M490" s="151"/>
      <c r="N490" s="151"/>
      <c r="O490" s="151"/>
      <c r="P490" s="151"/>
      <c r="Q490" s="151"/>
      <c r="R490" s="151"/>
      <c r="S490" s="151"/>
      <c r="T490" s="151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  <c r="BI490" s="151"/>
      <c r="BJ490" s="151"/>
      <c r="BK490" s="151"/>
      <c r="BL490" s="151"/>
      <c r="BM490" s="151"/>
      <c r="BN490" s="151"/>
      <c r="BO490" s="151"/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51"/>
      <c r="CA490" s="151"/>
      <c r="CB490" s="151"/>
      <c r="CC490" s="151"/>
      <c r="CD490" s="151"/>
      <c r="CE490" s="151"/>
      <c r="CF490" s="151"/>
      <c r="CG490" s="151"/>
      <c r="CH490" s="151"/>
      <c r="CI490" s="151"/>
      <c r="CJ490" s="151"/>
      <c r="CK490" s="151"/>
      <c r="CL490" s="151"/>
      <c r="CM490" s="151"/>
      <c r="CN490" s="151"/>
      <c r="CO490" s="151"/>
      <c r="CP490" s="151"/>
      <c r="CQ490" s="151"/>
      <c r="CR490" s="151"/>
      <c r="CS490" s="151"/>
      <c r="CT490" s="151"/>
      <c r="CU490" s="151"/>
      <c r="CV490" s="151"/>
      <c r="CW490" s="151"/>
      <c r="CX490" s="151"/>
      <c r="CY490" s="151"/>
      <c r="CZ490" s="151"/>
      <c r="DA490" s="151"/>
      <c r="DB490" s="151"/>
      <c r="DC490" s="151"/>
      <c r="DD490" s="151"/>
      <c r="DE490" s="151"/>
      <c r="DF490" s="151"/>
      <c r="DG490" s="151"/>
      <c r="DH490" s="151"/>
      <c r="DI490" s="151"/>
      <c r="DJ490" s="151"/>
      <c r="DK490" s="151"/>
      <c r="DL490" s="151"/>
      <c r="DM490" s="151"/>
      <c r="DN490" s="151"/>
    </row>
    <row r="491" customFormat="false" ht="12.75" hidden="false" customHeight="false" outlineLevel="0" collapsed="false">
      <c r="A491" s="6" t="s">
        <v>209</v>
      </c>
      <c r="B491" s="6" t="s">
        <v>219</v>
      </c>
      <c r="C491" s="6" t="n">
        <v>8</v>
      </c>
      <c r="D491" s="6" t="s">
        <v>17</v>
      </c>
      <c r="E491" s="150" t="n">
        <v>-19544234</v>
      </c>
      <c r="F491" s="151" t="n">
        <v>-65090429</v>
      </c>
      <c r="G491" s="150" t="n">
        <v>0</v>
      </c>
      <c r="H491" s="151" t="n">
        <v>0</v>
      </c>
      <c r="I491" s="150"/>
      <c r="J491" s="151"/>
      <c r="K491" s="151"/>
      <c r="L491" s="151"/>
      <c r="M491" s="151"/>
      <c r="N491" s="151"/>
      <c r="O491" s="151"/>
      <c r="P491" s="151"/>
      <c r="Q491" s="151"/>
      <c r="R491" s="151"/>
      <c r="S491" s="151"/>
      <c r="T491" s="151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51"/>
      <c r="BB491" s="151"/>
      <c r="BC491" s="151"/>
      <c r="BD491" s="151"/>
      <c r="BE491" s="151"/>
      <c r="BF491" s="151"/>
      <c r="BG491" s="151"/>
      <c r="BH491" s="151"/>
      <c r="BI491" s="151"/>
      <c r="BJ491" s="151"/>
      <c r="BK491" s="151"/>
      <c r="BL491" s="151"/>
      <c r="BM491" s="151"/>
      <c r="BN491" s="151"/>
      <c r="BO491" s="151"/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51"/>
      <c r="CA491" s="151"/>
      <c r="CB491" s="151"/>
      <c r="CC491" s="151"/>
      <c r="CD491" s="151"/>
      <c r="CE491" s="151"/>
      <c r="CF491" s="151"/>
      <c r="CG491" s="151"/>
      <c r="CH491" s="151"/>
      <c r="CI491" s="151"/>
      <c r="CJ491" s="151"/>
      <c r="CK491" s="151"/>
      <c r="CL491" s="151"/>
      <c r="CM491" s="151"/>
      <c r="CN491" s="151"/>
      <c r="CO491" s="151"/>
      <c r="CP491" s="151"/>
      <c r="CQ491" s="151"/>
      <c r="CR491" s="151"/>
      <c r="CS491" s="151"/>
      <c r="CT491" s="151"/>
      <c r="CU491" s="151"/>
      <c r="CV491" s="151"/>
      <c r="CW491" s="151"/>
      <c r="CX491" s="151"/>
      <c r="CY491" s="151"/>
      <c r="CZ491" s="151"/>
      <c r="DA491" s="151"/>
      <c r="DB491" s="151"/>
      <c r="DC491" s="151"/>
      <c r="DD491" s="151"/>
      <c r="DE491" s="151"/>
      <c r="DF491" s="151"/>
      <c r="DG491" s="151"/>
      <c r="DH491" s="151"/>
      <c r="DI491" s="151"/>
      <c r="DJ491" s="151"/>
      <c r="DK491" s="151"/>
      <c r="DL491" s="151"/>
      <c r="DM491" s="151"/>
      <c r="DN491" s="151"/>
    </row>
    <row r="492" customFormat="false" ht="12.75" hidden="false" customHeight="false" outlineLevel="0" collapsed="false">
      <c r="A492" s="6" t="s">
        <v>209</v>
      </c>
      <c r="B492" s="6" t="s">
        <v>219</v>
      </c>
      <c r="C492" s="6" t="n">
        <v>9</v>
      </c>
      <c r="D492" s="6" t="s">
        <v>18</v>
      </c>
      <c r="E492" s="150" t="n">
        <v>0</v>
      </c>
      <c r="F492" s="151" t="n">
        <v>0</v>
      </c>
      <c r="G492" s="150" t="n">
        <v>0</v>
      </c>
      <c r="H492" s="151" t="n">
        <v>0</v>
      </c>
      <c r="I492" s="150"/>
      <c r="J492" s="151"/>
      <c r="K492" s="151"/>
      <c r="L492" s="151"/>
      <c r="M492" s="151"/>
      <c r="N492" s="151"/>
      <c r="O492" s="151"/>
      <c r="P492" s="151"/>
      <c r="Q492" s="151"/>
      <c r="R492" s="151"/>
      <c r="S492" s="151"/>
      <c r="T492" s="151"/>
      <c r="U492" s="151"/>
      <c r="V492" s="151"/>
      <c r="W492" s="151"/>
      <c r="X492" s="151"/>
      <c r="Y492" s="151"/>
      <c r="Z492" s="151"/>
      <c r="AA492" s="151"/>
      <c r="AB492" s="151"/>
      <c r="AC492" s="151"/>
      <c r="AD492" s="151"/>
      <c r="AE492" s="151"/>
      <c r="AF492" s="151"/>
      <c r="AG492" s="151"/>
      <c r="AH492" s="151"/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  <c r="BI492" s="151"/>
      <c r="BJ492" s="151"/>
      <c r="BK492" s="151"/>
      <c r="BL492" s="151"/>
      <c r="BM492" s="151"/>
      <c r="BN492" s="151"/>
      <c r="BO492" s="151"/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51"/>
      <c r="CA492" s="151"/>
      <c r="CB492" s="151"/>
      <c r="CC492" s="151"/>
      <c r="CD492" s="151"/>
      <c r="CE492" s="151"/>
      <c r="CF492" s="151"/>
      <c r="CG492" s="151"/>
      <c r="CH492" s="151"/>
      <c r="CI492" s="151"/>
      <c r="CJ492" s="151"/>
      <c r="CK492" s="151"/>
      <c r="CL492" s="151"/>
      <c r="CM492" s="151"/>
      <c r="CN492" s="151"/>
      <c r="CO492" s="151"/>
      <c r="CP492" s="151"/>
      <c r="CQ492" s="151"/>
      <c r="CR492" s="151"/>
      <c r="CS492" s="151"/>
      <c r="CT492" s="151"/>
      <c r="CU492" s="151"/>
      <c r="CV492" s="151"/>
      <c r="CW492" s="151"/>
      <c r="CX492" s="151"/>
      <c r="CY492" s="151"/>
      <c r="CZ492" s="151"/>
      <c r="DA492" s="151"/>
      <c r="DB492" s="151"/>
      <c r="DC492" s="151"/>
      <c r="DD492" s="151"/>
      <c r="DE492" s="151"/>
      <c r="DF492" s="151"/>
      <c r="DG492" s="151"/>
      <c r="DH492" s="151"/>
      <c r="DI492" s="151"/>
      <c r="DJ492" s="151"/>
      <c r="DK492" s="151"/>
      <c r="DL492" s="151"/>
      <c r="DM492" s="151"/>
      <c r="DN492" s="151"/>
    </row>
    <row r="493" customFormat="false" ht="12.75" hidden="false" customHeight="false" outlineLevel="0" collapsed="false">
      <c r="A493" s="6" t="s">
        <v>209</v>
      </c>
      <c r="B493" s="6" t="s">
        <v>219</v>
      </c>
      <c r="C493" s="6" t="n">
        <v>10</v>
      </c>
      <c r="D493" s="6" t="s">
        <v>22</v>
      </c>
      <c r="E493" s="150" t="n">
        <v>344768</v>
      </c>
      <c r="F493" s="151" t="n">
        <v>991932.0128</v>
      </c>
      <c r="G493" s="150" t="n">
        <v>4271</v>
      </c>
      <c r="H493" s="151" t="n">
        <v>12288.0941</v>
      </c>
      <c r="I493" s="150"/>
      <c r="J493" s="151"/>
      <c r="K493" s="151"/>
      <c r="L493" s="151"/>
      <c r="M493" s="151"/>
      <c r="N493" s="151"/>
      <c r="O493" s="151"/>
      <c r="P493" s="151"/>
      <c r="Q493" s="151"/>
      <c r="R493" s="151"/>
      <c r="S493" s="151"/>
      <c r="T493" s="151"/>
      <c r="U493" s="151"/>
      <c r="V493" s="151"/>
      <c r="W493" s="151"/>
      <c r="X493" s="151"/>
      <c r="Y493" s="151"/>
      <c r="Z493" s="151"/>
      <c r="AA493" s="151"/>
      <c r="AB493" s="151"/>
      <c r="AC493" s="151"/>
      <c r="AD493" s="151"/>
      <c r="AE493" s="151"/>
      <c r="AF493" s="151"/>
      <c r="AG493" s="151"/>
      <c r="AH493" s="151"/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  <c r="BI493" s="151"/>
      <c r="BJ493" s="151"/>
      <c r="BK493" s="151"/>
      <c r="BL493" s="151"/>
      <c r="BM493" s="151"/>
      <c r="BN493" s="151"/>
      <c r="BO493" s="151"/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51"/>
      <c r="CA493" s="151"/>
      <c r="CB493" s="151"/>
      <c r="CC493" s="151"/>
      <c r="CD493" s="151"/>
      <c r="CE493" s="151"/>
      <c r="CF493" s="151"/>
      <c r="CG493" s="151"/>
      <c r="CH493" s="151"/>
      <c r="CI493" s="151"/>
      <c r="CJ493" s="151"/>
      <c r="CK493" s="151"/>
      <c r="CL493" s="151"/>
      <c r="CM493" s="151"/>
      <c r="CN493" s="151"/>
      <c r="CO493" s="151"/>
      <c r="CP493" s="151"/>
      <c r="CQ493" s="151"/>
      <c r="CR493" s="151"/>
      <c r="CS493" s="151"/>
      <c r="CT493" s="151"/>
      <c r="CU493" s="151"/>
      <c r="CV493" s="151"/>
      <c r="CW493" s="151"/>
      <c r="CX493" s="151"/>
      <c r="CY493" s="151"/>
      <c r="CZ493" s="151"/>
      <c r="DA493" s="151"/>
      <c r="DB493" s="151"/>
      <c r="DC493" s="151"/>
      <c r="DD493" s="151"/>
      <c r="DE493" s="151"/>
      <c r="DF493" s="151"/>
      <c r="DG493" s="151"/>
      <c r="DH493" s="151"/>
      <c r="DI493" s="151"/>
      <c r="DJ493" s="151"/>
      <c r="DK493" s="151"/>
      <c r="DL493" s="151"/>
      <c r="DM493" s="151"/>
      <c r="DN493" s="151"/>
    </row>
    <row r="494" customFormat="false" ht="12.75" hidden="false" customHeight="false" outlineLevel="0" collapsed="false">
      <c r="A494" s="6" t="s">
        <v>209</v>
      </c>
      <c r="B494" s="6" t="s">
        <v>219</v>
      </c>
      <c r="C494" s="6" t="n">
        <v>11</v>
      </c>
      <c r="D494" s="6" t="s">
        <v>25</v>
      </c>
      <c r="E494" s="150" t="n">
        <v>1556074</v>
      </c>
      <c r="F494" s="151" t="n">
        <v>4803161.27</v>
      </c>
      <c r="G494" s="150" t="n">
        <v>-1</v>
      </c>
      <c r="H494" s="151" t="n">
        <v>-4.3</v>
      </c>
      <c r="I494" s="150"/>
      <c r="J494" s="151"/>
      <c r="K494" s="151"/>
      <c r="L494" s="151"/>
      <c r="M494" s="151"/>
      <c r="N494" s="151"/>
      <c r="O494" s="151"/>
      <c r="P494" s="151"/>
      <c r="Q494" s="151"/>
      <c r="R494" s="151"/>
      <c r="S494" s="151"/>
      <c r="T494" s="151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  <c r="BI494" s="151"/>
      <c r="BJ494" s="151"/>
      <c r="BK494" s="151"/>
      <c r="BL494" s="151"/>
      <c r="BM494" s="151"/>
      <c r="BN494" s="151"/>
      <c r="BO494" s="151"/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51"/>
      <c r="CA494" s="151"/>
      <c r="CB494" s="151"/>
      <c r="CC494" s="151"/>
      <c r="CD494" s="151"/>
      <c r="CE494" s="151"/>
      <c r="CF494" s="151"/>
      <c r="CG494" s="151"/>
      <c r="CH494" s="151"/>
      <c r="CI494" s="151"/>
      <c r="CJ494" s="151"/>
      <c r="CK494" s="151"/>
      <c r="CL494" s="151"/>
      <c r="CM494" s="151"/>
      <c r="CN494" s="151"/>
      <c r="CO494" s="151"/>
      <c r="CP494" s="151"/>
      <c r="CQ494" s="151"/>
      <c r="CR494" s="151"/>
      <c r="CS494" s="151"/>
      <c r="CT494" s="151"/>
      <c r="CU494" s="151"/>
      <c r="CV494" s="151"/>
      <c r="CW494" s="151"/>
      <c r="CX494" s="151"/>
      <c r="CY494" s="151"/>
      <c r="CZ494" s="151"/>
      <c r="DA494" s="151"/>
      <c r="DB494" s="151"/>
      <c r="DC494" s="151"/>
      <c r="DD494" s="151"/>
      <c r="DE494" s="151"/>
      <c r="DF494" s="151"/>
      <c r="DG494" s="151"/>
      <c r="DH494" s="151"/>
      <c r="DI494" s="151"/>
      <c r="DJ494" s="151"/>
      <c r="DK494" s="151"/>
      <c r="DL494" s="151"/>
      <c r="DM494" s="151"/>
      <c r="DN494" s="151"/>
    </row>
    <row r="495" customFormat="false" ht="12.75" hidden="false" customHeight="false" outlineLevel="0" collapsed="false">
      <c r="A495" s="6" t="s">
        <v>209</v>
      </c>
      <c r="B495" s="6" t="s">
        <v>219</v>
      </c>
      <c r="C495" s="6" t="n">
        <v>12</v>
      </c>
      <c r="D495" s="6" t="s">
        <v>26</v>
      </c>
      <c r="E495" s="150" t="n">
        <v>-620000</v>
      </c>
      <c r="F495" s="151" t="n">
        <v>-1835200</v>
      </c>
      <c r="G495" s="150" t="n">
        <v>0</v>
      </c>
      <c r="H495" s="151" t="n">
        <v>0</v>
      </c>
      <c r="I495" s="150"/>
      <c r="J495" s="151"/>
      <c r="K495" s="151"/>
      <c r="L495" s="151"/>
      <c r="M495" s="151"/>
      <c r="N495" s="151"/>
      <c r="O495" s="151"/>
      <c r="P495" s="151"/>
      <c r="Q495" s="151"/>
      <c r="R495" s="151"/>
      <c r="S495" s="151"/>
      <c r="T495" s="151"/>
      <c r="U495" s="151"/>
      <c r="V495" s="151"/>
      <c r="W495" s="151"/>
      <c r="X495" s="151"/>
      <c r="Y495" s="151"/>
      <c r="Z495" s="151"/>
      <c r="AA495" s="151"/>
      <c r="AB495" s="151"/>
      <c r="AC495" s="151"/>
      <c r="AD495" s="151"/>
      <c r="AE495" s="151"/>
      <c r="AF495" s="151"/>
      <c r="AG495" s="151"/>
      <c r="AH495" s="151"/>
      <c r="AI495" s="151"/>
      <c r="AJ495" s="151"/>
      <c r="AK495" s="151"/>
      <c r="AL495" s="151"/>
      <c r="AM495" s="151"/>
      <c r="AN495" s="151"/>
      <c r="AO495" s="151"/>
      <c r="AP495" s="151"/>
      <c r="AQ495" s="151"/>
      <c r="AR495" s="151"/>
      <c r="AS495" s="151"/>
      <c r="AT495" s="151"/>
      <c r="AU495" s="151"/>
      <c r="AV495" s="151"/>
      <c r="AW495" s="151"/>
      <c r="AX495" s="151"/>
      <c r="AY495" s="151"/>
      <c r="AZ495" s="151"/>
      <c r="BA495" s="151"/>
      <c r="BB495" s="151"/>
      <c r="BC495" s="151"/>
      <c r="BD495" s="151"/>
      <c r="BE495" s="151"/>
      <c r="BF495" s="151"/>
      <c r="BG495" s="151"/>
      <c r="BH495" s="151"/>
      <c r="BI495" s="151"/>
      <c r="BJ495" s="151"/>
      <c r="BK495" s="151"/>
      <c r="BL495" s="151"/>
      <c r="BM495" s="151"/>
      <c r="BN495" s="151"/>
      <c r="BO495" s="151"/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51"/>
      <c r="CA495" s="151"/>
      <c r="CB495" s="151"/>
      <c r="CC495" s="151"/>
      <c r="CD495" s="151"/>
      <c r="CE495" s="151"/>
      <c r="CF495" s="151"/>
      <c r="CG495" s="151"/>
      <c r="CH495" s="151"/>
      <c r="CI495" s="151"/>
      <c r="CJ495" s="151"/>
      <c r="CK495" s="151"/>
      <c r="CL495" s="151"/>
      <c r="CM495" s="151"/>
      <c r="CN495" s="151"/>
      <c r="CO495" s="151"/>
      <c r="CP495" s="151"/>
      <c r="CQ495" s="151"/>
      <c r="CR495" s="151"/>
      <c r="CS495" s="151"/>
      <c r="CT495" s="151"/>
      <c r="CU495" s="151"/>
      <c r="CV495" s="151"/>
      <c r="CW495" s="151"/>
      <c r="CX495" s="151"/>
      <c r="CY495" s="151"/>
      <c r="CZ495" s="151"/>
      <c r="DA495" s="151"/>
      <c r="DB495" s="151"/>
      <c r="DC495" s="151"/>
      <c r="DD495" s="151"/>
      <c r="DE495" s="151"/>
      <c r="DF495" s="151"/>
      <c r="DG495" s="151"/>
      <c r="DH495" s="151"/>
      <c r="DI495" s="151"/>
      <c r="DJ495" s="151"/>
      <c r="DK495" s="151"/>
      <c r="DL495" s="151"/>
      <c r="DM495" s="151"/>
      <c r="DN495" s="151"/>
    </row>
    <row r="496" customFormat="false" ht="12.75" hidden="false" customHeight="false" outlineLevel="0" collapsed="false">
      <c r="A496" s="6" t="s">
        <v>209</v>
      </c>
      <c r="B496" s="6" t="s">
        <v>219</v>
      </c>
      <c r="C496" s="6" t="n">
        <v>13</v>
      </c>
      <c r="D496" s="6" t="s">
        <v>29</v>
      </c>
      <c r="E496" s="150" t="n">
        <v>-78112</v>
      </c>
      <c r="F496" s="151" t="n">
        <v>-224736.0352</v>
      </c>
      <c r="G496" s="150" t="n">
        <v>209203</v>
      </c>
      <c r="H496" s="151" t="n">
        <v>601897.9513</v>
      </c>
      <c r="I496" s="150"/>
      <c r="J496" s="151"/>
      <c r="K496" s="151"/>
      <c r="L496" s="151"/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  <c r="BN496" s="151"/>
      <c r="BO496" s="151"/>
      <c r="BP496" s="151"/>
      <c r="BQ496" s="151"/>
      <c r="BR496" s="151"/>
      <c r="BS496" s="151"/>
      <c r="BT496" s="151"/>
      <c r="BU496" s="151"/>
      <c r="BV496" s="151"/>
      <c r="BW496" s="151"/>
      <c r="BX496" s="151"/>
      <c r="BY496" s="151"/>
      <c r="BZ496" s="151"/>
      <c r="CA496" s="151"/>
      <c r="CB496" s="151"/>
      <c r="CC496" s="151"/>
      <c r="CD496" s="151"/>
      <c r="CE496" s="151"/>
      <c r="CF496" s="151"/>
      <c r="CG496" s="151"/>
      <c r="CH496" s="151"/>
      <c r="CI496" s="151"/>
      <c r="CJ496" s="151"/>
      <c r="CK496" s="151"/>
      <c r="CL496" s="151"/>
      <c r="CM496" s="151"/>
      <c r="CN496" s="151"/>
      <c r="CO496" s="151"/>
      <c r="CP496" s="151"/>
      <c r="CQ496" s="151"/>
      <c r="CR496" s="151"/>
      <c r="CS496" s="151"/>
      <c r="CT496" s="151"/>
      <c r="CU496" s="151"/>
      <c r="CV496" s="151"/>
      <c r="CW496" s="151"/>
      <c r="CX496" s="151"/>
      <c r="CY496" s="151"/>
      <c r="CZ496" s="151"/>
      <c r="DA496" s="151"/>
      <c r="DB496" s="151"/>
      <c r="DC496" s="151"/>
      <c r="DD496" s="151"/>
      <c r="DE496" s="151"/>
      <c r="DF496" s="151"/>
      <c r="DG496" s="151"/>
      <c r="DH496" s="151"/>
      <c r="DI496" s="151"/>
      <c r="DJ496" s="151"/>
      <c r="DK496" s="151"/>
      <c r="DL496" s="151"/>
      <c r="DM496" s="151"/>
      <c r="DN496" s="151"/>
    </row>
    <row r="497" customFormat="false" ht="12.75" hidden="false" customHeight="false" outlineLevel="0" collapsed="false">
      <c r="A497" s="6" t="s">
        <v>209</v>
      </c>
      <c r="B497" s="6" t="s">
        <v>219</v>
      </c>
      <c r="C497" s="6" t="n">
        <v>14</v>
      </c>
      <c r="D497" s="6" t="s">
        <v>30</v>
      </c>
      <c r="E497" s="150" t="n">
        <v>0</v>
      </c>
      <c r="F497" s="151" t="n">
        <v>0</v>
      </c>
      <c r="G497" s="150" t="n">
        <v>0</v>
      </c>
      <c r="H497" s="151" t="n">
        <v>0</v>
      </c>
      <c r="I497" s="150"/>
      <c r="J497" s="151"/>
      <c r="K497" s="151"/>
      <c r="L497" s="151"/>
      <c r="M497" s="151"/>
      <c r="N497" s="151"/>
      <c r="O497" s="151"/>
      <c r="P497" s="151"/>
      <c r="Q497" s="151"/>
      <c r="R497" s="151"/>
      <c r="S497" s="151"/>
      <c r="T497" s="151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  <c r="BI497" s="151"/>
      <c r="BJ497" s="151"/>
      <c r="BK497" s="151"/>
      <c r="BL497" s="151"/>
      <c r="BM497" s="151"/>
      <c r="BN497" s="151"/>
      <c r="BO497" s="151"/>
      <c r="BP497" s="151"/>
      <c r="BQ497" s="151"/>
      <c r="BR497" s="151"/>
      <c r="BS497" s="151"/>
      <c r="BT497" s="151"/>
      <c r="BU497" s="151"/>
      <c r="BV497" s="151"/>
      <c r="BW497" s="151"/>
      <c r="BX497" s="151"/>
      <c r="BY497" s="151"/>
      <c r="BZ497" s="151"/>
      <c r="CA497" s="151"/>
      <c r="CB497" s="151"/>
      <c r="CC497" s="151"/>
      <c r="CD497" s="151"/>
      <c r="CE497" s="151"/>
      <c r="CF497" s="151"/>
      <c r="CG497" s="151"/>
      <c r="CH497" s="151"/>
      <c r="CI497" s="151"/>
      <c r="CJ497" s="151"/>
      <c r="CK497" s="151"/>
      <c r="CL497" s="151"/>
      <c r="CM497" s="151"/>
      <c r="CN497" s="151"/>
      <c r="CO497" s="151"/>
      <c r="CP497" s="151"/>
      <c r="CQ497" s="151"/>
      <c r="CR497" s="151"/>
      <c r="CS497" s="151"/>
      <c r="CT497" s="151"/>
      <c r="CU497" s="151"/>
      <c r="CV497" s="151"/>
      <c r="CW497" s="151"/>
      <c r="CX497" s="151"/>
      <c r="CY497" s="151"/>
      <c r="CZ497" s="151"/>
      <c r="DA497" s="151"/>
      <c r="DB497" s="151"/>
      <c r="DC497" s="151"/>
      <c r="DD497" s="151"/>
      <c r="DE497" s="151"/>
      <c r="DF497" s="151"/>
      <c r="DG497" s="151"/>
      <c r="DH497" s="151"/>
      <c r="DI497" s="151"/>
      <c r="DJ497" s="151"/>
      <c r="DK497" s="151"/>
      <c r="DL497" s="151"/>
      <c r="DM497" s="151"/>
      <c r="DN497" s="151"/>
    </row>
    <row r="498" customFormat="false" ht="12.75" hidden="false" customHeight="false" outlineLevel="0" collapsed="false">
      <c r="A498" s="6" t="s">
        <v>209</v>
      </c>
      <c r="B498" s="6" t="s">
        <v>219</v>
      </c>
      <c r="C498" s="6" t="n">
        <v>15</v>
      </c>
      <c r="D498" s="6" t="s">
        <v>31</v>
      </c>
      <c r="E498" s="150" t="n">
        <v>0</v>
      </c>
      <c r="F498" s="151" t="n">
        <v>0</v>
      </c>
      <c r="G498" s="150" t="n">
        <v>0</v>
      </c>
      <c r="H498" s="151" t="n">
        <v>0</v>
      </c>
      <c r="I498" s="150"/>
      <c r="J498" s="151"/>
      <c r="K498" s="151"/>
      <c r="L498" s="151"/>
      <c r="M498" s="151"/>
      <c r="N498" s="151"/>
      <c r="O498" s="151"/>
      <c r="P498" s="151"/>
      <c r="Q498" s="151"/>
      <c r="R498" s="151"/>
      <c r="S498" s="151"/>
      <c r="T498" s="151"/>
      <c r="U498" s="151"/>
      <c r="V498" s="151"/>
      <c r="W498" s="151"/>
      <c r="X498" s="151"/>
      <c r="Y498" s="151"/>
      <c r="Z498" s="151"/>
      <c r="AA498" s="151"/>
      <c r="AB498" s="151"/>
      <c r="AC498" s="151"/>
      <c r="AD498" s="151"/>
      <c r="AE498" s="151"/>
      <c r="AF498" s="151"/>
      <c r="AG498" s="151"/>
      <c r="AH498" s="151"/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  <c r="BI498" s="151"/>
      <c r="BJ498" s="151"/>
      <c r="BK498" s="151"/>
      <c r="BL498" s="151"/>
      <c r="BM498" s="151"/>
      <c r="BN498" s="151"/>
      <c r="BO498" s="151"/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151"/>
      <c r="CB498" s="151"/>
      <c r="CC498" s="151"/>
      <c r="CD498" s="151"/>
      <c r="CE498" s="151"/>
      <c r="CF498" s="151"/>
      <c r="CG498" s="151"/>
      <c r="CH498" s="151"/>
      <c r="CI498" s="151"/>
      <c r="CJ498" s="151"/>
      <c r="CK498" s="151"/>
      <c r="CL498" s="151"/>
      <c r="CM498" s="151"/>
      <c r="CN498" s="151"/>
      <c r="CO498" s="151"/>
      <c r="CP498" s="151"/>
      <c r="CQ498" s="151"/>
      <c r="CR498" s="151"/>
      <c r="CS498" s="151"/>
      <c r="CT498" s="151"/>
      <c r="CU498" s="151"/>
      <c r="CV498" s="151"/>
      <c r="CW498" s="151"/>
      <c r="CX498" s="151"/>
      <c r="CY498" s="151"/>
      <c r="CZ498" s="151"/>
      <c r="DA498" s="151"/>
      <c r="DB498" s="151"/>
      <c r="DC498" s="151"/>
      <c r="DD498" s="151"/>
      <c r="DE498" s="151"/>
      <c r="DF498" s="151"/>
      <c r="DG498" s="151"/>
      <c r="DH498" s="151"/>
      <c r="DI498" s="151"/>
      <c r="DJ498" s="151"/>
      <c r="DK498" s="151"/>
      <c r="DL498" s="151"/>
      <c r="DM498" s="151"/>
      <c r="DN498" s="151"/>
    </row>
    <row r="499" customFormat="false" ht="12.75" hidden="false" customHeight="false" outlineLevel="0" collapsed="false">
      <c r="A499" s="6" t="s">
        <v>209</v>
      </c>
      <c r="B499" s="6" t="s">
        <v>219</v>
      </c>
      <c r="C499" s="6" t="n">
        <v>16</v>
      </c>
      <c r="D499" s="6" t="s">
        <v>32</v>
      </c>
      <c r="E499" s="150" t="n">
        <v>0</v>
      </c>
      <c r="F499" s="151" t="n">
        <v>0</v>
      </c>
      <c r="G499" s="150" t="n">
        <v>0</v>
      </c>
      <c r="H499" s="151" t="n">
        <v>0</v>
      </c>
      <c r="I499" s="150"/>
      <c r="J499" s="151"/>
      <c r="K499" s="151"/>
      <c r="L499" s="151"/>
      <c r="M499" s="151"/>
      <c r="N499" s="151"/>
      <c r="O499" s="151"/>
      <c r="P499" s="151"/>
      <c r="Q499" s="151"/>
      <c r="R499" s="151"/>
      <c r="S499" s="151"/>
      <c r="T499" s="151"/>
      <c r="U499" s="151"/>
      <c r="V499" s="151"/>
      <c r="W499" s="151"/>
      <c r="X499" s="151"/>
      <c r="Y499" s="151"/>
      <c r="Z499" s="151"/>
      <c r="AA499" s="151"/>
      <c r="AB499" s="151"/>
      <c r="AC499" s="151"/>
      <c r="AD499" s="151"/>
      <c r="AE499" s="151"/>
      <c r="AF499" s="151"/>
      <c r="AG499" s="151"/>
      <c r="AH499" s="151"/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  <c r="BI499" s="151"/>
      <c r="BJ499" s="151"/>
      <c r="BK499" s="151"/>
      <c r="BL499" s="151"/>
      <c r="BM499" s="151"/>
      <c r="BN499" s="151"/>
      <c r="BO499" s="151"/>
      <c r="BP499" s="151"/>
      <c r="BQ499" s="151"/>
      <c r="BR499" s="151"/>
      <c r="BS499" s="151"/>
      <c r="BT499" s="151"/>
      <c r="BU499" s="151"/>
      <c r="BV499" s="151"/>
      <c r="BW499" s="151"/>
      <c r="BX499" s="151"/>
      <c r="BY499" s="151"/>
      <c r="BZ499" s="151"/>
      <c r="CA499" s="151"/>
      <c r="CB499" s="151"/>
      <c r="CC499" s="151"/>
      <c r="CD499" s="151"/>
      <c r="CE499" s="151"/>
      <c r="CF499" s="151"/>
      <c r="CG499" s="151"/>
      <c r="CH499" s="151"/>
      <c r="CI499" s="151"/>
      <c r="CJ499" s="151"/>
      <c r="CK499" s="151"/>
      <c r="CL499" s="151"/>
      <c r="CM499" s="151"/>
      <c r="CN499" s="151"/>
      <c r="CO499" s="151"/>
      <c r="CP499" s="151"/>
      <c r="CQ499" s="151"/>
      <c r="CR499" s="151"/>
      <c r="CS499" s="151"/>
      <c r="CT499" s="151"/>
      <c r="CU499" s="151"/>
      <c r="CV499" s="151"/>
      <c r="CW499" s="151"/>
      <c r="CX499" s="151"/>
      <c r="CY499" s="151"/>
      <c r="CZ499" s="151"/>
      <c r="DA499" s="151"/>
      <c r="DB499" s="151"/>
      <c r="DC499" s="151"/>
      <c r="DD499" s="151"/>
      <c r="DE499" s="151"/>
      <c r="DF499" s="151"/>
      <c r="DG499" s="151"/>
      <c r="DH499" s="151"/>
      <c r="DI499" s="151"/>
      <c r="DJ499" s="151"/>
      <c r="DK499" s="151"/>
      <c r="DL499" s="151"/>
      <c r="DM499" s="151"/>
      <c r="DN499" s="151"/>
    </row>
    <row r="500" customFormat="false" ht="12.75" hidden="false" customHeight="false" outlineLevel="0" collapsed="false">
      <c r="A500" s="6" t="s">
        <v>209</v>
      </c>
      <c r="B500" s="6" t="s">
        <v>219</v>
      </c>
      <c r="C500" s="6" t="n">
        <v>17</v>
      </c>
      <c r="D500" s="6" t="s">
        <v>196</v>
      </c>
      <c r="E500" s="150" t="n">
        <v>29898</v>
      </c>
      <c r="F500" s="151" t="n">
        <v>79120.26</v>
      </c>
      <c r="G500" s="150" t="n">
        <v>3027</v>
      </c>
      <c r="H500" s="151" t="n">
        <v>8711.85</v>
      </c>
      <c r="I500" s="150"/>
      <c r="J500" s="151"/>
      <c r="K500" s="151"/>
      <c r="L500" s="151"/>
      <c r="M500" s="151"/>
      <c r="N500" s="151"/>
      <c r="O500" s="151"/>
      <c r="P500" s="151"/>
      <c r="Q500" s="151"/>
      <c r="R500" s="151"/>
      <c r="S500" s="151"/>
      <c r="T500" s="151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  <c r="BI500" s="151"/>
      <c r="BJ500" s="151"/>
      <c r="BK500" s="151"/>
      <c r="BL500" s="151"/>
      <c r="BM500" s="151"/>
      <c r="BN500" s="151"/>
      <c r="BO500" s="151"/>
      <c r="BP500" s="151"/>
      <c r="BQ500" s="151"/>
      <c r="BR500" s="151"/>
      <c r="BS500" s="151"/>
      <c r="BT500" s="151"/>
      <c r="BU500" s="151"/>
      <c r="BV500" s="151"/>
      <c r="BW500" s="151"/>
      <c r="BX500" s="151"/>
      <c r="BY500" s="151"/>
      <c r="BZ500" s="151"/>
      <c r="CA500" s="151"/>
      <c r="CB500" s="151"/>
      <c r="CC500" s="151"/>
      <c r="CD500" s="151"/>
      <c r="CE500" s="151"/>
      <c r="CF500" s="151"/>
      <c r="CG500" s="151"/>
      <c r="CH500" s="151"/>
      <c r="CI500" s="151"/>
      <c r="CJ500" s="151"/>
      <c r="CK500" s="151"/>
      <c r="CL500" s="151"/>
      <c r="CM500" s="151"/>
      <c r="CN500" s="151"/>
      <c r="CO500" s="151"/>
      <c r="CP500" s="151"/>
      <c r="CQ500" s="151"/>
      <c r="CR500" s="151"/>
      <c r="CS500" s="151"/>
      <c r="CT500" s="151"/>
      <c r="CU500" s="151"/>
      <c r="CV500" s="151"/>
      <c r="CW500" s="151"/>
      <c r="CX500" s="151"/>
      <c r="CY500" s="151"/>
      <c r="CZ500" s="151"/>
      <c r="DA500" s="151"/>
      <c r="DB500" s="151"/>
      <c r="DC500" s="151"/>
      <c r="DD500" s="151"/>
      <c r="DE500" s="151"/>
      <c r="DF500" s="151"/>
      <c r="DG500" s="151"/>
      <c r="DH500" s="151"/>
      <c r="DI500" s="151"/>
      <c r="DJ500" s="151"/>
      <c r="DK500" s="151"/>
      <c r="DL500" s="151"/>
      <c r="DM500" s="151"/>
      <c r="DN500" s="151"/>
    </row>
    <row r="501" customFormat="false" ht="12.75" hidden="false" customHeight="false" outlineLevel="0" collapsed="false">
      <c r="A501" s="6" t="s">
        <v>209</v>
      </c>
      <c r="B501" s="6" t="s">
        <v>219</v>
      </c>
      <c r="C501" s="6" t="n">
        <v>18</v>
      </c>
      <c r="D501" s="6" t="s">
        <v>197</v>
      </c>
      <c r="E501" s="150" t="n">
        <v>-2394771</v>
      </c>
      <c r="F501" s="151" t="n">
        <v>-343510.1</v>
      </c>
      <c r="G501" s="150" t="n">
        <v>-1462</v>
      </c>
      <c r="H501" s="151" t="n">
        <v>-7232.78</v>
      </c>
      <c r="I501" s="150"/>
      <c r="J501" s="151"/>
      <c r="K501" s="151"/>
      <c r="L501" s="151"/>
      <c r="M501" s="151"/>
      <c r="N501" s="151"/>
      <c r="O501" s="151"/>
      <c r="P501" s="151"/>
      <c r="Q501" s="151"/>
      <c r="R501" s="151"/>
      <c r="S501" s="151"/>
      <c r="T501" s="151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  <c r="BI501" s="151"/>
      <c r="BJ501" s="151"/>
      <c r="BK501" s="151"/>
      <c r="BL501" s="151"/>
      <c r="BM501" s="151"/>
      <c r="BN501" s="151"/>
      <c r="BO501" s="151"/>
      <c r="BP501" s="151"/>
      <c r="BQ501" s="151"/>
      <c r="BR501" s="151"/>
      <c r="BS501" s="151"/>
      <c r="BT501" s="151"/>
      <c r="BU501" s="151"/>
      <c r="BV501" s="151"/>
      <c r="BW501" s="151"/>
      <c r="BX501" s="151"/>
      <c r="BY501" s="151"/>
      <c r="BZ501" s="151"/>
      <c r="CA501" s="151"/>
      <c r="CB501" s="151"/>
      <c r="CC501" s="151"/>
      <c r="CD501" s="151"/>
      <c r="CE501" s="151"/>
      <c r="CF501" s="151"/>
      <c r="CG501" s="151"/>
      <c r="CH501" s="151"/>
      <c r="CI501" s="151"/>
      <c r="CJ501" s="151"/>
      <c r="CK501" s="151"/>
      <c r="CL501" s="151"/>
      <c r="CM501" s="151"/>
      <c r="CN501" s="151"/>
      <c r="CO501" s="151"/>
      <c r="CP501" s="151"/>
      <c r="CQ501" s="151"/>
      <c r="CR501" s="151"/>
      <c r="CS501" s="151"/>
      <c r="CT501" s="151"/>
      <c r="CU501" s="151"/>
      <c r="CV501" s="151"/>
      <c r="CW501" s="151"/>
      <c r="CX501" s="151"/>
      <c r="CY501" s="151"/>
      <c r="CZ501" s="151"/>
      <c r="DA501" s="151"/>
      <c r="DB501" s="151"/>
      <c r="DC501" s="151"/>
      <c r="DD501" s="151"/>
      <c r="DE501" s="151"/>
      <c r="DF501" s="151"/>
      <c r="DG501" s="151"/>
      <c r="DH501" s="151"/>
      <c r="DI501" s="151"/>
      <c r="DJ501" s="151"/>
      <c r="DK501" s="151"/>
      <c r="DL501" s="151"/>
      <c r="DM501" s="151"/>
      <c r="DN501" s="151"/>
    </row>
    <row r="502" customFormat="false" ht="12.75" hidden="false" customHeight="false" outlineLevel="0" collapsed="false">
      <c r="A502" s="6" t="s">
        <v>209</v>
      </c>
      <c r="B502" s="6" t="s">
        <v>219</v>
      </c>
      <c r="C502" s="6" t="n">
        <v>19</v>
      </c>
      <c r="D502" s="6" t="s">
        <v>37</v>
      </c>
      <c r="E502" s="150" t="n">
        <v>0</v>
      </c>
      <c r="F502" s="151" t="n">
        <v>0</v>
      </c>
      <c r="G502" s="150" t="n">
        <v>0</v>
      </c>
      <c r="H502" s="151" t="n">
        <v>0</v>
      </c>
      <c r="I502" s="150"/>
      <c r="J502" s="151"/>
      <c r="K502" s="151"/>
      <c r="L502" s="151"/>
      <c r="M502" s="151"/>
      <c r="N502" s="151"/>
      <c r="O502" s="151"/>
      <c r="P502" s="151"/>
      <c r="Q502" s="151"/>
      <c r="R502" s="151"/>
      <c r="S502" s="151"/>
      <c r="T502" s="151"/>
      <c r="U502" s="151"/>
      <c r="V502" s="151"/>
      <c r="W502" s="151"/>
      <c r="X502" s="151"/>
      <c r="Y502" s="151"/>
      <c r="Z502" s="151"/>
      <c r="AA502" s="151"/>
      <c r="AB502" s="151"/>
      <c r="AC502" s="151"/>
      <c r="AD502" s="151"/>
      <c r="AE502" s="151"/>
      <c r="AF502" s="151"/>
      <c r="AG502" s="151"/>
      <c r="AH502" s="151"/>
      <c r="AI502" s="151"/>
      <c r="AJ502" s="151"/>
      <c r="AK502" s="151"/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1"/>
      <c r="AX502" s="151"/>
      <c r="AY502" s="151"/>
      <c r="AZ502" s="151"/>
      <c r="BA502" s="151"/>
      <c r="BB502" s="151"/>
      <c r="BC502" s="151"/>
      <c r="BD502" s="151"/>
      <c r="BE502" s="151"/>
      <c r="BF502" s="151"/>
      <c r="BG502" s="151"/>
      <c r="BH502" s="151"/>
      <c r="BI502" s="151"/>
      <c r="BJ502" s="151"/>
      <c r="BK502" s="151"/>
      <c r="BL502" s="151"/>
      <c r="BM502" s="151"/>
      <c r="BN502" s="151"/>
      <c r="BO502" s="151"/>
      <c r="BP502" s="151"/>
      <c r="BQ502" s="151"/>
      <c r="BR502" s="151"/>
      <c r="BS502" s="151"/>
      <c r="BT502" s="151"/>
      <c r="BU502" s="151"/>
      <c r="BV502" s="151"/>
      <c r="BW502" s="151"/>
      <c r="BX502" s="151"/>
      <c r="BY502" s="151"/>
      <c r="BZ502" s="151"/>
      <c r="CA502" s="151"/>
      <c r="CB502" s="151"/>
      <c r="CC502" s="151"/>
      <c r="CD502" s="151"/>
      <c r="CE502" s="151"/>
      <c r="CF502" s="151"/>
      <c r="CG502" s="151"/>
      <c r="CH502" s="151"/>
      <c r="CI502" s="151"/>
      <c r="CJ502" s="151"/>
      <c r="CK502" s="151"/>
      <c r="CL502" s="151"/>
      <c r="CM502" s="151"/>
      <c r="CN502" s="151"/>
      <c r="CO502" s="151"/>
      <c r="CP502" s="151"/>
      <c r="CQ502" s="151"/>
      <c r="CR502" s="151"/>
      <c r="CS502" s="151"/>
      <c r="CT502" s="151"/>
      <c r="CU502" s="151"/>
      <c r="CV502" s="151"/>
      <c r="CW502" s="151"/>
      <c r="CX502" s="151"/>
      <c r="CY502" s="151"/>
      <c r="CZ502" s="151"/>
      <c r="DA502" s="151"/>
      <c r="DB502" s="151"/>
      <c r="DC502" s="151"/>
      <c r="DD502" s="151"/>
      <c r="DE502" s="151"/>
      <c r="DF502" s="151"/>
      <c r="DG502" s="151"/>
      <c r="DH502" s="151"/>
      <c r="DI502" s="151"/>
      <c r="DJ502" s="151"/>
      <c r="DK502" s="151"/>
      <c r="DL502" s="151"/>
      <c r="DM502" s="151"/>
      <c r="DN502" s="151"/>
    </row>
    <row r="503" customFormat="false" ht="12.75" hidden="false" customHeight="false" outlineLevel="0" collapsed="false">
      <c r="A503" s="6" t="s">
        <v>209</v>
      </c>
      <c r="B503" s="6" t="s">
        <v>219</v>
      </c>
      <c r="C503" s="6" t="n">
        <v>20</v>
      </c>
      <c r="D503" s="6" t="s">
        <v>198</v>
      </c>
      <c r="E503" s="150" t="n">
        <v>0</v>
      </c>
      <c r="F503" s="151" t="n">
        <v>0</v>
      </c>
      <c r="G503" s="150" t="n">
        <v>0</v>
      </c>
      <c r="H503" s="151" t="n">
        <v>0</v>
      </c>
      <c r="I503" s="150"/>
      <c r="J503" s="151"/>
      <c r="K503" s="151"/>
      <c r="L503" s="151"/>
      <c r="M503" s="151"/>
      <c r="N503" s="151"/>
      <c r="O503" s="151"/>
      <c r="P503" s="151"/>
      <c r="Q503" s="151"/>
      <c r="R503" s="151"/>
      <c r="S503" s="151"/>
      <c r="T503" s="151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  <c r="BI503" s="151"/>
      <c r="BJ503" s="151"/>
      <c r="BK503" s="151"/>
      <c r="BL503" s="151"/>
      <c r="BM503" s="151"/>
      <c r="BN503" s="151"/>
      <c r="BO503" s="151"/>
      <c r="BP503" s="151"/>
      <c r="BQ503" s="151"/>
      <c r="BR503" s="151"/>
      <c r="BS503" s="151"/>
      <c r="BT503" s="151"/>
      <c r="BU503" s="151"/>
      <c r="BV503" s="151"/>
      <c r="BW503" s="151"/>
      <c r="BX503" s="151"/>
      <c r="BY503" s="151"/>
      <c r="BZ503" s="151"/>
      <c r="CA503" s="151"/>
      <c r="CB503" s="151"/>
      <c r="CC503" s="151"/>
      <c r="CD503" s="151"/>
      <c r="CE503" s="151"/>
      <c r="CF503" s="151"/>
      <c r="CG503" s="151"/>
      <c r="CH503" s="151"/>
      <c r="CI503" s="151"/>
      <c r="CJ503" s="151"/>
      <c r="CK503" s="151"/>
      <c r="CL503" s="151"/>
      <c r="CM503" s="151"/>
      <c r="CN503" s="151"/>
      <c r="CO503" s="151"/>
      <c r="CP503" s="151"/>
      <c r="CQ503" s="151"/>
      <c r="CR503" s="151"/>
      <c r="CS503" s="151"/>
      <c r="CT503" s="151"/>
      <c r="CU503" s="151"/>
      <c r="CV503" s="151"/>
      <c r="CW503" s="151"/>
      <c r="CX503" s="151"/>
      <c r="CY503" s="151"/>
      <c r="CZ503" s="151"/>
      <c r="DA503" s="151"/>
      <c r="DB503" s="151"/>
      <c r="DC503" s="151"/>
      <c r="DD503" s="151"/>
      <c r="DE503" s="151"/>
      <c r="DF503" s="151"/>
      <c r="DG503" s="151"/>
      <c r="DH503" s="151"/>
      <c r="DI503" s="151"/>
      <c r="DJ503" s="151"/>
      <c r="DK503" s="151"/>
      <c r="DL503" s="151"/>
      <c r="DM503" s="151"/>
      <c r="DN503" s="151"/>
    </row>
    <row r="504" customFormat="false" ht="12.75" hidden="false" customHeight="false" outlineLevel="0" collapsed="false">
      <c r="A504" s="6" t="s">
        <v>209</v>
      </c>
      <c r="B504" s="6" t="s">
        <v>219</v>
      </c>
      <c r="C504" s="6" t="n">
        <v>21</v>
      </c>
      <c r="D504" s="6" t="s">
        <v>199</v>
      </c>
      <c r="E504" s="150" t="n">
        <v>0</v>
      </c>
      <c r="F504" s="151" t="n">
        <v>0</v>
      </c>
      <c r="G504" s="150" t="n">
        <v>0</v>
      </c>
      <c r="H504" s="151" t="n">
        <v>0</v>
      </c>
      <c r="I504" s="150"/>
      <c r="J504" s="151"/>
      <c r="K504" s="151"/>
      <c r="L504" s="151"/>
      <c r="M504" s="151"/>
      <c r="N504" s="151"/>
      <c r="O504" s="151"/>
      <c r="P504" s="151"/>
      <c r="Q504" s="151"/>
      <c r="R504" s="151"/>
      <c r="S504" s="151"/>
      <c r="T504" s="151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51"/>
      <c r="BB504" s="151"/>
      <c r="BC504" s="151"/>
      <c r="BD504" s="151"/>
      <c r="BE504" s="151"/>
      <c r="BF504" s="151"/>
      <c r="BG504" s="151"/>
      <c r="BH504" s="151"/>
      <c r="BI504" s="151"/>
      <c r="BJ504" s="151"/>
      <c r="BK504" s="151"/>
      <c r="BL504" s="151"/>
      <c r="BM504" s="151"/>
      <c r="BN504" s="151"/>
      <c r="BO504" s="151"/>
      <c r="BP504" s="151"/>
      <c r="BQ504" s="151"/>
      <c r="BR504" s="151"/>
      <c r="BS504" s="151"/>
      <c r="BT504" s="151"/>
      <c r="BU504" s="151"/>
      <c r="BV504" s="151"/>
      <c r="BW504" s="151"/>
      <c r="BX504" s="151"/>
      <c r="BY504" s="151"/>
      <c r="BZ504" s="151"/>
      <c r="CA504" s="151"/>
      <c r="CB504" s="151"/>
      <c r="CC504" s="151"/>
      <c r="CD504" s="151"/>
      <c r="CE504" s="151"/>
      <c r="CF504" s="151"/>
      <c r="CG504" s="151"/>
      <c r="CH504" s="151"/>
      <c r="CI504" s="151"/>
      <c r="CJ504" s="151"/>
      <c r="CK504" s="151"/>
      <c r="CL504" s="151"/>
      <c r="CM504" s="151"/>
      <c r="CN504" s="151"/>
      <c r="CO504" s="151"/>
      <c r="CP504" s="151"/>
      <c r="CQ504" s="151"/>
      <c r="CR504" s="151"/>
      <c r="CS504" s="151"/>
      <c r="CT504" s="151"/>
      <c r="CU504" s="151"/>
      <c r="CV504" s="151"/>
      <c r="CW504" s="151"/>
      <c r="CX504" s="151"/>
      <c r="CY504" s="151"/>
      <c r="CZ504" s="151"/>
      <c r="DA504" s="151"/>
      <c r="DB504" s="151"/>
      <c r="DC504" s="151"/>
      <c r="DD504" s="151"/>
      <c r="DE504" s="151"/>
      <c r="DF504" s="151"/>
      <c r="DG504" s="151"/>
      <c r="DH504" s="151"/>
      <c r="DI504" s="151"/>
      <c r="DJ504" s="151"/>
      <c r="DK504" s="151"/>
      <c r="DL504" s="151"/>
      <c r="DM504" s="151"/>
      <c r="DN504" s="151"/>
    </row>
    <row r="505" customFormat="false" ht="12.75" hidden="false" customHeight="false" outlineLevel="0" collapsed="false">
      <c r="A505" s="6" t="s">
        <v>209</v>
      </c>
      <c r="B505" s="6" t="s">
        <v>219</v>
      </c>
      <c r="C505" s="6" t="n">
        <v>22</v>
      </c>
      <c r="D505" s="6" t="s">
        <v>200</v>
      </c>
      <c r="E505" s="150" t="n">
        <v>2940694</v>
      </c>
      <c r="F505" s="151" t="n">
        <v>8460670.7074</v>
      </c>
      <c r="G505" s="150" t="n">
        <v>620835</v>
      </c>
      <c r="H505" s="151" t="n">
        <v>1786204.3785</v>
      </c>
      <c r="I505" s="150"/>
      <c r="J505" s="151"/>
      <c r="K505" s="151"/>
      <c r="L505" s="151"/>
      <c r="M505" s="151"/>
      <c r="N505" s="151"/>
      <c r="O505" s="151"/>
      <c r="P505" s="151"/>
      <c r="Q505" s="151"/>
      <c r="R505" s="151"/>
      <c r="S505" s="151"/>
      <c r="T505" s="151"/>
      <c r="U505" s="151"/>
      <c r="V505" s="151"/>
      <c r="W505" s="151"/>
      <c r="X505" s="151"/>
      <c r="Y505" s="151"/>
      <c r="Z505" s="151"/>
      <c r="AA505" s="151"/>
      <c r="AB505" s="151"/>
      <c r="AC505" s="151"/>
      <c r="AD505" s="151"/>
      <c r="AE505" s="151"/>
      <c r="AF505" s="151"/>
      <c r="AG505" s="151"/>
      <c r="AH505" s="151"/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51"/>
      <c r="BB505" s="151"/>
      <c r="BC505" s="151"/>
      <c r="BD505" s="151"/>
      <c r="BE505" s="151"/>
      <c r="BF505" s="151"/>
      <c r="BG505" s="151"/>
      <c r="BH505" s="151"/>
      <c r="BI505" s="151"/>
      <c r="BJ505" s="151"/>
      <c r="BK505" s="151"/>
      <c r="BL505" s="151"/>
      <c r="BM505" s="151"/>
      <c r="BN505" s="151"/>
      <c r="BO505" s="151"/>
      <c r="BP505" s="151"/>
      <c r="BQ505" s="151"/>
      <c r="BR505" s="151"/>
      <c r="BS505" s="151"/>
      <c r="BT505" s="151"/>
      <c r="BU505" s="151"/>
      <c r="BV505" s="151"/>
      <c r="BW505" s="151"/>
      <c r="BX505" s="151"/>
      <c r="BY505" s="151"/>
      <c r="BZ505" s="151"/>
      <c r="CA505" s="151"/>
      <c r="CB505" s="151"/>
      <c r="CC505" s="151"/>
      <c r="CD505" s="151"/>
      <c r="CE505" s="151"/>
      <c r="CF505" s="151"/>
      <c r="CG505" s="151"/>
      <c r="CH505" s="151"/>
      <c r="CI505" s="151"/>
      <c r="CJ505" s="151"/>
      <c r="CK505" s="151"/>
      <c r="CL505" s="151"/>
      <c r="CM505" s="151"/>
      <c r="CN505" s="151"/>
      <c r="CO505" s="151"/>
      <c r="CP505" s="151"/>
      <c r="CQ505" s="151"/>
      <c r="CR505" s="151"/>
      <c r="CS505" s="151"/>
      <c r="CT505" s="151"/>
      <c r="CU505" s="151"/>
      <c r="CV505" s="151"/>
      <c r="CW505" s="151"/>
      <c r="CX505" s="151"/>
      <c r="CY505" s="151"/>
      <c r="CZ505" s="151"/>
      <c r="DA505" s="151"/>
      <c r="DB505" s="151"/>
      <c r="DC505" s="151"/>
      <c r="DD505" s="151"/>
      <c r="DE505" s="151"/>
      <c r="DF505" s="151"/>
      <c r="DG505" s="151"/>
      <c r="DH505" s="151"/>
      <c r="DI505" s="151"/>
      <c r="DJ505" s="151"/>
      <c r="DK505" s="151"/>
      <c r="DL505" s="151"/>
      <c r="DM505" s="151"/>
      <c r="DN505" s="151"/>
    </row>
    <row r="506" customFormat="false" ht="12.75" hidden="false" customHeight="false" outlineLevel="0" collapsed="false">
      <c r="A506" s="6" t="s">
        <v>209</v>
      </c>
      <c r="B506" s="6" t="s">
        <v>219</v>
      </c>
      <c r="C506" s="6" t="n">
        <v>23</v>
      </c>
      <c r="D506" s="6" t="s">
        <v>134</v>
      </c>
      <c r="E506" s="150" t="n">
        <v>-344768</v>
      </c>
      <c r="F506" s="151" t="n">
        <v>-991932.0128</v>
      </c>
      <c r="G506" s="150" t="n">
        <v>-4271</v>
      </c>
      <c r="H506" s="151" t="n">
        <v>-12288.0941</v>
      </c>
      <c r="I506" s="150"/>
      <c r="J506" s="151"/>
      <c r="K506" s="151"/>
      <c r="L506" s="151"/>
      <c r="M506" s="151"/>
      <c r="N506" s="151"/>
      <c r="O506" s="151"/>
      <c r="P506" s="151"/>
      <c r="Q506" s="151"/>
      <c r="R506" s="151"/>
      <c r="S506" s="151"/>
      <c r="T506" s="151"/>
      <c r="U506" s="151"/>
      <c r="V506" s="151"/>
      <c r="W506" s="151"/>
      <c r="X506" s="151"/>
      <c r="Y506" s="151"/>
      <c r="Z506" s="151"/>
      <c r="AA506" s="151"/>
      <c r="AB506" s="151"/>
      <c r="AC506" s="151"/>
      <c r="AD506" s="151"/>
      <c r="AE506" s="151"/>
      <c r="AF506" s="151"/>
      <c r="AG506" s="151"/>
      <c r="AH506" s="151"/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  <c r="BI506" s="151"/>
      <c r="BJ506" s="151"/>
      <c r="BK506" s="151"/>
      <c r="BL506" s="151"/>
      <c r="BM506" s="151"/>
      <c r="BN506" s="151"/>
      <c r="BO506" s="151"/>
      <c r="BP506" s="151"/>
      <c r="BQ506" s="151"/>
      <c r="BR506" s="151"/>
      <c r="BS506" s="151"/>
      <c r="BT506" s="151"/>
      <c r="BU506" s="151"/>
      <c r="BV506" s="151"/>
      <c r="BW506" s="151"/>
      <c r="BX506" s="151"/>
      <c r="BY506" s="151"/>
      <c r="BZ506" s="151"/>
      <c r="CA506" s="151"/>
      <c r="CB506" s="151"/>
      <c r="CC506" s="151"/>
      <c r="CD506" s="151"/>
      <c r="CE506" s="151"/>
      <c r="CF506" s="151"/>
      <c r="CG506" s="151"/>
      <c r="CH506" s="151"/>
      <c r="CI506" s="151"/>
      <c r="CJ506" s="151"/>
      <c r="CK506" s="151"/>
      <c r="CL506" s="151"/>
      <c r="CM506" s="151"/>
      <c r="CN506" s="151"/>
      <c r="CO506" s="151"/>
      <c r="CP506" s="151"/>
      <c r="CQ506" s="151"/>
      <c r="CR506" s="151"/>
      <c r="CS506" s="151"/>
      <c r="CT506" s="151"/>
      <c r="CU506" s="151"/>
      <c r="CV506" s="151"/>
      <c r="CW506" s="151"/>
      <c r="CX506" s="151"/>
      <c r="CY506" s="151"/>
      <c r="CZ506" s="151"/>
      <c r="DA506" s="151"/>
      <c r="DB506" s="151"/>
      <c r="DC506" s="151"/>
      <c r="DD506" s="151"/>
      <c r="DE506" s="151"/>
      <c r="DF506" s="151"/>
      <c r="DG506" s="151"/>
      <c r="DH506" s="151"/>
      <c r="DI506" s="151"/>
      <c r="DJ506" s="151"/>
      <c r="DK506" s="151"/>
      <c r="DL506" s="151"/>
      <c r="DM506" s="151"/>
      <c r="DN506" s="151"/>
    </row>
    <row r="507" customFormat="false" ht="12.75" hidden="false" customHeight="false" outlineLevel="0" collapsed="false">
      <c r="A507" s="6" t="s">
        <v>209</v>
      </c>
      <c r="B507" s="6" t="s">
        <v>219</v>
      </c>
      <c r="C507" s="6" t="n">
        <v>24</v>
      </c>
      <c r="D507" s="6" t="s">
        <v>45</v>
      </c>
      <c r="E507" s="150" t="n">
        <v>-28285319</v>
      </c>
      <c r="F507" s="151" t="n">
        <v>-814799.1</v>
      </c>
      <c r="G507" s="150" t="n">
        <v>3104347</v>
      </c>
      <c r="H507" s="151" t="n">
        <v>635917.19</v>
      </c>
      <c r="I507" s="150"/>
      <c r="J507" s="151"/>
      <c r="K507" s="151"/>
      <c r="L507" s="151"/>
      <c r="M507" s="151"/>
      <c r="N507" s="151"/>
      <c r="O507" s="151"/>
      <c r="P507" s="151"/>
      <c r="Q507" s="151"/>
      <c r="R507" s="151"/>
      <c r="S507" s="151"/>
      <c r="T507" s="151"/>
      <c r="U507" s="151"/>
      <c r="V507" s="151"/>
      <c r="W507" s="151"/>
      <c r="X507" s="151"/>
      <c r="Y507" s="151"/>
      <c r="Z507" s="151"/>
      <c r="AA507" s="151"/>
      <c r="AB507" s="151"/>
      <c r="AC507" s="151"/>
      <c r="AD507" s="151"/>
      <c r="AE507" s="151"/>
      <c r="AF507" s="151"/>
      <c r="AG507" s="151"/>
      <c r="AH507" s="151"/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  <c r="BI507" s="151"/>
      <c r="BJ507" s="151"/>
      <c r="BK507" s="151"/>
      <c r="BL507" s="151"/>
      <c r="BM507" s="151"/>
      <c r="BN507" s="151"/>
      <c r="BO507" s="151"/>
      <c r="BP507" s="151"/>
      <c r="BQ507" s="151"/>
      <c r="BR507" s="151"/>
      <c r="BS507" s="151"/>
      <c r="BT507" s="151"/>
      <c r="BU507" s="151"/>
      <c r="BV507" s="151"/>
      <c r="BW507" s="151"/>
      <c r="BX507" s="151"/>
      <c r="BY507" s="151"/>
      <c r="BZ507" s="151"/>
      <c r="CA507" s="151"/>
      <c r="CB507" s="151"/>
      <c r="CC507" s="151"/>
      <c r="CD507" s="151"/>
      <c r="CE507" s="151"/>
      <c r="CF507" s="151"/>
      <c r="CG507" s="151"/>
      <c r="CH507" s="151"/>
      <c r="CI507" s="151"/>
      <c r="CJ507" s="151"/>
      <c r="CK507" s="151"/>
      <c r="CL507" s="151"/>
      <c r="CM507" s="151"/>
      <c r="CN507" s="151"/>
      <c r="CO507" s="151"/>
      <c r="CP507" s="151"/>
      <c r="CQ507" s="151"/>
      <c r="CR507" s="151"/>
      <c r="CS507" s="151"/>
      <c r="CT507" s="151"/>
      <c r="CU507" s="151"/>
      <c r="CV507" s="151"/>
      <c r="CW507" s="151"/>
      <c r="CX507" s="151"/>
      <c r="CY507" s="151"/>
      <c r="CZ507" s="151"/>
      <c r="DA507" s="151"/>
      <c r="DB507" s="151"/>
      <c r="DC507" s="151"/>
      <c r="DD507" s="151"/>
      <c r="DE507" s="151"/>
      <c r="DF507" s="151"/>
      <c r="DG507" s="151"/>
      <c r="DH507" s="151"/>
      <c r="DI507" s="151"/>
      <c r="DJ507" s="151"/>
      <c r="DK507" s="151"/>
      <c r="DL507" s="151"/>
      <c r="DM507" s="151"/>
      <c r="DN507" s="151"/>
    </row>
    <row r="508" customFormat="false" ht="12.75" hidden="false" customHeight="false" outlineLevel="0" collapsed="false">
      <c r="A508" s="6" t="s">
        <v>209</v>
      </c>
      <c r="B508" s="6" t="s">
        <v>219</v>
      </c>
      <c r="C508" s="6" t="n">
        <v>25</v>
      </c>
      <c r="D508" s="6" t="s">
        <v>46</v>
      </c>
      <c r="E508" s="150" t="n">
        <v>0</v>
      </c>
      <c r="F508" s="151" t="n">
        <v>-2424090.94</v>
      </c>
      <c r="G508" s="150" t="n">
        <v>0</v>
      </c>
      <c r="H508" s="151" t="n">
        <v>-50348.06</v>
      </c>
      <c r="I508" s="150"/>
      <c r="J508" s="151"/>
      <c r="K508" s="151"/>
      <c r="L508" s="151"/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  <c r="BN508" s="151"/>
      <c r="BO508" s="151"/>
      <c r="BP508" s="151"/>
      <c r="BQ508" s="151"/>
      <c r="BR508" s="151"/>
      <c r="BS508" s="151"/>
      <c r="BT508" s="151"/>
      <c r="BU508" s="151"/>
      <c r="BV508" s="151"/>
      <c r="BW508" s="151"/>
      <c r="BX508" s="151"/>
      <c r="BY508" s="151"/>
      <c r="BZ508" s="151"/>
      <c r="CA508" s="151"/>
      <c r="CB508" s="151"/>
      <c r="CC508" s="151"/>
      <c r="CD508" s="151"/>
      <c r="CE508" s="151"/>
      <c r="CF508" s="151"/>
      <c r="CG508" s="151"/>
      <c r="CH508" s="151"/>
      <c r="CI508" s="151"/>
      <c r="CJ508" s="151"/>
      <c r="CK508" s="151"/>
      <c r="CL508" s="151"/>
      <c r="CM508" s="151"/>
      <c r="CN508" s="151"/>
      <c r="CO508" s="151"/>
      <c r="CP508" s="151"/>
      <c r="CQ508" s="151"/>
      <c r="CR508" s="151"/>
      <c r="CS508" s="151"/>
      <c r="CT508" s="151"/>
      <c r="CU508" s="151"/>
      <c r="CV508" s="151"/>
      <c r="CW508" s="151"/>
      <c r="CX508" s="151"/>
      <c r="CY508" s="151"/>
      <c r="CZ508" s="151"/>
      <c r="DA508" s="151"/>
      <c r="DB508" s="151"/>
      <c r="DC508" s="151"/>
      <c r="DD508" s="151"/>
      <c r="DE508" s="151"/>
      <c r="DF508" s="151"/>
      <c r="DG508" s="151"/>
      <c r="DH508" s="151"/>
      <c r="DI508" s="151"/>
      <c r="DJ508" s="151"/>
      <c r="DK508" s="151"/>
      <c r="DL508" s="151"/>
      <c r="DM508" s="151"/>
      <c r="DN508" s="151"/>
    </row>
    <row r="509" customFormat="false" ht="12.75" hidden="false" customHeight="false" outlineLevel="0" collapsed="false">
      <c r="A509" s="6" t="s">
        <v>209</v>
      </c>
      <c r="B509" s="6" t="s">
        <v>219</v>
      </c>
      <c r="C509" s="6" t="n">
        <v>26</v>
      </c>
      <c r="D509" s="6" t="s">
        <v>201</v>
      </c>
      <c r="E509" s="150" t="n">
        <v>0</v>
      </c>
      <c r="F509" s="151" t="n">
        <v>0</v>
      </c>
      <c r="G509" s="150" t="n">
        <v>0</v>
      </c>
      <c r="H509" s="151" t="n">
        <v>0</v>
      </c>
      <c r="I509" s="150"/>
      <c r="J509" s="151"/>
      <c r="K509" s="151"/>
      <c r="L509" s="151"/>
      <c r="M509" s="151"/>
      <c r="N509" s="151"/>
      <c r="O509" s="151"/>
      <c r="P509" s="151"/>
      <c r="Q509" s="151"/>
      <c r="R509" s="151"/>
      <c r="S509" s="151"/>
      <c r="T509" s="151"/>
      <c r="U509" s="151"/>
      <c r="V509" s="151"/>
      <c r="W509" s="151"/>
      <c r="X509" s="151"/>
      <c r="Y509" s="151"/>
      <c r="Z509" s="151"/>
      <c r="AA509" s="151"/>
      <c r="AB509" s="151"/>
      <c r="AC509" s="151"/>
      <c r="AD509" s="151"/>
      <c r="AE509" s="151"/>
      <c r="AF509" s="151"/>
      <c r="AG509" s="151"/>
      <c r="AH509" s="151"/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  <c r="BI509" s="151"/>
      <c r="BJ509" s="151"/>
      <c r="BK509" s="151"/>
      <c r="BL509" s="151"/>
      <c r="BM509" s="151"/>
      <c r="BN509" s="151"/>
      <c r="BO509" s="151"/>
      <c r="BP509" s="151"/>
      <c r="BQ509" s="151"/>
      <c r="BR509" s="151"/>
      <c r="BS509" s="151"/>
      <c r="BT509" s="151"/>
      <c r="BU509" s="151"/>
      <c r="BV509" s="151"/>
      <c r="BW509" s="151"/>
      <c r="BX509" s="151"/>
      <c r="BY509" s="151"/>
      <c r="BZ509" s="151"/>
      <c r="CA509" s="151"/>
      <c r="CB509" s="151"/>
      <c r="CC509" s="151"/>
      <c r="CD509" s="151"/>
      <c r="CE509" s="151"/>
      <c r="CF509" s="151"/>
      <c r="CG509" s="151"/>
      <c r="CH509" s="151"/>
      <c r="CI509" s="151"/>
      <c r="CJ509" s="151"/>
      <c r="CK509" s="151"/>
      <c r="CL509" s="151"/>
      <c r="CM509" s="151"/>
      <c r="CN509" s="151"/>
      <c r="CO509" s="151"/>
      <c r="CP509" s="151"/>
      <c r="CQ509" s="151"/>
      <c r="CR509" s="151"/>
      <c r="CS509" s="151"/>
      <c r="CT509" s="151"/>
      <c r="CU509" s="151"/>
      <c r="CV509" s="151"/>
      <c r="CW509" s="151"/>
      <c r="CX509" s="151"/>
      <c r="CY509" s="151"/>
      <c r="CZ509" s="151"/>
      <c r="DA509" s="151"/>
      <c r="DB509" s="151"/>
      <c r="DC509" s="151"/>
      <c r="DD509" s="151"/>
      <c r="DE509" s="151"/>
      <c r="DF509" s="151"/>
      <c r="DG509" s="151"/>
      <c r="DH509" s="151"/>
      <c r="DI509" s="151"/>
      <c r="DJ509" s="151"/>
      <c r="DK509" s="151"/>
      <c r="DL509" s="151"/>
      <c r="DM509" s="151"/>
      <c r="DN509" s="151"/>
    </row>
    <row r="510" customFormat="false" ht="12.75" hidden="false" customHeight="false" outlineLevel="0" collapsed="false">
      <c r="A510" s="6" t="s">
        <v>209</v>
      </c>
      <c r="B510" s="6" t="s">
        <v>219</v>
      </c>
      <c r="C510" s="6" t="n">
        <v>27</v>
      </c>
      <c r="D510" s="6" t="s">
        <v>202</v>
      </c>
      <c r="E510" s="150" t="n">
        <v>0</v>
      </c>
      <c r="F510" s="151" t="n">
        <v>0</v>
      </c>
      <c r="G510" s="150" t="n">
        <v>0</v>
      </c>
      <c r="H510" s="151" t="n">
        <v>0</v>
      </c>
      <c r="I510" s="150"/>
      <c r="J510" s="151"/>
      <c r="K510" s="151"/>
      <c r="L510" s="151"/>
      <c r="M510" s="151"/>
      <c r="N510" s="151"/>
      <c r="O510" s="151"/>
      <c r="P510" s="151"/>
      <c r="Q510" s="151"/>
      <c r="R510" s="151"/>
      <c r="S510" s="151"/>
      <c r="T510" s="151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  <c r="BI510" s="151"/>
      <c r="BJ510" s="151"/>
      <c r="BK510" s="151"/>
      <c r="BL510" s="151"/>
      <c r="BM510" s="151"/>
      <c r="BN510" s="151"/>
      <c r="BO510" s="151"/>
      <c r="BP510" s="151"/>
      <c r="BQ510" s="151"/>
      <c r="BR510" s="151"/>
      <c r="BS510" s="151"/>
      <c r="BT510" s="151"/>
      <c r="BU510" s="151"/>
      <c r="BV510" s="151"/>
      <c r="BW510" s="151"/>
      <c r="BX510" s="151"/>
      <c r="BY510" s="151"/>
      <c r="BZ510" s="151"/>
      <c r="CA510" s="151"/>
      <c r="CB510" s="151"/>
      <c r="CC510" s="151"/>
      <c r="CD510" s="151"/>
      <c r="CE510" s="151"/>
      <c r="CF510" s="151"/>
      <c r="CG510" s="151"/>
      <c r="CH510" s="151"/>
      <c r="CI510" s="151"/>
      <c r="CJ510" s="151"/>
      <c r="CK510" s="151"/>
      <c r="CL510" s="151"/>
      <c r="CM510" s="151"/>
      <c r="CN510" s="151"/>
      <c r="CO510" s="151"/>
      <c r="CP510" s="151"/>
      <c r="CQ510" s="151"/>
      <c r="CR510" s="151"/>
      <c r="CS510" s="151"/>
      <c r="CT510" s="151"/>
      <c r="CU510" s="151"/>
      <c r="CV510" s="151"/>
      <c r="CW510" s="151"/>
      <c r="CX510" s="151"/>
      <c r="CY510" s="151"/>
      <c r="CZ510" s="151"/>
      <c r="DA510" s="151"/>
      <c r="DB510" s="151"/>
      <c r="DC510" s="151"/>
      <c r="DD510" s="151"/>
      <c r="DE510" s="151"/>
      <c r="DF510" s="151"/>
      <c r="DG510" s="151"/>
      <c r="DH510" s="151"/>
      <c r="DI510" s="151"/>
      <c r="DJ510" s="151"/>
      <c r="DK510" s="151"/>
      <c r="DL510" s="151"/>
      <c r="DM510" s="151"/>
      <c r="DN510" s="151"/>
    </row>
    <row r="511" customFormat="false" ht="12.75" hidden="false" customHeight="false" outlineLevel="0" collapsed="false">
      <c r="A511" s="6" t="s">
        <v>209</v>
      </c>
      <c r="B511" s="6" t="s">
        <v>219</v>
      </c>
      <c r="C511" s="6" t="n">
        <v>28</v>
      </c>
      <c r="D511" s="6" t="s">
        <v>203</v>
      </c>
      <c r="E511" s="150" t="n">
        <v>0</v>
      </c>
      <c r="F511" s="151" t="n">
        <v>0</v>
      </c>
      <c r="G511" s="150" t="n">
        <v>0</v>
      </c>
      <c r="H511" s="151" t="n">
        <v>0</v>
      </c>
      <c r="I511" s="150"/>
      <c r="J511" s="151"/>
      <c r="K511" s="151"/>
      <c r="L511" s="151"/>
      <c r="M511" s="151"/>
      <c r="N511" s="151"/>
      <c r="O511" s="151"/>
      <c r="P511" s="151"/>
      <c r="Q511" s="151"/>
      <c r="R511" s="151"/>
      <c r="S511" s="151"/>
      <c r="T511" s="151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1"/>
      <c r="AU511" s="151"/>
      <c r="AV511" s="151"/>
      <c r="AW511" s="151"/>
      <c r="AX511" s="151"/>
      <c r="AY511" s="151"/>
      <c r="AZ511" s="151"/>
      <c r="BA511" s="151"/>
      <c r="BB511" s="151"/>
      <c r="BC511" s="151"/>
      <c r="BD511" s="151"/>
      <c r="BE511" s="151"/>
      <c r="BF511" s="151"/>
      <c r="BG511" s="151"/>
      <c r="BH511" s="151"/>
      <c r="BI511" s="151"/>
      <c r="BJ511" s="151"/>
      <c r="BK511" s="151"/>
      <c r="BL511" s="151"/>
      <c r="BM511" s="151"/>
      <c r="BN511" s="151"/>
      <c r="BO511" s="151"/>
      <c r="BP511" s="151"/>
      <c r="BQ511" s="151"/>
      <c r="BR511" s="151"/>
      <c r="BS511" s="151"/>
      <c r="BT511" s="151"/>
      <c r="BU511" s="151"/>
      <c r="BV511" s="151"/>
      <c r="BW511" s="151"/>
      <c r="BX511" s="151"/>
      <c r="BY511" s="151"/>
      <c r="BZ511" s="151"/>
      <c r="CA511" s="151"/>
      <c r="CB511" s="151"/>
      <c r="CC511" s="151"/>
      <c r="CD511" s="151"/>
      <c r="CE511" s="151"/>
      <c r="CF511" s="151"/>
      <c r="CG511" s="151"/>
      <c r="CH511" s="151"/>
      <c r="CI511" s="151"/>
      <c r="CJ511" s="151"/>
      <c r="CK511" s="151"/>
      <c r="CL511" s="151"/>
      <c r="CM511" s="151"/>
      <c r="CN511" s="151"/>
      <c r="CO511" s="151"/>
      <c r="CP511" s="151"/>
      <c r="CQ511" s="151"/>
      <c r="CR511" s="151"/>
      <c r="CS511" s="151"/>
      <c r="CT511" s="151"/>
      <c r="CU511" s="151"/>
      <c r="CV511" s="151"/>
      <c r="CW511" s="151"/>
      <c r="CX511" s="151"/>
      <c r="CY511" s="151"/>
      <c r="CZ511" s="151"/>
      <c r="DA511" s="151"/>
      <c r="DB511" s="151"/>
      <c r="DC511" s="151"/>
      <c r="DD511" s="151"/>
      <c r="DE511" s="151"/>
      <c r="DF511" s="151"/>
      <c r="DG511" s="151"/>
      <c r="DH511" s="151"/>
      <c r="DI511" s="151"/>
      <c r="DJ511" s="151"/>
      <c r="DK511" s="151"/>
      <c r="DL511" s="151"/>
      <c r="DM511" s="151"/>
      <c r="DN511" s="151"/>
    </row>
    <row r="512" customFormat="false" ht="12.75" hidden="false" customHeight="false" outlineLevel="0" collapsed="false">
      <c r="A512" s="6" t="s">
        <v>209</v>
      </c>
      <c r="B512" s="6" t="s">
        <v>219</v>
      </c>
      <c r="C512" s="6" t="n">
        <v>29</v>
      </c>
      <c r="D512" s="6" t="s">
        <v>204</v>
      </c>
      <c r="E512" s="150" t="n">
        <v>0</v>
      </c>
      <c r="F512" s="151" t="n">
        <v>0</v>
      </c>
      <c r="G512" s="150" t="n">
        <v>0</v>
      </c>
      <c r="H512" s="151" t="n">
        <v>0</v>
      </c>
      <c r="I512" s="150"/>
      <c r="J512" s="151"/>
      <c r="K512" s="151"/>
      <c r="L512" s="151"/>
      <c r="M512" s="151"/>
      <c r="N512" s="151"/>
      <c r="O512" s="151"/>
      <c r="P512" s="151"/>
      <c r="Q512" s="151"/>
      <c r="R512" s="151"/>
      <c r="S512" s="151"/>
      <c r="T512" s="151"/>
      <c r="U512" s="151"/>
      <c r="V512" s="151"/>
      <c r="W512" s="151"/>
      <c r="X512" s="151"/>
      <c r="Y512" s="151"/>
      <c r="Z512" s="151"/>
      <c r="AA512" s="151"/>
      <c r="AB512" s="151"/>
      <c r="AC512" s="151"/>
      <c r="AD512" s="151"/>
      <c r="AE512" s="151"/>
      <c r="AF512" s="151"/>
      <c r="AG512" s="151"/>
      <c r="AH512" s="151"/>
      <c r="AI512" s="151"/>
      <c r="AJ512" s="151"/>
      <c r="AK512" s="151"/>
      <c r="AL512" s="151"/>
      <c r="AM512" s="151"/>
      <c r="AN512" s="151"/>
      <c r="AO512" s="151"/>
      <c r="AP512" s="151"/>
      <c r="AQ512" s="151"/>
      <c r="AR512" s="151"/>
      <c r="AS512" s="151"/>
      <c r="AT512" s="151"/>
      <c r="AU512" s="151"/>
      <c r="AV512" s="151"/>
      <c r="AW512" s="151"/>
      <c r="AX512" s="151"/>
      <c r="AY512" s="151"/>
      <c r="AZ512" s="151"/>
      <c r="BA512" s="151"/>
      <c r="BB512" s="151"/>
      <c r="BC512" s="151"/>
      <c r="BD512" s="151"/>
      <c r="BE512" s="151"/>
      <c r="BF512" s="151"/>
      <c r="BG512" s="151"/>
      <c r="BH512" s="151"/>
      <c r="BI512" s="151"/>
      <c r="BJ512" s="151"/>
      <c r="BK512" s="151"/>
      <c r="BL512" s="151"/>
      <c r="BM512" s="151"/>
      <c r="BN512" s="151"/>
      <c r="BO512" s="151"/>
      <c r="BP512" s="151"/>
      <c r="BQ512" s="151"/>
      <c r="BR512" s="151"/>
      <c r="BS512" s="151"/>
      <c r="BT512" s="151"/>
      <c r="BU512" s="151"/>
      <c r="BV512" s="151"/>
      <c r="BW512" s="151"/>
      <c r="BX512" s="151"/>
      <c r="BY512" s="151"/>
      <c r="BZ512" s="151"/>
      <c r="CA512" s="151"/>
      <c r="CB512" s="151"/>
      <c r="CC512" s="151"/>
      <c r="CD512" s="151"/>
      <c r="CE512" s="151"/>
      <c r="CF512" s="151"/>
      <c r="CG512" s="151"/>
      <c r="CH512" s="151"/>
      <c r="CI512" s="151"/>
      <c r="CJ512" s="151"/>
      <c r="CK512" s="151"/>
      <c r="CL512" s="151"/>
      <c r="CM512" s="151"/>
      <c r="CN512" s="151"/>
      <c r="CO512" s="151"/>
      <c r="CP512" s="151"/>
      <c r="CQ512" s="151"/>
      <c r="CR512" s="151"/>
      <c r="CS512" s="151"/>
      <c r="CT512" s="151"/>
      <c r="CU512" s="151"/>
      <c r="CV512" s="151"/>
      <c r="CW512" s="151"/>
      <c r="CX512" s="151"/>
      <c r="CY512" s="151"/>
      <c r="CZ512" s="151"/>
      <c r="DA512" s="151"/>
      <c r="DB512" s="151"/>
      <c r="DC512" s="151"/>
      <c r="DD512" s="151"/>
      <c r="DE512" s="151"/>
      <c r="DF512" s="151"/>
      <c r="DG512" s="151"/>
      <c r="DH512" s="151"/>
      <c r="DI512" s="151"/>
      <c r="DJ512" s="151"/>
      <c r="DK512" s="151"/>
      <c r="DL512" s="151"/>
      <c r="DM512" s="151"/>
      <c r="DN512" s="151"/>
    </row>
    <row r="513" customFormat="false" ht="12.75" hidden="false" customHeight="false" outlineLevel="0" collapsed="false">
      <c r="A513" s="6" t="s">
        <v>209</v>
      </c>
      <c r="B513" s="6" t="s">
        <v>219</v>
      </c>
      <c r="C513" s="6" t="n">
        <v>30</v>
      </c>
      <c r="D513" s="6" t="s">
        <v>205</v>
      </c>
      <c r="E513" s="150" t="n">
        <v>0</v>
      </c>
      <c r="F513" s="151" t="n">
        <v>0</v>
      </c>
      <c r="G513" s="150" t="n">
        <v>0</v>
      </c>
      <c r="H513" s="151" t="n">
        <v>0</v>
      </c>
      <c r="I513" s="150"/>
      <c r="J513" s="151"/>
      <c r="K513" s="151"/>
      <c r="L513" s="151"/>
      <c r="M513" s="151"/>
      <c r="N513" s="151"/>
      <c r="O513" s="151"/>
      <c r="P513" s="151"/>
      <c r="Q513" s="151"/>
      <c r="R513" s="151"/>
      <c r="S513" s="151"/>
      <c r="T513" s="151"/>
      <c r="U513" s="151"/>
      <c r="V513" s="151"/>
      <c r="W513" s="151"/>
      <c r="X513" s="151"/>
      <c r="Y513" s="151"/>
      <c r="Z513" s="151"/>
      <c r="AA513" s="151"/>
      <c r="AB513" s="151"/>
      <c r="AC513" s="151"/>
      <c r="AD513" s="151"/>
      <c r="AE513" s="151"/>
      <c r="AF513" s="151"/>
      <c r="AG513" s="151"/>
      <c r="AH513" s="151"/>
      <c r="AI513" s="151"/>
      <c r="AJ513" s="151"/>
      <c r="AK513" s="151"/>
      <c r="AL513" s="151"/>
      <c r="AM513" s="151"/>
      <c r="AN513" s="151"/>
      <c r="AO513" s="151"/>
      <c r="AP513" s="151"/>
      <c r="AQ513" s="151"/>
      <c r="AR513" s="151"/>
      <c r="AS513" s="151"/>
      <c r="AT513" s="151"/>
      <c r="AU513" s="151"/>
      <c r="AV513" s="151"/>
      <c r="AW513" s="151"/>
      <c r="AX513" s="151"/>
      <c r="AY513" s="151"/>
      <c r="AZ513" s="151"/>
      <c r="BA513" s="151"/>
      <c r="BB513" s="151"/>
      <c r="BC513" s="151"/>
      <c r="BD513" s="151"/>
      <c r="BE513" s="151"/>
      <c r="BF513" s="151"/>
      <c r="BG513" s="151"/>
      <c r="BH513" s="151"/>
      <c r="BI513" s="151"/>
      <c r="BJ513" s="151"/>
      <c r="BK513" s="151"/>
      <c r="BL513" s="151"/>
      <c r="BM513" s="151"/>
      <c r="BN513" s="151"/>
      <c r="BO513" s="151"/>
      <c r="BP513" s="151"/>
      <c r="BQ513" s="151"/>
      <c r="BR513" s="151"/>
      <c r="BS513" s="151"/>
      <c r="BT513" s="151"/>
      <c r="BU513" s="151"/>
      <c r="BV513" s="151"/>
      <c r="BW513" s="151"/>
      <c r="BX513" s="151"/>
      <c r="BY513" s="151"/>
      <c r="BZ513" s="151"/>
      <c r="CA513" s="151"/>
      <c r="CB513" s="151"/>
      <c r="CC513" s="151"/>
      <c r="CD513" s="151"/>
      <c r="CE513" s="151"/>
      <c r="CF513" s="151"/>
      <c r="CG513" s="151"/>
      <c r="CH513" s="151"/>
      <c r="CI513" s="151"/>
      <c r="CJ513" s="151"/>
      <c r="CK513" s="151"/>
      <c r="CL513" s="151"/>
      <c r="CM513" s="151"/>
      <c r="CN513" s="151"/>
      <c r="CO513" s="151"/>
      <c r="CP513" s="151"/>
      <c r="CQ513" s="151"/>
      <c r="CR513" s="151"/>
      <c r="CS513" s="151"/>
      <c r="CT513" s="151"/>
      <c r="CU513" s="151"/>
      <c r="CV513" s="151"/>
      <c r="CW513" s="151"/>
      <c r="CX513" s="151"/>
      <c r="CY513" s="151"/>
      <c r="CZ513" s="151"/>
      <c r="DA513" s="151"/>
      <c r="DB513" s="151"/>
      <c r="DC513" s="151"/>
      <c r="DD513" s="151"/>
      <c r="DE513" s="151"/>
      <c r="DF513" s="151"/>
      <c r="DG513" s="151"/>
      <c r="DH513" s="151"/>
      <c r="DI513" s="151"/>
      <c r="DJ513" s="151"/>
      <c r="DK513" s="151"/>
      <c r="DL513" s="151"/>
      <c r="DM513" s="151"/>
      <c r="DN513" s="151"/>
    </row>
    <row r="514" customFormat="false" ht="12.75" hidden="false" customHeight="false" outlineLevel="0" collapsed="false">
      <c r="A514" s="6" t="s">
        <v>209</v>
      </c>
      <c r="B514" s="6" t="s">
        <v>219</v>
      </c>
      <c r="C514" s="6" t="n">
        <v>31</v>
      </c>
      <c r="D514" s="6" t="s">
        <v>206</v>
      </c>
      <c r="E514" s="150" t="n">
        <v>0</v>
      </c>
      <c r="F514" s="151" t="n">
        <v>0</v>
      </c>
      <c r="G514" s="150" t="n">
        <v>0</v>
      </c>
      <c r="H514" s="151" t="n">
        <v>0</v>
      </c>
      <c r="I514" s="150"/>
      <c r="J514" s="151"/>
      <c r="K514" s="151"/>
      <c r="L514" s="151"/>
      <c r="M514" s="151"/>
      <c r="N514" s="151"/>
      <c r="O514" s="151"/>
      <c r="P514" s="151"/>
      <c r="Q514" s="151"/>
      <c r="R514" s="151"/>
      <c r="S514" s="151"/>
      <c r="T514" s="151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1"/>
      <c r="AU514" s="151"/>
      <c r="AV514" s="151"/>
      <c r="AW514" s="151"/>
      <c r="AX514" s="151"/>
      <c r="AY514" s="151"/>
      <c r="AZ514" s="151"/>
      <c r="BA514" s="151"/>
      <c r="BB514" s="151"/>
      <c r="BC514" s="151"/>
      <c r="BD514" s="151"/>
      <c r="BE514" s="151"/>
      <c r="BF514" s="151"/>
      <c r="BG514" s="151"/>
      <c r="BH514" s="151"/>
      <c r="BI514" s="151"/>
      <c r="BJ514" s="151"/>
      <c r="BK514" s="151"/>
      <c r="BL514" s="151"/>
      <c r="BM514" s="151"/>
      <c r="BN514" s="151"/>
      <c r="BO514" s="151"/>
      <c r="BP514" s="151"/>
      <c r="BQ514" s="151"/>
      <c r="BR514" s="151"/>
      <c r="BS514" s="151"/>
      <c r="BT514" s="151"/>
      <c r="BU514" s="151"/>
      <c r="BV514" s="151"/>
      <c r="BW514" s="151"/>
      <c r="BX514" s="151"/>
      <c r="BY514" s="151"/>
      <c r="BZ514" s="151"/>
      <c r="CA514" s="151"/>
      <c r="CB514" s="151"/>
      <c r="CC514" s="151"/>
      <c r="CD514" s="151"/>
      <c r="CE514" s="151"/>
      <c r="CF514" s="151"/>
      <c r="CG514" s="151"/>
      <c r="CH514" s="151"/>
      <c r="CI514" s="151"/>
      <c r="CJ514" s="151"/>
      <c r="CK514" s="151"/>
      <c r="CL514" s="151"/>
      <c r="CM514" s="151"/>
      <c r="CN514" s="151"/>
      <c r="CO514" s="151"/>
      <c r="CP514" s="151"/>
      <c r="CQ514" s="151"/>
      <c r="CR514" s="151"/>
      <c r="CS514" s="151"/>
      <c r="CT514" s="151"/>
      <c r="CU514" s="151"/>
      <c r="CV514" s="151"/>
      <c r="CW514" s="151"/>
      <c r="CX514" s="151"/>
      <c r="CY514" s="151"/>
      <c r="CZ514" s="151"/>
      <c r="DA514" s="151"/>
      <c r="DB514" s="151"/>
      <c r="DC514" s="151"/>
      <c r="DD514" s="151"/>
      <c r="DE514" s="151"/>
      <c r="DF514" s="151"/>
      <c r="DG514" s="151"/>
      <c r="DH514" s="151"/>
      <c r="DI514" s="151"/>
      <c r="DJ514" s="151"/>
      <c r="DK514" s="151"/>
      <c r="DL514" s="151"/>
      <c r="DM514" s="151"/>
      <c r="DN514" s="151"/>
    </row>
    <row r="515" customFormat="false" ht="12.75" hidden="false" customHeight="false" outlineLevel="0" collapsed="false">
      <c r="A515" s="6" t="s">
        <v>209</v>
      </c>
      <c r="B515" s="6" t="s">
        <v>219</v>
      </c>
      <c r="C515" s="6" t="n">
        <v>32</v>
      </c>
      <c r="D515" s="6" t="s">
        <v>60</v>
      </c>
      <c r="E515" s="150" t="n">
        <v>0</v>
      </c>
      <c r="F515" s="151" t="n">
        <v>0</v>
      </c>
      <c r="G515" s="150" t="n">
        <v>0</v>
      </c>
      <c r="H515" s="151" t="n">
        <v>0</v>
      </c>
      <c r="I515" s="150"/>
      <c r="J515" s="151"/>
      <c r="K515" s="151"/>
      <c r="L515" s="151"/>
      <c r="M515" s="151"/>
      <c r="N515" s="151"/>
      <c r="O515" s="151"/>
      <c r="P515" s="151"/>
      <c r="Q515" s="151"/>
      <c r="R515" s="151"/>
      <c r="S515" s="151"/>
      <c r="T515" s="151"/>
      <c r="U515" s="151"/>
      <c r="V515" s="151"/>
      <c r="W515" s="151"/>
      <c r="X515" s="151"/>
      <c r="Y515" s="151"/>
      <c r="Z515" s="151"/>
      <c r="AA515" s="151"/>
      <c r="AB515" s="151"/>
      <c r="AC515" s="151"/>
      <c r="AD515" s="151"/>
      <c r="AE515" s="151"/>
      <c r="AF515" s="151"/>
      <c r="AG515" s="151"/>
      <c r="AH515" s="151"/>
      <c r="AI515" s="151"/>
      <c r="AJ515" s="151"/>
      <c r="AK515" s="151"/>
      <c r="AL515" s="151"/>
      <c r="AM515" s="151"/>
      <c r="AN515" s="151"/>
      <c r="AO515" s="151"/>
      <c r="AP515" s="151"/>
      <c r="AQ515" s="151"/>
      <c r="AR515" s="151"/>
      <c r="AS515" s="151"/>
      <c r="AT515" s="151"/>
      <c r="AU515" s="151"/>
      <c r="AV515" s="151"/>
      <c r="AW515" s="151"/>
      <c r="AX515" s="151"/>
      <c r="AY515" s="151"/>
      <c r="AZ515" s="151"/>
      <c r="BA515" s="151"/>
      <c r="BB515" s="151"/>
      <c r="BC515" s="151"/>
      <c r="BD515" s="151"/>
      <c r="BE515" s="151"/>
      <c r="BF515" s="151"/>
      <c r="BG515" s="151"/>
      <c r="BH515" s="151"/>
      <c r="BI515" s="151"/>
      <c r="BJ515" s="151"/>
      <c r="BK515" s="151"/>
      <c r="BL515" s="151"/>
      <c r="BM515" s="151"/>
      <c r="BN515" s="151"/>
      <c r="BO515" s="151"/>
      <c r="BP515" s="151"/>
      <c r="BQ515" s="151"/>
      <c r="BR515" s="151"/>
      <c r="BS515" s="151"/>
      <c r="BT515" s="151"/>
      <c r="BU515" s="151"/>
      <c r="BV515" s="151"/>
      <c r="BW515" s="151"/>
      <c r="BX515" s="151"/>
      <c r="BY515" s="151"/>
      <c r="BZ515" s="151"/>
      <c r="CA515" s="151"/>
      <c r="CB515" s="151"/>
      <c r="CC515" s="151"/>
      <c r="CD515" s="151"/>
      <c r="CE515" s="151"/>
      <c r="CF515" s="151"/>
      <c r="CG515" s="151"/>
      <c r="CH515" s="151"/>
      <c r="CI515" s="151"/>
      <c r="CJ515" s="151"/>
      <c r="CK515" s="151"/>
      <c r="CL515" s="151"/>
      <c r="CM515" s="151"/>
      <c r="CN515" s="151"/>
      <c r="CO515" s="151"/>
      <c r="CP515" s="151"/>
      <c r="CQ515" s="151"/>
      <c r="CR515" s="151"/>
      <c r="CS515" s="151"/>
      <c r="CT515" s="151"/>
      <c r="CU515" s="151"/>
      <c r="CV515" s="151"/>
      <c r="CW515" s="151"/>
      <c r="CX515" s="151"/>
      <c r="CY515" s="151"/>
      <c r="CZ515" s="151"/>
      <c r="DA515" s="151"/>
      <c r="DB515" s="151"/>
      <c r="DC515" s="151"/>
      <c r="DD515" s="151"/>
      <c r="DE515" s="151"/>
      <c r="DF515" s="151"/>
      <c r="DG515" s="151"/>
      <c r="DH515" s="151"/>
      <c r="DI515" s="151"/>
      <c r="DJ515" s="151"/>
      <c r="DK515" s="151"/>
      <c r="DL515" s="151"/>
      <c r="DM515" s="151"/>
      <c r="DN515" s="151"/>
    </row>
    <row r="516" customFormat="false" ht="12.75" hidden="false" customHeight="false" outlineLevel="0" collapsed="false">
      <c r="A516" s="6" t="s">
        <v>209</v>
      </c>
      <c r="B516" s="6" t="s">
        <v>219</v>
      </c>
      <c r="C516" s="6" t="n">
        <v>33</v>
      </c>
      <c r="D516" s="6" t="s">
        <v>61</v>
      </c>
      <c r="E516" s="150" t="n">
        <v>0</v>
      </c>
      <c r="F516" s="151" t="n">
        <v>0</v>
      </c>
      <c r="G516" s="150" t="n">
        <v>0</v>
      </c>
      <c r="H516" s="151" t="n">
        <v>0</v>
      </c>
      <c r="I516" s="150"/>
      <c r="J516" s="151"/>
      <c r="K516" s="151"/>
      <c r="L516" s="151"/>
      <c r="M516" s="151"/>
      <c r="N516" s="151"/>
      <c r="O516" s="151"/>
      <c r="P516" s="151"/>
      <c r="Q516" s="151"/>
      <c r="R516" s="151"/>
      <c r="S516" s="151"/>
      <c r="T516" s="151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1"/>
      <c r="AU516" s="151"/>
      <c r="AV516" s="151"/>
      <c r="AW516" s="151"/>
      <c r="AX516" s="151"/>
      <c r="AY516" s="151"/>
      <c r="AZ516" s="151"/>
      <c r="BA516" s="151"/>
      <c r="BB516" s="151"/>
      <c r="BC516" s="151"/>
      <c r="BD516" s="151"/>
      <c r="BE516" s="151"/>
      <c r="BF516" s="151"/>
      <c r="BG516" s="151"/>
      <c r="BH516" s="151"/>
      <c r="BI516" s="151"/>
      <c r="BJ516" s="151"/>
      <c r="BK516" s="151"/>
      <c r="BL516" s="151"/>
      <c r="BM516" s="151"/>
      <c r="BN516" s="151"/>
      <c r="BO516" s="151"/>
      <c r="BP516" s="151"/>
      <c r="BQ516" s="151"/>
      <c r="BR516" s="151"/>
      <c r="BS516" s="151"/>
      <c r="BT516" s="151"/>
      <c r="BU516" s="151"/>
      <c r="BV516" s="151"/>
      <c r="BW516" s="151"/>
      <c r="BX516" s="151"/>
      <c r="BY516" s="151"/>
      <c r="BZ516" s="151"/>
      <c r="CA516" s="151"/>
      <c r="CB516" s="151"/>
      <c r="CC516" s="151"/>
      <c r="CD516" s="151"/>
      <c r="CE516" s="151"/>
      <c r="CF516" s="151"/>
      <c r="CG516" s="151"/>
      <c r="CH516" s="151"/>
      <c r="CI516" s="151"/>
      <c r="CJ516" s="151"/>
      <c r="CK516" s="151"/>
      <c r="CL516" s="151"/>
      <c r="CM516" s="151"/>
      <c r="CN516" s="151"/>
      <c r="CO516" s="151"/>
      <c r="CP516" s="151"/>
      <c r="CQ516" s="151"/>
      <c r="CR516" s="151"/>
      <c r="CS516" s="151"/>
      <c r="CT516" s="151"/>
      <c r="CU516" s="151"/>
      <c r="CV516" s="151"/>
      <c r="CW516" s="151"/>
      <c r="CX516" s="151"/>
      <c r="CY516" s="151"/>
      <c r="CZ516" s="151"/>
      <c r="DA516" s="151"/>
      <c r="DB516" s="151"/>
      <c r="DC516" s="151"/>
      <c r="DD516" s="151"/>
      <c r="DE516" s="151"/>
      <c r="DF516" s="151"/>
      <c r="DG516" s="151"/>
      <c r="DH516" s="151"/>
      <c r="DI516" s="151"/>
      <c r="DJ516" s="151"/>
      <c r="DK516" s="151"/>
      <c r="DL516" s="151"/>
      <c r="DM516" s="151"/>
      <c r="DN516" s="151"/>
    </row>
    <row r="517" customFormat="false" ht="12.75" hidden="false" customHeight="false" outlineLevel="0" collapsed="false">
      <c r="A517" s="6" t="s">
        <v>209</v>
      </c>
      <c r="B517" s="6" t="s">
        <v>219</v>
      </c>
      <c r="C517" s="6" t="n">
        <v>34</v>
      </c>
      <c r="D517" s="6" t="s">
        <v>62</v>
      </c>
      <c r="E517" s="150" t="n">
        <v>0</v>
      </c>
      <c r="F517" s="151" t="n">
        <v>0</v>
      </c>
      <c r="G517" s="150" t="n">
        <v>0</v>
      </c>
      <c r="H517" s="151" t="n">
        <v>0</v>
      </c>
      <c r="I517" s="150"/>
      <c r="J517" s="151"/>
      <c r="K517" s="151"/>
      <c r="L517" s="151"/>
      <c r="M517" s="151"/>
      <c r="N517" s="151"/>
      <c r="O517" s="151"/>
      <c r="P517" s="151"/>
      <c r="Q517" s="151"/>
      <c r="R517" s="151"/>
      <c r="S517" s="151"/>
      <c r="T517" s="151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1"/>
      <c r="AU517" s="151"/>
      <c r="AV517" s="151"/>
      <c r="AW517" s="151"/>
      <c r="AX517" s="151"/>
      <c r="AY517" s="151"/>
      <c r="AZ517" s="151"/>
      <c r="BA517" s="151"/>
      <c r="BB517" s="151"/>
      <c r="BC517" s="151"/>
      <c r="BD517" s="151"/>
      <c r="BE517" s="151"/>
      <c r="BF517" s="151"/>
      <c r="BG517" s="151"/>
      <c r="BH517" s="151"/>
      <c r="BI517" s="151"/>
      <c r="BJ517" s="151"/>
      <c r="BK517" s="151"/>
      <c r="BL517" s="151"/>
      <c r="BM517" s="151"/>
      <c r="BN517" s="151"/>
      <c r="BO517" s="151"/>
      <c r="BP517" s="151"/>
      <c r="BQ517" s="151"/>
      <c r="BR517" s="151"/>
      <c r="BS517" s="151"/>
      <c r="BT517" s="151"/>
      <c r="BU517" s="151"/>
      <c r="BV517" s="151"/>
      <c r="BW517" s="151"/>
      <c r="BX517" s="151"/>
      <c r="BY517" s="151"/>
      <c r="BZ517" s="151"/>
      <c r="CA517" s="151"/>
      <c r="CB517" s="151"/>
      <c r="CC517" s="151"/>
      <c r="CD517" s="151"/>
      <c r="CE517" s="151"/>
      <c r="CF517" s="151"/>
      <c r="CG517" s="151"/>
      <c r="CH517" s="151"/>
      <c r="CI517" s="151"/>
      <c r="CJ517" s="151"/>
      <c r="CK517" s="151"/>
      <c r="CL517" s="151"/>
      <c r="CM517" s="151"/>
      <c r="CN517" s="151"/>
      <c r="CO517" s="151"/>
      <c r="CP517" s="151"/>
      <c r="CQ517" s="151"/>
      <c r="CR517" s="151"/>
      <c r="CS517" s="151"/>
      <c r="CT517" s="151"/>
      <c r="CU517" s="151"/>
      <c r="CV517" s="151"/>
      <c r="CW517" s="151"/>
      <c r="CX517" s="151"/>
      <c r="CY517" s="151"/>
      <c r="CZ517" s="151"/>
      <c r="DA517" s="151"/>
      <c r="DB517" s="151"/>
      <c r="DC517" s="151"/>
      <c r="DD517" s="151"/>
      <c r="DE517" s="151"/>
      <c r="DF517" s="151"/>
      <c r="DG517" s="151"/>
      <c r="DH517" s="151"/>
      <c r="DI517" s="151"/>
      <c r="DJ517" s="151"/>
      <c r="DK517" s="151"/>
      <c r="DL517" s="151"/>
      <c r="DM517" s="151"/>
      <c r="DN517" s="151"/>
    </row>
    <row r="518" customFormat="false" ht="12.75" hidden="false" customHeight="false" outlineLevel="0" collapsed="false">
      <c r="A518" s="6" t="s">
        <v>209</v>
      </c>
      <c r="B518" s="6" t="s">
        <v>219</v>
      </c>
      <c r="C518" s="6" t="n">
        <v>35</v>
      </c>
      <c r="D518" s="6" t="s">
        <v>63</v>
      </c>
      <c r="E518" s="150" t="n">
        <v>0</v>
      </c>
      <c r="F518" s="151" t="n">
        <v>-58863.31</v>
      </c>
      <c r="G518" s="150" t="n">
        <v>0</v>
      </c>
      <c r="H518" s="151" t="n">
        <v>-781.26</v>
      </c>
      <c r="I518" s="150"/>
      <c r="J518" s="151"/>
      <c r="K518" s="151"/>
      <c r="L518" s="151"/>
      <c r="M518" s="151"/>
      <c r="N518" s="151"/>
      <c r="O518" s="151"/>
      <c r="P518" s="151"/>
      <c r="Q518" s="151"/>
      <c r="R518" s="151"/>
      <c r="S518" s="151"/>
      <c r="T518" s="151"/>
      <c r="U518" s="151"/>
      <c r="V518" s="151"/>
      <c r="W518" s="151"/>
      <c r="X518" s="151"/>
      <c r="Y518" s="151"/>
      <c r="Z518" s="151"/>
      <c r="AA518" s="151"/>
      <c r="AB518" s="151"/>
      <c r="AC518" s="151"/>
      <c r="AD518" s="151"/>
      <c r="AE518" s="151"/>
      <c r="AF518" s="151"/>
      <c r="AG518" s="151"/>
      <c r="AH518" s="151"/>
      <c r="AI518" s="151"/>
      <c r="AJ518" s="151"/>
      <c r="AK518" s="151"/>
      <c r="AL518" s="151"/>
      <c r="AM518" s="151"/>
      <c r="AN518" s="151"/>
      <c r="AO518" s="151"/>
      <c r="AP518" s="151"/>
      <c r="AQ518" s="151"/>
      <c r="AR518" s="151"/>
      <c r="AS518" s="151"/>
      <c r="AT518" s="151"/>
      <c r="AU518" s="151"/>
      <c r="AV518" s="151"/>
      <c r="AW518" s="151"/>
      <c r="AX518" s="151"/>
      <c r="AY518" s="151"/>
      <c r="AZ518" s="151"/>
      <c r="BA518" s="151"/>
      <c r="BB518" s="151"/>
      <c r="BC518" s="151"/>
      <c r="BD518" s="151"/>
      <c r="BE518" s="151"/>
      <c r="BF518" s="151"/>
      <c r="BG518" s="151"/>
      <c r="BH518" s="151"/>
      <c r="BI518" s="151"/>
      <c r="BJ518" s="151"/>
      <c r="BK518" s="151"/>
      <c r="BL518" s="151"/>
      <c r="BM518" s="151"/>
      <c r="BN518" s="151"/>
      <c r="BO518" s="151"/>
      <c r="BP518" s="151"/>
      <c r="BQ518" s="151"/>
      <c r="BR518" s="151"/>
      <c r="BS518" s="151"/>
      <c r="BT518" s="151"/>
      <c r="BU518" s="151"/>
      <c r="BV518" s="151"/>
      <c r="BW518" s="151"/>
      <c r="BX518" s="151"/>
      <c r="BY518" s="151"/>
      <c r="BZ518" s="151"/>
      <c r="CA518" s="151"/>
      <c r="CB518" s="151"/>
      <c r="CC518" s="151"/>
      <c r="CD518" s="151"/>
      <c r="CE518" s="151"/>
      <c r="CF518" s="151"/>
      <c r="CG518" s="151"/>
      <c r="CH518" s="151"/>
      <c r="CI518" s="151"/>
      <c r="CJ518" s="151"/>
      <c r="CK518" s="151"/>
      <c r="CL518" s="151"/>
      <c r="CM518" s="151"/>
      <c r="CN518" s="151"/>
      <c r="CO518" s="151"/>
      <c r="CP518" s="151"/>
      <c r="CQ518" s="151"/>
      <c r="CR518" s="151"/>
      <c r="CS518" s="151"/>
      <c r="CT518" s="151"/>
      <c r="CU518" s="151"/>
      <c r="CV518" s="151"/>
      <c r="CW518" s="151"/>
      <c r="CX518" s="151"/>
      <c r="CY518" s="151"/>
      <c r="CZ518" s="151"/>
      <c r="DA518" s="151"/>
      <c r="DB518" s="151"/>
      <c r="DC518" s="151"/>
      <c r="DD518" s="151"/>
      <c r="DE518" s="151"/>
      <c r="DF518" s="151"/>
      <c r="DG518" s="151"/>
      <c r="DH518" s="151"/>
      <c r="DI518" s="151"/>
      <c r="DJ518" s="151"/>
      <c r="DK518" s="151"/>
      <c r="DL518" s="151"/>
      <c r="DM518" s="151"/>
      <c r="DN518" s="151"/>
    </row>
    <row r="519" customFormat="false" ht="12.75" hidden="false" customHeight="false" outlineLevel="0" collapsed="false">
      <c r="A519" s="6" t="s">
        <v>209</v>
      </c>
      <c r="B519" s="6" t="s">
        <v>219</v>
      </c>
      <c r="C519" s="6" t="n">
        <v>36</v>
      </c>
      <c r="D519" s="6" t="s">
        <v>64</v>
      </c>
      <c r="E519" s="150" t="n">
        <v>0</v>
      </c>
      <c r="F519" s="151" t="n">
        <v>0</v>
      </c>
      <c r="G519" s="150" t="n">
        <v>0</v>
      </c>
      <c r="H519" s="151" t="n">
        <v>0</v>
      </c>
      <c r="I519" s="150"/>
      <c r="J519" s="151"/>
      <c r="K519" s="151"/>
      <c r="L519" s="151"/>
      <c r="M519" s="151"/>
      <c r="N519" s="151"/>
      <c r="O519" s="151"/>
      <c r="P519" s="151"/>
      <c r="Q519" s="151"/>
      <c r="R519" s="151"/>
      <c r="S519" s="151"/>
      <c r="T519" s="151"/>
      <c r="U519" s="151"/>
      <c r="V519" s="151"/>
      <c r="W519" s="151"/>
      <c r="X519" s="151"/>
      <c r="Y519" s="151"/>
      <c r="Z519" s="151"/>
      <c r="AA519" s="151"/>
      <c r="AB519" s="151"/>
      <c r="AC519" s="151"/>
      <c r="AD519" s="151"/>
      <c r="AE519" s="151"/>
      <c r="AF519" s="151"/>
      <c r="AG519" s="151"/>
      <c r="AH519" s="151"/>
      <c r="AI519" s="151"/>
      <c r="AJ519" s="151"/>
      <c r="AK519" s="151"/>
      <c r="AL519" s="151"/>
      <c r="AM519" s="151"/>
      <c r="AN519" s="151"/>
      <c r="AO519" s="151"/>
      <c r="AP519" s="151"/>
      <c r="AQ519" s="151"/>
      <c r="AR519" s="151"/>
      <c r="AS519" s="151"/>
      <c r="AT519" s="151"/>
      <c r="AU519" s="151"/>
      <c r="AV519" s="151"/>
      <c r="AW519" s="151"/>
      <c r="AX519" s="151"/>
      <c r="AY519" s="151"/>
      <c r="AZ519" s="151"/>
      <c r="BA519" s="151"/>
      <c r="BB519" s="151"/>
      <c r="BC519" s="151"/>
      <c r="BD519" s="151"/>
      <c r="BE519" s="151"/>
      <c r="BF519" s="151"/>
      <c r="BG519" s="151"/>
      <c r="BH519" s="151"/>
      <c r="BI519" s="151"/>
      <c r="BJ519" s="151"/>
      <c r="BK519" s="151"/>
      <c r="BL519" s="151"/>
      <c r="BM519" s="151"/>
      <c r="BN519" s="151"/>
      <c r="BO519" s="151"/>
      <c r="BP519" s="151"/>
      <c r="BQ519" s="151"/>
      <c r="BR519" s="151"/>
      <c r="BS519" s="151"/>
      <c r="BT519" s="151"/>
      <c r="BU519" s="151"/>
      <c r="BV519" s="151"/>
      <c r="BW519" s="151"/>
      <c r="BX519" s="151"/>
      <c r="BY519" s="151"/>
      <c r="BZ519" s="151"/>
      <c r="CA519" s="151"/>
      <c r="CB519" s="151"/>
      <c r="CC519" s="151"/>
      <c r="CD519" s="151"/>
      <c r="CE519" s="151"/>
      <c r="CF519" s="151"/>
      <c r="CG519" s="151"/>
      <c r="CH519" s="151"/>
      <c r="CI519" s="151"/>
      <c r="CJ519" s="151"/>
      <c r="CK519" s="151"/>
      <c r="CL519" s="151"/>
      <c r="CM519" s="151"/>
      <c r="CN519" s="151"/>
      <c r="CO519" s="151"/>
      <c r="CP519" s="151"/>
      <c r="CQ519" s="151"/>
      <c r="CR519" s="151"/>
      <c r="CS519" s="151"/>
      <c r="CT519" s="151"/>
      <c r="CU519" s="151"/>
      <c r="CV519" s="151"/>
      <c r="CW519" s="151"/>
      <c r="CX519" s="151"/>
      <c r="CY519" s="151"/>
      <c r="CZ519" s="151"/>
      <c r="DA519" s="151"/>
      <c r="DB519" s="151"/>
      <c r="DC519" s="151"/>
      <c r="DD519" s="151"/>
      <c r="DE519" s="151"/>
      <c r="DF519" s="151"/>
      <c r="DG519" s="151"/>
      <c r="DH519" s="151"/>
      <c r="DI519" s="151"/>
      <c r="DJ519" s="151"/>
      <c r="DK519" s="151"/>
      <c r="DL519" s="151"/>
      <c r="DM519" s="151"/>
      <c r="DN519" s="151"/>
    </row>
    <row r="520" customFormat="false" ht="12.75" hidden="false" customHeight="false" outlineLevel="0" collapsed="false">
      <c r="A520" s="6" t="s">
        <v>209</v>
      </c>
      <c r="B520" s="6" t="s">
        <v>219</v>
      </c>
      <c r="C520" s="6" t="n">
        <v>37</v>
      </c>
      <c r="D520" s="6" t="s">
        <v>65</v>
      </c>
      <c r="E520" s="150" t="n">
        <v>0</v>
      </c>
      <c r="F520" s="151" t="n">
        <v>0</v>
      </c>
      <c r="G520" s="150" t="n">
        <v>0</v>
      </c>
      <c r="H520" s="151" t="n">
        <v>0</v>
      </c>
      <c r="I520" s="150"/>
      <c r="J520" s="151"/>
      <c r="K520" s="151"/>
      <c r="L520" s="151"/>
      <c r="M520" s="151"/>
      <c r="N520" s="151"/>
      <c r="O520" s="151"/>
      <c r="P520" s="151"/>
      <c r="Q520" s="151"/>
      <c r="R520" s="151"/>
      <c r="S520" s="151"/>
      <c r="T520" s="151"/>
      <c r="U520" s="151"/>
      <c r="V520" s="151"/>
      <c r="W520" s="151"/>
      <c r="X520" s="151"/>
      <c r="Y520" s="151"/>
      <c r="Z520" s="151"/>
      <c r="AA520" s="151"/>
      <c r="AB520" s="151"/>
      <c r="AC520" s="151"/>
      <c r="AD520" s="151"/>
      <c r="AE520" s="151"/>
      <c r="AF520" s="151"/>
      <c r="AG520" s="151"/>
      <c r="AH520" s="151"/>
      <c r="AI520" s="151"/>
      <c r="AJ520" s="151"/>
      <c r="AK520" s="151"/>
      <c r="AL520" s="151"/>
      <c r="AM520" s="151"/>
      <c r="AN520" s="151"/>
      <c r="AO520" s="151"/>
      <c r="AP520" s="151"/>
      <c r="AQ520" s="151"/>
      <c r="AR520" s="151"/>
      <c r="AS520" s="151"/>
      <c r="AT520" s="151"/>
      <c r="AU520" s="151"/>
      <c r="AV520" s="151"/>
      <c r="AW520" s="151"/>
      <c r="AX520" s="151"/>
      <c r="AY520" s="151"/>
      <c r="AZ520" s="151"/>
      <c r="BA520" s="151"/>
      <c r="BB520" s="151"/>
      <c r="BC520" s="151"/>
      <c r="BD520" s="151"/>
      <c r="BE520" s="151"/>
      <c r="BF520" s="151"/>
      <c r="BG520" s="151"/>
      <c r="BH520" s="151"/>
      <c r="BI520" s="151"/>
      <c r="BJ520" s="151"/>
      <c r="BK520" s="151"/>
      <c r="BL520" s="151"/>
      <c r="BM520" s="151"/>
      <c r="BN520" s="151"/>
      <c r="BO520" s="151"/>
      <c r="BP520" s="151"/>
      <c r="BQ520" s="151"/>
      <c r="BR520" s="151"/>
      <c r="BS520" s="151"/>
      <c r="BT520" s="151"/>
      <c r="BU520" s="151"/>
      <c r="BV520" s="151"/>
      <c r="BW520" s="151"/>
      <c r="BX520" s="151"/>
      <c r="BY520" s="151"/>
      <c r="BZ520" s="151"/>
      <c r="CA520" s="151"/>
      <c r="CB520" s="151"/>
      <c r="CC520" s="151"/>
      <c r="CD520" s="151"/>
      <c r="CE520" s="151"/>
      <c r="CF520" s="151"/>
      <c r="CG520" s="151"/>
      <c r="CH520" s="151"/>
      <c r="CI520" s="151"/>
      <c r="CJ520" s="151"/>
      <c r="CK520" s="151"/>
      <c r="CL520" s="151"/>
      <c r="CM520" s="151"/>
      <c r="CN520" s="151"/>
      <c r="CO520" s="151"/>
      <c r="CP520" s="151"/>
      <c r="CQ520" s="151"/>
      <c r="CR520" s="151"/>
      <c r="CS520" s="151"/>
      <c r="CT520" s="151"/>
      <c r="CU520" s="151"/>
      <c r="CV520" s="151"/>
      <c r="CW520" s="151"/>
      <c r="CX520" s="151"/>
      <c r="CY520" s="151"/>
      <c r="CZ520" s="151"/>
      <c r="DA520" s="151"/>
      <c r="DB520" s="151"/>
      <c r="DC520" s="151"/>
      <c r="DD520" s="151"/>
      <c r="DE520" s="151"/>
      <c r="DF520" s="151"/>
      <c r="DG520" s="151"/>
      <c r="DH520" s="151"/>
      <c r="DI520" s="151"/>
      <c r="DJ520" s="151"/>
      <c r="DK520" s="151"/>
      <c r="DL520" s="151"/>
      <c r="DM520" s="151"/>
      <c r="DN520" s="151"/>
    </row>
    <row r="521" customFormat="false" ht="12.75" hidden="false" customHeight="false" outlineLevel="0" collapsed="false">
      <c r="A521" s="6" t="s">
        <v>209</v>
      </c>
      <c r="B521" s="6" t="s">
        <v>219</v>
      </c>
      <c r="C521" s="6" t="n">
        <v>38</v>
      </c>
      <c r="D521" s="6" t="s">
        <v>66</v>
      </c>
      <c r="E521" s="150" t="n">
        <v>0</v>
      </c>
      <c r="F521" s="151" t="n">
        <v>0</v>
      </c>
      <c r="G521" s="150" t="n">
        <v>0</v>
      </c>
      <c r="H521" s="151" t="n">
        <v>0</v>
      </c>
      <c r="I521" s="150"/>
      <c r="J521" s="151"/>
      <c r="K521" s="151"/>
      <c r="L521" s="151"/>
      <c r="M521" s="151"/>
      <c r="N521" s="151"/>
      <c r="O521" s="151"/>
      <c r="P521" s="151"/>
      <c r="Q521" s="151"/>
      <c r="R521" s="151"/>
      <c r="S521" s="151"/>
      <c r="T521" s="151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1"/>
      <c r="AU521" s="151"/>
      <c r="AV521" s="151"/>
      <c r="AW521" s="151"/>
      <c r="AX521" s="151"/>
      <c r="AY521" s="151"/>
      <c r="AZ521" s="151"/>
      <c r="BA521" s="151"/>
      <c r="BB521" s="151"/>
      <c r="BC521" s="151"/>
      <c r="BD521" s="151"/>
      <c r="BE521" s="151"/>
      <c r="BF521" s="151"/>
      <c r="BG521" s="151"/>
      <c r="BH521" s="151"/>
      <c r="BI521" s="151"/>
      <c r="BJ521" s="151"/>
      <c r="BK521" s="151"/>
      <c r="BL521" s="151"/>
      <c r="BM521" s="151"/>
      <c r="BN521" s="151"/>
      <c r="BO521" s="151"/>
      <c r="BP521" s="151"/>
      <c r="BQ521" s="151"/>
      <c r="BR521" s="151"/>
      <c r="BS521" s="151"/>
      <c r="BT521" s="151"/>
      <c r="BU521" s="151"/>
      <c r="BV521" s="151"/>
      <c r="BW521" s="151"/>
      <c r="BX521" s="151"/>
      <c r="BY521" s="151"/>
      <c r="BZ521" s="151"/>
      <c r="CA521" s="151"/>
      <c r="CB521" s="151"/>
      <c r="CC521" s="151"/>
      <c r="CD521" s="151"/>
      <c r="CE521" s="151"/>
      <c r="CF521" s="151"/>
      <c r="CG521" s="151"/>
      <c r="CH521" s="151"/>
      <c r="CI521" s="151"/>
      <c r="CJ521" s="151"/>
      <c r="CK521" s="151"/>
      <c r="CL521" s="151"/>
      <c r="CM521" s="151"/>
      <c r="CN521" s="151"/>
      <c r="CO521" s="151"/>
      <c r="CP521" s="151"/>
      <c r="CQ521" s="151"/>
      <c r="CR521" s="151"/>
      <c r="CS521" s="151"/>
      <c r="CT521" s="151"/>
      <c r="CU521" s="151"/>
      <c r="CV521" s="151"/>
      <c r="CW521" s="151"/>
      <c r="CX521" s="151"/>
      <c r="CY521" s="151"/>
      <c r="CZ521" s="151"/>
      <c r="DA521" s="151"/>
      <c r="DB521" s="151"/>
      <c r="DC521" s="151"/>
      <c r="DD521" s="151"/>
      <c r="DE521" s="151"/>
      <c r="DF521" s="151"/>
      <c r="DG521" s="151"/>
      <c r="DH521" s="151"/>
      <c r="DI521" s="151"/>
      <c r="DJ521" s="151"/>
      <c r="DK521" s="151"/>
      <c r="DL521" s="151"/>
      <c r="DM521" s="151"/>
      <c r="DN521" s="151"/>
    </row>
    <row r="522" customFormat="false" ht="12.75" hidden="false" customHeight="false" outlineLevel="0" collapsed="false">
      <c r="A522" s="6" t="s">
        <v>209</v>
      </c>
      <c r="B522" s="6" t="s">
        <v>219</v>
      </c>
      <c r="C522" s="6" t="n">
        <v>39</v>
      </c>
      <c r="D522" s="6" t="s">
        <v>67</v>
      </c>
      <c r="E522" s="150" t="n">
        <v>0</v>
      </c>
      <c r="F522" s="151" t="n">
        <v>0</v>
      </c>
      <c r="G522" s="150" t="n">
        <v>0</v>
      </c>
      <c r="H522" s="151" t="n">
        <v>0</v>
      </c>
      <c r="I522" s="150"/>
      <c r="J522" s="151"/>
      <c r="K522" s="151"/>
      <c r="L522" s="151"/>
      <c r="M522" s="151"/>
      <c r="N522" s="151"/>
      <c r="O522" s="151"/>
      <c r="P522" s="151"/>
      <c r="Q522" s="151"/>
      <c r="R522" s="151"/>
      <c r="S522" s="151"/>
      <c r="T522" s="151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1"/>
      <c r="AU522" s="151"/>
      <c r="AV522" s="151"/>
      <c r="AW522" s="151"/>
      <c r="AX522" s="151"/>
      <c r="AY522" s="151"/>
      <c r="AZ522" s="151"/>
      <c r="BA522" s="151"/>
      <c r="BB522" s="151"/>
      <c r="BC522" s="151"/>
      <c r="BD522" s="151"/>
      <c r="BE522" s="151"/>
      <c r="BF522" s="151"/>
      <c r="BG522" s="151"/>
      <c r="BH522" s="151"/>
      <c r="BI522" s="151"/>
      <c r="BJ522" s="151"/>
      <c r="BK522" s="151"/>
      <c r="BL522" s="151"/>
      <c r="BM522" s="151"/>
      <c r="BN522" s="151"/>
      <c r="BO522" s="151"/>
      <c r="BP522" s="151"/>
      <c r="BQ522" s="151"/>
      <c r="BR522" s="151"/>
      <c r="BS522" s="151"/>
      <c r="BT522" s="151"/>
      <c r="BU522" s="151"/>
      <c r="BV522" s="151"/>
      <c r="BW522" s="151"/>
      <c r="BX522" s="151"/>
      <c r="BY522" s="151"/>
      <c r="BZ522" s="151"/>
      <c r="CA522" s="151"/>
      <c r="CB522" s="151"/>
      <c r="CC522" s="151"/>
      <c r="CD522" s="151"/>
      <c r="CE522" s="151"/>
      <c r="CF522" s="151"/>
      <c r="CG522" s="151"/>
      <c r="CH522" s="151"/>
      <c r="CI522" s="151"/>
      <c r="CJ522" s="151"/>
      <c r="CK522" s="151"/>
      <c r="CL522" s="151"/>
      <c r="CM522" s="151"/>
      <c r="CN522" s="151"/>
      <c r="CO522" s="151"/>
      <c r="CP522" s="151"/>
      <c r="CQ522" s="151"/>
      <c r="CR522" s="151"/>
      <c r="CS522" s="151"/>
      <c r="CT522" s="151"/>
      <c r="CU522" s="151"/>
      <c r="CV522" s="151"/>
      <c r="CW522" s="151"/>
      <c r="CX522" s="151"/>
      <c r="CY522" s="151"/>
      <c r="CZ522" s="151"/>
      <c r="DA522" s="151"/>
      <c r="DB522" s="151"/>
      <c r="DC522" s="151"/>
      <c r="DD522" s="151"/>
      <c r="DE522" s="151"/>
      <c r="DF522" s="151"/>
      <c r="DG522" s="151"/>
      <c r="DH522" s="151"/>
      <c r="DI522" s="151"/>
      <c r="DJ522" s="151"/>
      <c r="DK522" s="151"/>
      <c r="DL522" s="151"/>
      <c r="DM522" s="151"/>
      <c r="DN522" s="151"/>
    </row>
    <row r="523" customFormat="false" ht="12.75" hidden="false" customHeight="false" outlineLevel="0" collapsed="false">
      <c r="A523" s="6" t="s">
        <v>209</v>
      </c>
      <c r="B523" s="6" t="s">
        <v>219</v>
      </c>
      <c r="C523" s="6" t="n">
        <v>40</v>
      </c>
      <c r="D523" s="6" t="s">
        <v>68</v>
      </c>
      <c r="E523" s="150" t="n">
        <v>0</v>
      </c>
      <c r="F523" s="151" t="n">
        <v>7142.86</v>
      </c>
      <c r="G523" s="150" t="n">
        <v>0</v>
      </c>
      <c r="H523" s="151" t="n">
        <v>-7370</v>
      </c>
      <c r="I523" s="150"/>
      <c r="J523" s="151"/>
      <c r="K523" s="151"/>
      <c r="L523" s="151"/>
      <c r="M523" s="151"/>
      <c r="N523" s="151"/>
      <c r="O523" s="151"/>
      <c r="P523" s="151"/>
      <c r="Q523" s="151"/>
      <c r="R523" s="151"/>
      <c r="S523" s="151"/>
      <c r="T523" s="151"/>
      <c r="U523" s="151"/>
      <c r="V523" s="151"/>
      <c r="W523" s="151"/>
      <c r="X523" s="151"/>
      <c r="Y523" s="151"/>
      <c r="Z523" s="151"/>
      <c r="AA523" s="151"/>
      <c r="AB523" s="151"/>
      <c r="AC523" s="151"/>
      <c r="AD523" s="151"/>
      <c r="AE523" s="151"/>
      <c r="AF523" s="151"/>
      <c r="AG523" s="151"/>
      <c r="AH523" s="151"/>
      <c r="AI523" s="151"/>
      <c r="AJ523" s="151"/>
      <c r="AK523" s="151"/>
      <c r="AL523" s="151"/>
      <c r="AM523" s="151"/>
      <c r="AN523" s="151"/>
      <c r="AO523" s="151"/>
      <c r="AP523" s="151"/>
      <c r="AQ523" s="151"/>
      <c r="AR523" s="151"/>
      <c r="AS523" s="151"/>
      <c r="AT523" s="151"/>
      <c r="AU523" s="151"/>
      <c r="AV523" s="151"/>
      <c r="AW523" s="151"/>
      <c r="AX523" s="151"/>
      <c r="AY523" s="151"/>
      <c r="AZ523" s="151"/>
      <c r="BA523" s="151"/>
      <c r="BB523" s="151"/>
      <c r="BC523" s="151"/>
      <c r="BD523" s="151"/>
      <c r="BE523" s="151"/>
      <c r="BF523" s="151"/>
      <c r="BG523" s="151"/>
      <c r="BH523" s="151"/>
      <c r="BI523" s="151"/>
      <c r="BJ523" s="151"/>
      <c r="BK523" s="151"/>
      <c r="BL523" s="151"/>
      <c r="BM523" s="151"/>
      <c r="BN523" s="151"/>
      <c r="BO523" s="151"/>
      <c r="BP523" s="151"/>
      <c r="BQ523" s="151"/>
      <c r="BR523" s="151"/>
      <c r="BS523" s="151"/>
      <c r="BT523" s="151"/>
      <c r="BU523" s="151"/>
      <c r="BV523" s="151"/>
      <c r="BW523" s="151"/>
      <c r="BX523" s="151"/>
      <c r="BY523" s="151"/>
      <c r="BZ523" s="151"/>
      <c r="CA523" s="151"/>
      <c r="CB523" s="151"/>
      <c r="CC523" s="151"/>
      <c r="CD523" s="151"/>
      <c r="CE523" s="151"/>
      <c r="CF523" s="151"/>
      <c r="CG523" s="151"/>
      <c r="CH523" s="151"/>
      <c r="CI523" s="151"/>
      <c r="CJ523" s="151"/>
      <c r="CK523" s="151"/>
      <c r="CL523" s="151"/>
      <c r="CM523" s="151"/>
      <c r="CN523" s="151"/>
      <c r="CO523" s="151"/>
      <c r="CP523" s="151"/>
      <c r="CQ523" s="151"/>
      <c r="CR523" s="151"/>
      <c r="CS523" s="151"/>
      <c r="CT523" s="151"/>
      <c r="CU523" s="151"/>
      <c r="CV523" s="151"/>
      <c r="CW523" s="151"/>
      <c r="CX523" s="151"/>
      <c r="CY523" s="151"/>
      <c r="CZ523" s="151"/>
      <c r="DA523" s="151"/>
      <c r="DB523" s="151"/>
      <c r="DC523" s="151"/>
      <c r="DD523" s="151"/>
      <c r="DE523" s="151"/>
      <c r="DF523" s="151"/>
      <c r="DG523" s="151"/>
      <c r="DH523" s="151"/>
      <c r="DI523" s="151"/>
      <c r="DJ523" s="151"/>
      <c r="DK523" s="151"/>
      <c r="DL523" s="151"/>
      <c r="DM523" s="151"/>
      <c r="DN523" s="151"/>
    </row>
    <row r="524" customFormat="false" ht="12.75" hidden="false" customHeight="false" outlineLevel="0" collapsed="false">
      <c r="A524" s="6" t="s">
        <v>220</v>
      </c>
      <c r="B524" s="6" t="s">
        <v>221</v>
      </c>
      <c r="C524" s="6" t="n">
        <v>1</v>
      </c>
      <c r="D524" s="6" t="s">
        <v>15</v>
      </c>
      <c r="E524" s="150" t="n">
        <v>0</v>
      </c>
      <c r="F524" s="151" t="n">
        <v>0</v>
      </c>
      <c r="G524" s="150" t="n">
        <v>0</v>
      </c>
      <c r="H524" s="151" t="n">
        <v>0</v>
      </c>
      <c r="I524" s="150"/>
      <c r="J524" s="151"/>
      <c r="K524" s="151"/>
      <c r="L524" s="151"/>
      <c r="M524" s="151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  <c r="BI524" s="151"/>
      <c r="BJ524" s="151"/>
      <c r="BK524" s="151"/>
      <c r="BL524" s="151"/>
      <c r="BM524" s="151"/>
      <c r="BN524" s="151"/>
      <c r="BO524" s="151"/>
      <c r="BP524" s="151"/>
      <c r="BQ524" s="151"/>
      <c r="BR524" s="151"/>
      <c r="BS524" s="151"/>
      <c r="BT524" s="151"/>
      <c r="BU524" s="151"/>
      <c r="BV524" s="151"/>
      <c r="BW524" s="151"/>
      <c r="BX524" s="151"/>
      <c r="BY524" s="151"/>
      <c r="BZ524" s="151"/>
      <c r="CA524" s="151"/>
      <c r="CB524" s="151"/>
      <c r="CC524" s="151"/>
      <c r="CD524" s="151"/>
      <c r="CE524" s="151"/>
      <c r="CF524" s="151"/>
      <c r="CG524" s="151"/>
      <c r="CH524" s="151"/>
      <c r="CI524" s="151"/>
      <c r="CJ524" s="151"/>
      <c r="CK524" s="151"/>
      <c r="CL524" s="151"/>
      <c r="CM524" s="151"/>
      <c r="CN524" s="151"/>
      <c r="CO524" s="151"/>
      <c r="CP524" s="151"/>
      <c r="CQ524" s="151"/>
      <c r="CR524" s="151"/>
      <c r="CS524" s="151"/>
      <c r="CT524" s="151"/>
      <c r="CU524" s="151"/>
      <c r="CV524" s="151"/>
      <c r="CW524" s="151"/>
      <c r="CX524" s="151"/>
      <c r="CY524" s="151"/>
      <c r="CZ524" s="151"/>
      <c r="DA524" s="151"/>
      <c r="DB524" s="151"/>
      <c r="DC524" s="151"/>
      <c r="DD524" s="151"/>
      <c r="DE524" s="151"/>
      <c r="DF524" s="151"/>
      <c r="DG524" s="151"/>
      <c r="DH524" s="151"/>
      <c r="DI524" s="151"/>
      <c r="DJ524" s="151"/>
      <c r="DK524" s="151"/>
      <c r="DL524" s="151"/>
      <c r="DM524" s="151"/>
      <c r="DN524" s="151"/>
    </row>
    <row r="525" customFormat="false" ht="12.75" hidden="false" customHeight="false" outlineLevel="0" collapsed="false">
      <c r="A525" s="6" t="s">
        <v>220</v>
      </c>
      <c r="B525" s="6" t="s">
        <v>221</v>
      </c>
      <c r="C525" s="6" t="n">
        <v>2</v>
      </c>
      <c r="D525" s="6" t="s">
        <v>16</v>
      </c>
      <c r="E525" s="150" t="n">
        <v>0</v>
      </c>
      <c r="F525" s="151" t="n">
        <v>0</v>
      </c>
      <c r="G525" s="150" t="n">
        <v>0</v>
      </c>
      <c r="H525" s="151" t="n">
        <v>0</v>
      </c>
      <c r="I525" s="150"/>
      <c r="J525" s="151"/>
      <c r="K525" s="151"/>
      <c r="L525" s="151"/>
      <c r="M525" s="151"/>
      <c r="N525" s="151"/>
      <c r="O525" s="151"/>
      <c r="P525" s="151"/>
      <c r="Q525" s="151"/>
      <c r="R525" s="151"/>
      <c r="S525" s="151"/>
      <c r="T525" s="151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1"/>
      <c r="AU525" s="151"/>
      <c r="AV525" s="151"/>
      <c r="AW525" s="151"/>
      <c r="AX525" s="151"/>
      <c r="AY525" s="151"/>
      <c r="AZ525" s="151"/>
      <c r="BA525" s="151"/>
      <c r="BB525" s="151"/>
      <c r="BC525" s="151"/>
      <c r="BD525" s="151"/>
      <c r="BE525" s="151"/>
      <c r="BF525" s="151"/>
      <c r="BG525" s="151"/>
      <c r="BH525" s="151"/>
      <c r="BI525" s="151"/>
      <c r="BJ525" s="151"/>
      <c r="BK525" s="151"/>
      <c r="BL525" s="151"/>
      <c r="BM525" s="151"/>
      <c r="BN525" s="151"/>
      <c r="BO525" s="151"/>
      <c r="BP525" s="151"/>
      <c r="BQ525" s="151"/>
      <c r="BR525" s="151"/>
      <c r="BS525" s="151"/>
      <c r="BT525" s="151"/>
      <c r="BU525" s="151"/>
      <c r="BV525" s="151"/>
      <c r="BW525" s="151"/>
      <c r="BX525" s="151"/>
      <c r="BY525" s="151"/>
      <c r="BZ525" s="151"/>
      <c r="CA525" s="151"/>
      <c r="CB525" s="151"/>
      <c r="CC525" s="151"/>
      <c r="CD525" s="151"/>
      <c r="CE525" s="151"/>
      <c r="CF525" s="151"/>
      <c r="CG525" s="151"/>
      <c r="CH525" s="151"/>
      <c r="CI525" s="151"/>
      <c r="CJ525" s="151"/>
      <c r="CK525" s="151"/>
      <c r="CL525" s="151"/>
      <c r="CM525" s="151"/>
      <c r="CN525" s="151"/>
      <c r="CO525" s="151"/>
      <c r="CP525" s="151"/>
      <c r="CQ525" s="151"/>
      <c r="CR525" s="151"/>
      <c r="CS525" s="151"/>
      <c r="CT525" s="151"/>
      <c r="CU525" s="151"/>
      <c r="CV525" s="151"/>
      <c r="CW525" s="151"/>
      <c r="CX525" s="151"/>
      <c r="CY525" s="151"/>
      <c r="CZ525" s="151"/>
      <c r="DA525" s="151"/>
      <c r="DB525" s="151"/>
      <c r="DC525" s="151"/>
      <c r="DD525" s="151"/>
      <c r="DE525" s="151"/>
      <c r="DF525" s="151"/>
      <c r="DG525" s="151"/>
      <c r="DH525" s="151"/>
      <c r="DI525" s="151"/>
      <c r="DJ525" s="151"/>
      <c r="DK525" s="151"/>
      <c r="DL525" s="151"/>
      <c r="DM525" s="151"/>
      <c r="DN525" s="151"/>
    </row>
    <row r="526" customFormat="false" ht="12.75" hidden="false" customHeight="false" outlineLevel="0" collapsed="false">
      <c r="A526" s="6" t="s">
        <v>220</v>
      </c>
      <c r="B526" s="6" t="s">
        <v>221</v>
      </c>
      <c r="C526" s="6" t="n">
        <v>3</v>
      </c>
      <c r="D526" s="6" t="s">
        <v>17</v>
      </c>
      <c r="E526" s="150" t="n">
        <v>0</v>
      </c>
      <c r="F526" s="151" t="n">
        <v>0</v>
      </c>
      <c r="G526" s="150" t="n">
        <v>0</v>
      </c>
      <c r="H526" s="151" t="n">
        <v>0</v>
      </c>
      <c r="I526" s="150"/>
      <c r="J526" s="151"/>
      <c r="K526" s="151"/>
      <c r="L526" s="151"/>
      <c r="M526" s="151"/>
      <c r="N526" s="151"/>
      <c r="O526" s="151"/>
      <c r="P526" s="151"/>
      <c r="Q526" s="151"/>
      <c r="R526" s="151"/>
      <c r="S526" s="151"/>
      <c r="T526" s="151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1"/>
      <c r="AU526" s="151"/>
      <c r="AV526" s="151"/>
      <c r="AW526" s="151"/>
      <c r="AX526" s="151"/>
      <c r="AY526" s="151"/>
      <c r="AZ526" s="151"/>
      <c r="BA526" s="151"/>
      <c r="BB526" s="151"/>
      <c r="BC526" s="151"/>
      <c r="BD526" s="151"/>
      <c r="BE526" s="151"/>
      <c r="BF526" s="151"/>
      <c r="BG526" s="151"/>
      <c r="BH526" s="151"/>
      <c r="BI526" s="151"/>
      <c r="BJ526" s="151"/>
      <c r="BK526" s="151"/>
      <c r="BL526" s="151"/>
      <c r="BM526" s="151"/>
      <c r="BN526" s="151"/>
      <c r="BO526" s="151"/>
      <c r="BP526" s="151"/>
      <c r="BQ526" s="151"/>
      <c r="BR526" s="151"/>
      <c r="BS526" s="151"/>
      <c r="BT526" s="151"/>
      <c r="BU526" s="151"/>
      <c r="BV526" s="151"/>
      <c r="BW526" s="151"/>
      <c r="BX526" s="151"/>
      <c r="BY526" s="151"/>
      <c r="BZ526" s="151"/>
      <c r="CA526" s="151"/>
      <c r="CB526" s="151"/>
      <c r="CC526" s="151"/>
      <c r="CD526" s="151"/>
      <c r="CE526" s="151"/>
      <c r="CF526" s="151"/>
      <c r="CG526" s="151"/>
      <c r="CH526" s="151"/>
      <c r="CI526" s="151"/>
      <c r="CJ526" s="151"/>
      <c r="CK526" s="151"/>
      <c r="CL526" s="151"/>
      <c r="CM526" s="151"/>
      <c r="CN526" s="151"/>
      <c r="CO526" s="151"/>
      <c r="CP526" s="151"/>
      <c r="CQ526" s="151"/>
      <c r="CR526" s="151"/>
      <c r="CS526" s="151"/>
      <c r="CT526" s="151"/>
      <c r="CU526" s="151"/>
      <c r="CV526" s="151"/>
      <c r="CW526" s="151"/>
      <c r="CX526" s="151"/>
      <c r="CY526" s="151"/>
      <c r="CZ526" s="151"/>
      <c r="DA526" s="151"/>
      <c r="DB526" s="151"/>
      <c r="DC526" s="151"/>
      <c r="DD526" s="151"/>
      <c r="DE526" s="151"/>
      <c r="DF526" s="151"/>
      <c r="DG526" s="151"/>
      <c r="DH526" s="151"/>
      <c r="DI526" s="151"/>
      <c r="DJ526" s="151"/>
      <c r="DK526" s="151"/>
      <c r="DL526" s="151"/>
      <c r="DM526" s="151"/>
      <c r="DN526" s="151"/>
    </row>
    <row r="527" customFormat="false" ht="12.75" hidden="false" customHeight="false" outlineLevel="0" collapsed="false">
      <c r="A527" s="6" t="s">
        <v>220</v>
      </c>
      <c r="B527" s="6" t="s">
        <v>221</v>
      </c>
      <c r="C527" s="6" t="n">
        <v>4</v>
      </c>
      <c r="D527" s="6" t="s">
        <v>18</v>
      </c>
      <c r="E527" s="150" t="n">
        <v>0</v>
      </c>
      <c r="F527" s="151" t="n">
        <v>0</v>
      </c>
      <c r="G527" s="150" t="n">
        <v>0</v>
      </c>
      <c r="H527" s="151" t="n">
        <v>0</v>
      </c>
      <c r="I527" s="150"/>
      <c r="J527" s="151"/>
      <c r="K527" s="151"/>
      <c r="L527" s="151"/>
      <c r="M527" s="151"/>
      <c r="N527" s="151"/>
      <c r="O527" s="151"/>
      <c r="P527" s="151"/>
      <c r="Q527" s="151"/>
      <c r="R527" s="151"/>
      <c r="S527" s="151"/>
      <c r="T527" s="151"/>
      <c r="U527" s="151"/>
      <c r="V527" s="151"/>
      <c r="W527" s="151"/>
      <c r="X527" s="151"/>
      <c r="Y527" s="151"/>
      <c r="Z527" s="151"/>
      <c r="AA527" s="151"/>
      <c r="AB527" s="151"/>
      <c r="AC527" s="151"/>
      <c r="AD527" s="151"/>
      <c r="AE527" s="151"/>
      <c r="AF527" s="151"/>
      <c r="AG527" s="151"/>
      <c r="AH527" s="151"/>
      <c r="AI527" s="151"/>
      <c r="AJ527" s="151"/>
      <c r="AK527" s="151"/>
      <c r="AL527" s="151"/>
      <c r="AM527" s="151"/>
      <c r="AN527" s="151"/>
      <c r="AO527" s="151"/>
      <c r="AP527" s="151"/>
      <c r="AQ527" s="151"/>
      <c r="AR527" s="151"/>
      <c r="AS527" s="151"/>
      <c r="AT527" s="151"/>
      <c r="AU527" s="151"/>
      <c r="AV527" s="151"/>
      <c r="AW527" s="151"/>
      <c r="AX527" s="151"/>
      <c r="AY527" s="151"/>
      <c r="AZ527" s="151"/>
      <c r="BA527" s="151"/>
      <c r="BB527" s="151"/>
      <c r="BC527" s="151"/>
      <c r="BD527" s="151"/>
      <c r="BE527" s="151"/>
      <c r="BF527" s="151"/>
      <c r="BG527" s="151"/>
      <c r="BH527" s="151"/>
      <c r="BI527" s="151"/>
      <c r="BJ527" s="151"/>
      <c r="BK527" s="151"/>
      <c r="BL527" s="151"/>
      <c r="BM527" s="151"/>
      <c r="BN527" s="151"/>
      <c r="BO527" s="151"/>
      <c r="BP527" s="151"/>
      <c r="BQ527" s="151"/>
      <c r="BR527" s="151"/>
      <c r="BS527" s="151"/>
      <c r="BT527" s="151"/>
      <c r="BU527" s="151"/>
      <c r="BV527" s="151"/>
      <c r="BW527" s="151"/>
      <c r="BX527" s="151"/>
      <c r="BY527" s="151"/>
      <c r="BZ527" s="151"/>
      <c r="CA527" s="151"/>
      <c r="CB527" s="151"/>
      <c r="CC527" s="151"/>
      <c r="CD527" s="151"/>
      <c r="CE527" s="151"/>
      <c r="CF527" s="151"/>
      <c r="CG527" s="151"/>
      <c r="CH527" s="151"/>
      <c r="CI527" s="151"/>
      <c r="CJ527" s="151"/>
      <c r="CK527" s="151"/>
      <c r="CL527" s="151"/>
      <c r="CM527" s="151"/>
      <c r="CN527" s="151"/>
      <c r="CO527" s="151"/>
      <c r="CP527" s="151"/>
      <c r="CQ527" s="151"/>
      <c r="CR527" s="151"/>
      <c r="CS527" s="151"/>
      <c r="CT527" s="151"/>
      <c r="CU527" s="151"/>
      <c r="CV527" s="151"/>
      <c r="CW527" s="151"/>
      <c r="CX527" s="151"/>
      <c r="CY527" s="151"/>
      <c r="CZ527" s="151"/>
      <c r="DA527" s="151"/>
      <c r="DB527" s="151"/>
      <c r="DC527" s="151"/>
      <c r="DD527" s="151"/>
      <c r="DE527" s="151"/>
      <c r="DF527" s="151"/>
      <c r="DG527" s="151"/>
      <c r="DH527" s="151"/>
      <c r="DI527" s="151"/>
      <c r="DJ527" s="151"/>
      <c r="DK527" s="151"/>
      <c r="DL527" s="151"/>
      <c r="DM527" s="151"/>
      <c r="DN527" s="151"/>
    </row>
    <row r="528" customFormat="false" ht="12.75" hidden="false" customHeight="false" outlineLevel="0" collapsed="false">
      <c r="A528" s="6" t="s">
        <v>220</v>
      </c>
      <c r="B528" s="6" t="s">
        <v>221</v>
      </c>
      <c r="C528" s="6" t="n">
        <v>5</v>
      </c>
      <c r="D528" s="6" t="s">
        <v>195</v>
      </c>
      <c r="E528" s="150" t="n">
        <v>0</v>
      </c>
      <c r="F528" s="151" t="n">
        <v>0</v>
      </c>
      <c r="G528" s="150" t="n">
        <v>0</v>
      </c>
      <c r="H528" s="151" t="n">
        <v>0</v>
      </c>
      <c r="I528" s="150"/>
      <c r="J528" s="151"/>
      <c r="K528" s="151"/>
      <c r="L528" s="151"/>
      <c r="M528" s="151"/>
      <c r="N528" s="151"/>
      <c r="O528" s="151"/>
      <c r="P528" s="151"/>
      <c r="Q528" s="151"/>
      <c r="R528" s="151"/>
      <c r="S528" s="151"/>
      <c r="T528" s="151"/>
      <c r="U528" s="151"/>
      <c r="V528" s="151"/>
      <c r="W528" s="151"/>
      <c r="X528" s="151"/>
      <c r="Y528" s="151"/>
      <c r="Z528" s="151"/>
      <c r="AA528" s="151"/>
      <c r="AB528" s="151"/>
      <c r="AC528" s="151"/>
      <c r="AD528" s="151"/>
      <c r="AE528" s="151"/>
      <c r="AF528" s="151"/>
      <c r="AG528" s="151"/>
      <c r="AH528" s="151"/>
      <c r="AI528" s="151"/>
      <c r="AJ528" s="151"/>
      <c r="AK528" s="151"/>
      <c r="AL528" s="151"/>
      <c r="AM528" s="151"/>
      <c r="AN528" s="151"/>
      <c r="AO528" s="151"/>
      <c r="AP528" s="151"/>
      <c r="AQ528" s="151"/>
      <c r="AR528" s="151"/>
      <c r="AS528" s="151"/>
      <c r="AT528" s="151"/>
      <c r="AU528" s="151"/>
      <c r="AV528" s="151"/>
      <c r="AW528" s="151"/>
      <c r="AX528" s="151"/>
      <c r="AY528" s="151"/>
      <c r="AZ528" s="151"/>
      <c r="BA528" s="151"/>
      <c r="BB528" s="151"/>
      <c r="BC528" s="151"/>
      <c r="BD528" s="151"/>
      <c r="BE528" s="151"/>
      <c r="BF528" s="151"/>
      <c r="BG528" s="151"/>
      <c r="BH528" s="151"/>
      <c r="BI528" s="151"/>
      <c r="BJ528" s="151"/>
      <c r="BK528" s="151"/>
      <c r="BL528" s="151"/>
      <c r="BM528" s="151"/>
      <c r="BN528" s="151"/>
      <c r="BO528" s="151"/>
      <c r="BP528" s="151"/>
      <c r="BQ528" s="151"/>
      <c r="BR528" s="151"/>
      <c r="BS528" s="151"/>
      <c r="BT528" s="151"/>
      <c r="BU528" s="151"/>
      <c r="BV528" s="151"/>
      <c r="BW528" s="151"/>
      <c r="BX528" s="151"/>
      <c r="BY528" s="151"/>
      <c r="BZ528" s="151"/>
      <c r="CA528" s="151"/>
      <c r="CB528" s="151"/>
      <c r="CC528" s="151"/>
      <c r="CD528" s="151"/>
      <c r="CE528" s="151"/>
      <c r="CF528" s="151"/>
      <c r="CG528" s="151"/>
      <c r="CH528" s="151"/>
      <c r="CI528" s="151"/>
      <c r="CJ528" s="151"/>
      <c r="CK528" s="151"/>
      <c r="CL528" s="151"/>
      <c r="CM528" s="151"/>
      <c r="CN528" s="151"/>
      <c r="CO528" s="151"/>
      <c r="CP528" s="151"/>
      <c r="CQ528" s="151"/>
      <c r="CR528" s="151"/>
      <c r="CS528" s="151"/>
      <c r="CT528" s="151"/>
      <c r="CU528" s="151"/>
      <c r="CV528" s="151"/>
      <c r="CW528" s="151"/>
      <c r="CX528" s="151"/>
      <c r="CY528" s="151"/>
      <c r="CZ528" s="151"/>
      <c r="DA528" s="151"/>
      <c r="DB528" s="151"/>
      <c r="DC528" s="151"/>
      <c r="DD528" s="151"/>
      <c r="DE528" s="151"/>
      <c r="DF528" s="151"/>
      <c r="DG528" s="151"/>
      <c r="DH528" s="151"/>
      <c r="DI528" s="151"/>
      <c r="DJ528" s="151"/>
      <c r="DK528" s="151"/>
      <c r="DL528" s="151"/>
      <c r="DM528" s="151"/>
      <c r="DN528" s="151"/>
    </row>
    <row r="529" customFormat="false" ht="12.75" hidden="false" customHeight="false" outlineLevel="0" collapsed="false">
      <c r="A529" s="6" t="s">
        <v>220</v>
      </c>
      <c r="B529" s="6" t="s">
        <v>221</v>
      </c>
      <c r="C529" s="6" t="n">
        <v>6</v>
      </c>
      <c r="D529" s="6" t="s">
        <v>15</v>
      </c>
      <c r="E529" s="150" t="n">
        <v>0</v>
      </c>
      <c r="F529" s="151" t="n">
        <v>0</v>
      </c>
      <c r="G529" s="150" t="n">
        <v>0</v>
      </c>
      <c r="H529" s="151" t="n">
        <v>0</v>
      </c>
      <c r="I529" s="150"/>
      <c r="J529" s="151"/>
      <c r="K529" s="151"/>
      <c r="L529" s="151"/>
      <c r="M529" s="151"/>
      <c r="N529" s="151"/>
      <c r="O529" s="151"/>
      <c r="P529" s="151"/>
      <c r="Q529" s="151"/>
      <c r="R529" s="151"/>
      <c r="S529" s="151"/>
      <c r="T529" s="151"/>
      <c r="U529" s="151"/>
      <c r="V529" s="151"/>
      <c r="W529" s="151"/>
      <c r="X529" s="151"/>
      <c r="Y529" s="151"/>
      <c r="Z529" s="151"/>
      <c r="AA529" s="151"/>
      <c r="AB529" s="151"/>
      <c r="AC529" s="151"/>
      <c r="AD529" s="151"/>
      <c r="AE529" s="151"/>
      <c r="AF529" s="151"/>
      <c r="AG529" s="151"/>
      <c r="AH529" s="151"/>
      <c r="AI529" s="151"/>
      <c r="AJ529" s="151"/>
      <c r="AK529" s="151"/>
      <c r="AL529" s="151"/>
      <c r="AM529" s="151"/>
      <c r="AN529" s="151"/>
      <c r="AO529" s="151"/>
      <c r="AP529" s="151"/>
      <c r="AQ529" s="151"/>
      <c r="AR529" s="151"/>
      <c r="AS529" s="151"/>
      <c r="AT529" s="151"/>
      <c r="AU529" s="151"/>
      <c r="AV529" s="151"/>
      <c r="AW529" s="151"/>
      <c r="AX529" s="151"/>
      <c r="AY529" s="151"/>
      <c r="AZ529" s="151"/>
      <c r="BA529" s="151"/>
      <c r="BB529" s="151"/>
      <c r="BC529" s="151"/>
      <c r="BD529" s="151"/>
      <c r="BE529" s="151"/>
      <c r="BF529" s="151"/>
      <c r="BG529" s="151"/>
      <c r="BH529" s="151"/>
      <c r="BI529" s="151"/>
      <c r="BJ529" s="151"/>
      <c r="BK529" s="151"/>
      <c r="BL529" s="151"/>
      <c r="BM529" s="151"/>
      <c r="BN529" s="151"/>
      <c r="BO529" s="151"/>
      <c r="BP529" s="151"/>
      <c r="BQ529" s="151"/>
      <c r="BR529" s="151"/>
      <c r="BS529" s="151"/>
      <c r="BT529" s="151"/>
      <c r="BU529" s="151"/>
      <c r="BV529" s="151"/>
      <c r="BW529" s="151"/>
      <c r="BX529" s="151"/>
      <c r="BY529" s="151"/>
      <c r="BZ529" s="151"/>
      <c r="CA529" s="151"/>
      <c r="CB529" s="151"/>
      <c r="CC529" s="151"/>
      <c r="CD529" s="151"/>
      <c r="CE529" s="151"/>
      <c r="CF529" s="151"/>
      <c r="CG529" s="151"/>
      <c r="CH529" s="151"/>
      <c r="CI529" s="151"/>
      <c r="CJ529" s="151"/>
      <c r="CK529" s="151"/>
      <c r="CL529" s="151"/>
      <c r="CM529" s="151"/>
      <c r="CN529" s="151"/>
      <c r="CO529" s="151"/>
      <c r="CP529" s="151"/>
      <c r="CQ529" s="151"/>
      <c r="CR529" s="151"/>
      <c r="CS529" s="151"/>
      <c r="CT529" s="151"/>
      <c r="CU529" s="151"/>
      <c r="CV529" s="151"/>
      <c r="CW529" s="151"/>
      <c r="CX529" s="151"/>
      <c r="CY529" s="151"/>
      <c r="CZ529" s="151"/>
      <c r="DA529" s="151"/>
      <c r="DB529" s="151"/>
      <c r="DC529" s="151"/>
      <c r="DD529" s="151"/>
      <c r="DE529" s="151"/>
      <c r="DF529" s="151"/>
      <c r="DG529" s="151"/>
      <c r="DH529" s="151"/>
      <c r="DI529" s="151"/>
      <c r="DJ529" s="151"/>
      <c r="DK529" s="151"/>
      <c r="DL529" s="151"/>
      <c r="DM529" s="151"/>
      <c r="DN529" s="151"/>
    </row>
    <row r="530" customFormat="false" ht="12.75" hidden="false" customHeight="false" outlineLevel="0" collapsed="false">
      <c r="A530" s="6" t="s">
        <v>220</v>
      </c>
      <c r="B530" s="6" t="s">
        <v>221</v>
      </c>
      <c r="C530" s="6" t="n">
        <v>7</v>
      </c>
      <c r="D530" s="6" t="s">
        <v>16</v>
      </c>
      <c r="E530" s="150" t="n">
        <v>0</v>
      </c>
      <c r="F530" s="151" t="n">
        <v>0</v>
      </c>
      <c r="G530" s="150" t="n">
        <v>0</v>
      </c>
      <c r="H530" s="151" t="n">
        <v>0</v>
      </c>
      <c r="I530" s="150"/>
      <c r="J530" s="151"/>
      <c r="K530" s="151"/>
      <c r="L530" s="151"/>
      <c r="M530" s="151"/>
      <c r="N530" s="151"/>
      <c r="O530" s="151"/>
      <c r="P530" s="151"/>
      <c r="Q530" s="151"/>
      <c r="R530" s="151"/>
      <c r="S530" s="151"/>
      <c r="T530" s="151"/>
      <c r="U530" s="151"/>
      <c r="V530" s="151"/>
      <c r="W530" s="151"/>
      <c r="X530" s="151"/>
      <c r="Y530" s="151"/>
      <c r="Z530" s="151"/>
      <c r="AA530" s="151"/>
      <c r="AB530" s="151"/>
      <c r="AC530" s="151"/>
      <c r="AD530" s="151"/>
      <c r="AE530" s="151"/>
      <c r="AF530" s="151"/>
      <c r="AG530" s="151"/>
      <c r="AH530" s="151"/>
      <c r="AI530" s="151"/>
      <c r="AJ530" s="151"/>
      <c r="AK530" s="151"/>
      <c r="AL530" s="151"/>
      <c r="AM530" s="151"/>
      <c r="AN530" s="151"/>
      <c r="AO530" s="151"/>
      <c r="AP530" s="151"/>
      <c r="AQ530" s="151"/>
      <c r="AR530" s="151"/>
      <c r="AS530" s="151"/>
      <c r="AT530" s="151"/>
      <c r="AU530" s="151"/>
      <c r="AV530" s="151"/>
      <c r="AW530" s="151"/>
      <c r="AX530" s="151"/>
      <c r="AY530" s="151"/>
      <c r="AZ530" s="151"/>
      <c r="BA530" s="151"/>
      <c r="BB530" s="151"/>
      <c r="BC530" s="151"/>
      <c r="BD530" s="151"/>
      <c r="BE530" s="151"/>
      <c r="BF530" s="151"/>
      <c r="BG530" s="151"/>
      <c r="BH530" s="151"/>
      <c r="BI530" s="151"/>
      <c r="BJ530" s="151"/>
      <c r="BK530" s="151"/>
      <c r="BL530" s="151"/>
      <c r="BM530" s="151"/>
      <c r="BN530" s="151"/>
      <c r="BO530" s="151"/>
      <c r="BP530" s="151"/>
      <c r="BQ530" s="151"/>
      <c r="BR530" s="151"/>
      <c r="BS530" s="151"/>
      <c r="BT530" s="151"/>
      <c r="BU530" s="151"/>
      <c r="BV530" s="151"/>
      <c r="BW530" s="151"/>
      <c r="BX530" s="151"/>
      <c r="BY530" s="151"/>
      <c r="BZ530" s="151"/>
      <c r="CA530" s="151"/>
      <c r="CB530" s="151"/>
      <c r="CC530" s="151"/>
      <c r="CD530" s="151"/>
      <c r="CE530" s="151"/>
      <c r="CF530" s="151"/>
      <c r="CG530" s="151"/>
      <c r="CH530" s="151"/>
      <c r="CI530" s="151"/>
      <c r="CJ530" s="151"/>
      <c r="CK530" s="151"/>
      <c r="CL530" s="151"/>
      <c r="CM530" s="151"/>
      <c r="CN530" s="151"/>
      <c r="CO530" s="151"/>
      <c r="CP530" s="151"/>
      <c r="CQ530" s="151"/>
      <c r="CR530" s="151"/>
      <c r="CS530" s="151"/>
      <c r="CT530" s="151"/>
      <c r="CU530" s="151"/>
      <c r="CV530" s="151"/>
      <c r="CW530" s="151"/>
      <c r="CX530" s="151"/>
      <c r="CY530" s="151"/>
      <c r="CZ530" s="151"/>
      <c r="DA530" s="151"/>
      <c r="DB530" s="151"/>
      <c r="DC530" s="151"/>
      <c r="DD530" s="151"/>
      <c r="DE530" s="151"/>
      <c r="DF530" s="151"/>
      <c r="DG530" s="151"/>
      <c r="DH530" s="151"/>
      <c r="DI530" s="151"/>
      <c r="DJ530" s="151"/>
      <c r="DK530" s="151"/>
      <c r="DL530" s="151"/>
      <c r="DM530" s="151"/>
      <c r="DN530" s="151"/>
    </row>
    <row r="531" customFormat="false" ht="12.75" hidden="false" customHeight="false" outlineLevel="0" collapsed="false">
      <c r="A531" s="6" t="s">
        <v>220</v>
      </c>
      <c r="B531" s="6" t="s">
        <v>221</v>
      </c>
      <c r="C531" s="6" t="n">
        <v>8</v>
      </c>
      <c r="D531" s="6" t="s">
        <v>17</v>
      </c>
      <c r="E531" s="150" t="n">
        <v>0</v>
      </c>
      <c r="F531" s="151" t="n">
        <v>0</v>
      </c>
      <c r="G531" s="150" t="n">
        <v>0</v>
      </c>
      <c r="H531" s="151" t="n">
        <v>0</v>
      </c>
      <c r="I531" s="150"/>
      <c r="J531" s="151"/>
      <c r="K531" s="151"/>
      <c r="L531" s="151"/>
      <c r="M531" s="151"/>
      <c r="N531" s="151"/>
      <c r="O531" s="151"/>
      <c r="P531" s="151"/>
      <c r="Q531" s="151"/>
      <c r="R531" s="151"/>
      <c r="S531" s="151"/>
      <c r="T531" s="151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1"/>
      <c r="AU531" s="151"/>
      <c r="AV531" s="151"/>
      <c r="AW531" s="151"/>
      <c r="AX531" s="151"/>
      <c r="AY531" s="151"/>
      <c r="AZ531" s="151"/>
      <c r="BA531" s="151"/>
      <c r="BB531" s="151"/>
      <c r="BC531" s="151"/>
      <c r="BD531" s="151"/>
      <c r="BE531" s="151"/>
      <c r="BF531" s="151"/>
      <c r="BG531" s="151"/>
      <c r="BH531" s="151"/>
      <c r="BI531" s="151"/>
      <c r="BJ531" s="151"/>
      <c r="BK531" s="151"/>
      <c r="BL531" s="151"/>
      <c r="BM531" s="151"/>
      <c r="BN531" s="151"/>
      <c r="BO531" s="151"/>
      <c r="BP531" s="151"/>
      <c r="BQ531" s="151"/>
      <c r="BR531" s="151"/>
      <c r="BS531" s="151"/>
      <c r="BT531" s="151"/>
      <c r="BU531" s="151"/>
      <c r="BV531" s="151"/>
      <c r="BW531" s="151"/>
      <c r="BX531" s="151"/>
      <c r="BY531" s="151"/>
      <c r="BZ531" s="151"/>
      <c r="CA531" s="151"/>
      <c r="CB531" s="151"/>
      <c r="CC531" s="151"/>
      <c r="CD531" s="151"/>
      <c r="CE531" s="151"/>
      <c r="CF531" s="151"/>
      <c r="CG531" s="151"/>
      <c r="CH531" s="151"/>
      <c r="CI531" s="151"/>
      <c r="CJ531" s="151"/>
      <c r="CK531" s="151"/>
      <c r="CL531" s="151"/>
      <c r="CM531" s="151"/>
      <c r="CN531" s="151"/>
      <c r="CO531" s="151"/>
      <c r="CP531" s="151"/>
      <c r="CQ531" s="151"/>
      <c r="CR531" s="151"/>
      <c r="CS531" s="151"/>
      <c r="CT531" s="151"/>
      <c r="CU531" s="151"/>
      <c r="CV531" s="151"/>
      <c r="CW531" s="151"/>
      <c r="CX531" s="151"/>
      <c r="CY531" s="151"/>
      <c r="CZ531" s="151"/>
      <c r="DA531" s="151"/>
      <c r="DB531" s="151"/>
      <c r="DC531" s="151"/>
      <c r="DD531" s="151"/>
      <c r="DE531" s="151"/>
      <c r="DF531" s="151"/>
      <c r="DG531" s="151"/>
      <c r="DH531" s="151"/>
      <c r="DI531" s="151"/>
      <c r="DJ531" s="151"/>
      <c r="DK531" s="151"/>
      <c r="DL531" s="151"/>
      <c r="DM531" s="151"/>
      <c r="DN531" s="151"/>
    </row>
    <row r="532" customFormat="false" ht="12.75" hidden="false" customHeight="false" outlineLevel="0" collapsed="false">
      <c r="A532" s="6" t="s">
        <v>220</v>
      </c>
      <c r="B532" s="6" t="s">
        <v>221</v>
      </c>
      <c r="C532" s="6" t="n">
        <v>9</v>
      </c>
      <c r="D532" s="6" t="s">
        <v>18</v>
      </c>
      <c r="E532" s="150" t="n">
        <v>0</v>
      </c>
      <c r="F532" s="151" t="n">
        <v>0</v>
      </c>
      <c r="G532" s="150" t="n">
        <v>0</v>
      </c>
      <c r="H532" s="151" t="n">
        <v>0</v>
      </c>
      <c r="I532" s="150"/>
      <c r="J532" s="151"/>
      <c r="K532" s="151"/>
      <c r="L532" s="151"/>
      <c r="M532" s="151"/>
      <c r="N532" s="151"/>
      <c r="O532" s="151"/>
      <c r="P532" s="151"/>
      <c r="Q532" s="151"/>
      <c r="R532" s="151"/>
      <c r="S532" s="151"/>
      <c r="T532" s="151"/>
      <c r="U532" s="151"/>
      <c r="V532" s="151"/>
      <c r="W532" s="151"/>
      <c r="X532" s="151"/>
      <c r="Y532" s="151"/>
      <c r="Z532" s="151"/>
      <c r="AA532" s="151"/>
      <c r="AB532" s="151"/>
      <c r="AC532" s="151"/>
      <c r="AD532" s="151"/>
      <c r="AE532" s="151"/>
      <c r="AF532" s="151"/>
      <c r="AG532" s="151"/>
      <c r="AH532" s="151"/>
      <c r="AI532" s="151"/>
      <c r="AJ532" s="151"/>
      <c r="AK532" s="151"/>
      <c r="AL532" s="151"/>
      <c r="AM532" s="151"/>
      <c r="AN532" s="151"/>
      <c r="AO532" s="151"/>
      <c r="AP532" s="151"/>
      <c r="AQ532" s="151"/>
      <c r="AR532" s="151"/>
      <c r="AS532" s="151"/>
      <c r="AT532" s="151"/>
      <c r="AU532" s="151"/>
      <c r="AV532" s="151"/>
      <c r="AW532" s="151"/>
      <c r="AX532" s="151"/>
      <c r="AY532" s="151"/>
      <c r="AZ532" s="151"/>
      <c r="BA532" s="151"/>
      <c r="BB532" s="151"/>
      <c r="BC532" s="151"/>
      <c r="BD532" s="151"/>
      <c r="BE532" s="151"/>
      <c r="BF532" s="151"/>
      <c r="BG532" s="151"/>
      <c r="BH532" s="151"/>
      <c r="BI532" s="151"/>
      <c r="BJ532" s="151"/>
      <c r="BK532" s="151"/>
      <c r="BL532" s="151"/>
      <c r="BM532" s="151"/>
      <c r="BN532" s="151"/>
      <c r="BO532" s="151"/>
      <c r="BP532" s="151"/>
      <c r="BQ532" s="151"/>
      <c r="BR532" s="151"/>
      <c r="BS532" s="151"/>
      <c r="BT532" s="151"/>
      <c r="BU532" s="151"/>
      <c r="BV532" s="151"/>
      <c r="BW532" s="151"/>
      <c r="BX532" s="151"/>
      <c r="BY532" s="151"/>
      <c r="BZ532" s="151"/>
      <c r="CA532" s="151"/>
      <c r="CB532" s="151"/>
      <c r="CC532" s="151"/>
      <c r="CD532" s="151"/>
      <c r="CE532" s="151"/>
      <c r="CF532" s="151"/>
      <c r="CG532" s="151"/>
      <c r="CH532" s="151"/>
      <c r="CI532" s="151"/>
      <c r="CJ532" s="151"/>
      <c r="CK532" s="151"/>
      <c r="CL532" s="151"/>
      <c r="CM532" s="151"/>
      <c r="CN532" s="151"/>
      <c r="CO532" s="151"/>
      <c r="CP532" s="151"/>
      <c r="CQ532" s="151"/>
      <c r="CR532" s="151"/>
      <c r="CS532" s="151"/>
      <c r="CT532" s="151"/>
      <c r="CU532" s="151"/>
      <c r="CV532" s="151"/>
      <c r="CW532" s="151"/>
      <c r="CX532" s="151"/>
      <c r="CY532" s="151"/>
      <c r="CZ532" s="151"/>
      <c r="DA532" s="151"/>
      <c r="DB532" s="151"/>
      <c r="DC532" s="151"/>
      <c r="DD532" s="151"/>
      <c r="DE532" s="151"/>
      <c r="DF532" s="151"/>
      <c r="DG532" s="151"/>
      <c r="DH532" s="151"/>
      <c r="DI532" s="151"/>
      <c r="DJ532" s="151"/>
      <c r="DK532" s="151"/>
      <c r="DL532" s="151"/>
      <c r="DM532" s="151"/>
      <c r="DN532" s="151"/>
    </row>
    <row r="533" customFormat="false" ht="12.75" hidden="false" customHeight="false" outlineLevel="0" collapsed="false">
      <c r="A533" s="6" t="s">
        <v>220</v>
      </c>
      <c r="B533" s="6" t="s">
        <v>221</v>
      </c>
      <c r="C533" s="6" t="n">
        <v>10</v>
      </c>
      <c r="D533" s="6" t="s">
        <v>22</v>
      </c>
      <c r="E533" s="150" t="n">
        <v>0</v>
      </c>
      <c r="F533" s="151" t="n">
        <v>0</v>
      </c>
      <c r="G533" s="150" t="n">
        <v>0</v>
      </c>
      <c r="H533" s="151" t="n">
        <v>0</v>
      </c>
      <c r="I533" s="150"/>
      <c r="J533" s="151"/>
      <c r="K533" s="151"/>
      <c r="L533" s="151"/>
      <c r="M533" s="151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51"/>
      <c r="BD533" s="151"/>
      <c r="BE533" s="151"/>
      <c r="BF533" s="151"/>
      <c r="BG533" s="151"/>
      <c r="BH533" s="151"/>
      <c r="BI533" s="151"/>
      <c r="BJ533" s="151"/>
      <c r="BK533" s="151"/>
      <c r="BL533" s="151"/>
      <c r="BM533" s="151"/>
      <c r="BN533" s="151"/>
      <c r="BO533" s="151"/>
      <c r="BP533" s="151"/>
      <c r="BQ533" s="151"/>
      <c r="BR533" s="151"/>
      <c r="BS533" s="151"/>
      <c r="BT533" s="151"/>
      <c r="BU533" s="151"/>
      <c r="BV533" s="151"/>
      <c r="BW533" s="151"/>
      <c r="BX533" s="151"/>
      <c r="BY533" s="151"/>
      <c r="BZ533" s="151"/>
      <c r="CA533" s="151"/>
      <c r="CB533" s="151"/>
      <c r="CC533" s="151"/>
      <c r="CD533" s="151"/>
      <c r="CE533" s="151"/>
      <c r="CF533" s="151"/>
      <c r="CG533" s="151"/>
      <c r="CH533" s="151"/>
      <c r="CI533" s="151"/>
      <c r="CJ533" s="151"/>
      <c r="CK533" s="151"/>
      <c r="CL533" s="151"/>
      <c r="CM533" s="151"/>
      <c r="CN533" s="151"/>
      <c r="CO533" s="151"/>
      <c r="CP533" s="151"/>
      <c r="CQ533" s="151"/>
      <c r="CR533" s="151"/>
      <c r="CS533" s="151"/>
      <c r="CT533" s="151"/>
      <c r="CU533" s="151"/>
      <c r="CV533" s="151"/>
      <c r="CW533" s="151"/>
      <c r="CX533" s="151"/>
      <c r="CY533" s="151"/>
      <c r="CZ533" s="151"/>
      <c r="DA533" s="151"/>
      <c r="DB533" s="151"/>
      <c r="DC533" s="151"/>
      <c r="DD533" s="151"/>
      <c r="DE533" s="151"/>
      <c r="DF533" s="151"/>
      <c r="DG533" s="151"/>
      <c r="DH533" s="151"/>
      <c r="DI533" s="151"/>
      <c r="DJ533" s="151"/>
      <c r="DK533" s="151"/>
      <c r="DL533" s="151"/>
      <c r="DM533" s="151"/>
      <c r="DN533" s="151"/>
    </row>
    <row r="534" customFormat="false" ht="12.75" hidden="false" customHeight="false" outlineLevel="0" collapsed="false">
      <c r="A534" s="6" t="s">
        <v>220</v>
      </c>
      <c r="B534" s="6" t="s">
        <v>221</v>
      </c>
      <c r="C534" s="6" t="n">
        <v>11</v>
      </c>
      <c r="D534" s="6" t="s">
        <v>25</v>
      </c>
      <c r="E534" s="150" t="n">
        <v>0</v>
      </c>
      <c r="F534" s="151" t="n">
        <v>0</v>
      </c>
      <c r="G534" s="150" t="n">
        <v>0</v>
      </c>
      <c r="H534" s="151" t="n">
        <v>0</v>
      </c>
      <c r="I534" s="150"/>
      <c r="J534" s="151"/>
      <c r="K534" s="151"/>
      <c r="L534" s="151"/>
      <c r="M534" s="151"/>
      <c r="N534" s="151"/>
      <c r="O534" s="151"/>
      <c r="P534" s="151"/>
      <c r="Q534" s="151"/>
      <c r="R534" s="151"/>
      <c r="S534" s="151"/>
      <c r="T534" s="151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1"/>
      <c r="AU534" s="151"/>
      <c r="AV534" s="151"/>
      <c r="AW534" s="151"/>
      <c r="AX534" s="151"/>
      <c r="AY534" s="151"/>
      <c r="AZ534" s="151"/>
      <c r="BA534" s="151"/>
      <c r="BB534" s="151"/>
      <c r="BC534" s="151"/>
      <c r="BD534" s="151"/>
      <c r="BE534" s="151"/>
      <c r="BF534" s="151"/>
      <c r="BG534" s="151"/>
      <c r="BH534" s="151"/>
      <c r="BI534" s="151"/>
      <c r="BJ534" s="151"/>
      <c r="BK534" s="151"/>
      <c r="BL534" s="151"/>
      <c r="BM534" s="151"/>
      <c r="BN534" s="151"/>
      <c r="BO534" s="151"/>
      <c r="BP534" s="151"/>
      <c r="BQ534" s="151"/>
      <c r="BR534" s="151"/>
      <c r="BS534" s="151"/>
      <c r="BT534" s="151"/>
      <c r="BU534" s="151"/>
      <c r="BV534" s="151"/>
      <c r="BW534" s="151"/>
      <c r="BX534" s="151"/>
      <c r="BY534" s="151"/>
      <c r="BZ534" s="151"/>
      <c r="CA534" s="151"/>
      <c r="CB534" s="151"/>
      <c r="CC534" s="151"/>
      <c r="CD534" s="151"/>
      <c r="CE534" s="151"/>
      <c r="CF534" s="151"/>
      <c r="CG534" s="151"/>
      <c r="CH534" s="151"/>
      <c r="CI534" s="151"/>
      <c r="CJ534" s="151"/>
      <c r="CK534" s="151"/>
      <c r="CL534" s="151"/>
      <c r="CM534" s="151"/>
      <c r="CN534" s="151"/>
      <c r="CO534" s="151"/>
      <c r="CP534" s="151"/>
      <c r="CQ534" s="151"/>
      <c r="CR534" s="151"/>
      <c r="CS534" s="151"/>
      <c r="CT534" s="151"/>
      <c r="CU534" s="151"/>
      <c r="CV534" s="151"/>
      <c r="CW534" s="151"/>
      <c r="CX534" s="151"/>
      <c r="CY534" s="151"/>
      <c r="CZ534" s="151"/>
      <c r="DA534" s="151"/>
      <c r="DB534" s="151"/>
      <c r="DC534" s="151"/>
      <c r="DD534" s="151"/>
      <c r="DE534" s="151"/>
      <c r="DF534" s="151"/>
      <c r="DG534" s="151"/>
      <c r="DH534" s="151"/>
      <c r="DI534" s="151"/>
      <c r="DJ534" s="151"/>
      <c r="DK534" s="151"/>
      <c r="DL534" s="151"/>
      <c r="DM534" s="151"/>
      <c r="DN534" s="151"/>
    </row>
    <row r="535" customFormat="false" ht="12.75" hidden="false" customHeight="false" outlineLevel="0" collapsed="false">
      <c r="A535" s="6" t="s">
        <v>220</v>
      </c>
      <c r="B535" s="6" t="s">
        <v>221</v>
      </c>
      <c r="C535" s="6" t="n">
        <v>12</v>
      </c>
      <c r="D535" s="6" t="s">
        <v>26</v>
      </c>
      <c r="E535" s="150" t="n">
        <v>0</v>
      </c>
      <c r="F535" s="151" t="n">
        <v>0</v>
      </c>
      <c r="G535" s="150" t="n">
        <v>0</v>
      </c>
      <c r="H535" s="151" t="n">
        <v>0</v>
      </c>
      <c r="I535" s="150"/>
      <c r="J535" s="151"/>
      <c r="K535" s="151"/>
      <c r="L535" s="151"/>
      <c r="M535" s="151"/>
      <c r="N535" s="151"/>
      <c r="O535" s="151"/>
      <c r="P535" s="151"/>
      <c r="Q535" s="151"/>
      <c r="R535" s="151"/>
      <c r="S535" s="151"/>
      <c r="T535" s="151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1"/>
      <c r="AU535" s="151"/>
      <c r="AV535" s="151"/>
      <c r="AW535" s="151"/>
      <c r="AX535" s="151"/>
      <c r="AY535" s="151"/>
      <c r="AZ535" s="151"/>
      <c r="BA535" s="151"/>
      <c r="BB535" s="151"/>
      <c r="BC535" s="151"/>
      <c r="BD535" s="151"/>
      <c r="BE535" s="151"/>
      <c r="BF535" s="151"/>
      <c r="BG535" s="151"/>
      <c r="BH535" s="151"/>
      <c r="BI535" s="151"/>
      <c r="BJ535" s="151"/>
      <c r="BK535" s="151"/>
      <c r="BL535" s="151"/>
      <c r="BM535" s="151"/>
      <c r="BN535" s="151"/>
      <c r="BO535" s="151"/>
      <c r="BP535" s="151"/>
      <c r="BQ535" s="151"/>
      <c r="BR535" s="151"/>
      <c r="BS535" s="151"/>
      <c r="BT535" s="151"/>
      <c r="BU535" s="151"/>
      <c r="BV535" s="151"/>
      <c r="BW535" s="151"/>
      <c r="BX535" s="151"/>
      <c r="BY535" s="151"/>
      <c r="BZ535" s="151"/>
      <c r="CA535" s="151"/>
      <c r="CB535" s="151"/>
      <c r="CC535" s="151"/>
      <c r="CD535" s="151"/>
      <c r="CE535" s="151"/>
      <c r="CF535" s="151"/>
      <c r="CG535" s="151"/>
      <c r="CH535" s="151"/>
      <c r="CI535" s="151"/>
      <c r="CJ535" s="151"/>
      <c r="CK535" s="151"/>
      <c r="CL535" s="151"/>
      <c r="CM535" s="151"/>
      <c r="CN535" s="151"/>
      <c r="CO535" s="151"/>
      <c r="CP535" s="151"/>
      <c r="CQ535" s="151"/>
      <c r="CR535" s="151"/>
      <c r="CS535" s="151"/>
      <c r="CT535" s="151"/>
      <c r="CU535" s="151"/>
      <c r="CV535" s="151"/>
      <c r="CW535" s="151"/>
      <c r="CX535" s="151"/>
      <c r="CY535" s="151"/>
      <c r="CZ535" s="151"/>
      <c r="DA535" s="151"/>
      <c r="DB535" s="151"/>
      <c r="DC535" s="151"/>
      <c r="DD535" s="151"/>
      <c r="DE535" s="151"/>
      <c r="DF535" s="151"/>
      <c r="DG535" s="151"/>
      <c r="DH535" s="151"/>
      <c r="DI535" s="151"/>
      <c r="DJ535" s="151"/>
      <c r="DK535" s="151"/>
      <c r="DL535" s="151"/>
      <c r="DM535" s="151"/>
      <c r="DN535" s="151"/>
    </row>
    <row r="536" customFormat="false" ht="12.75" hidden="false" customHeight="false" outlineLevel="0" collapsed="false">
      <c r="A536" s="6" t="s">
        <v>220</v>
      </c>
      <c r="B536" s="6" t="s">
        <v>221</v>
      </c>
      <c r="C536" s="6" t="n">
        <v>13</v>
      </c>
      <c r="D536" s="6" t="s">
        <v>29</v>
      </c>
      <c r="E536" s="150" t="n">
        <v>0</v>
      </c>
      <c r="F536" s="151" t="n">
        <v>0</v>
      </c>
      <c r="G536" s="150" t="n">
        <v>0</v>
      </c>
      <c r="H536" s="151" t="n">
        <v>0</v>
      </c>
      <c r="I536" s="150"/>
      <c r="J536" s="151"/>
      <c r="K536" s="151"/>
      <c r="L536" s="151"/>
      <c r="M536" s="151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  <c r="AC536" s="151"/>
      <c r="AD536" s="151"/>
      <c r="AE536" s="151"/>
      <c r="AF536" s="151"/>
      <c r="AG536" s="151"/>
      <c r="AH536" s="151"/>
      <c r="AI536" s="151"/>
      <c r="AJ536" s="151"/>
      <c r="AK536" s="151"/>
      <c r="AL536" s="151"/>
      <c r="AM536" s="151"/>
      <c r="AN536" s="151"/>
      <c r="AO536" s="151"/>
      <c r="AP536" s="151"/>
      <c r="AQ536" s="151"/>
      <c r="AR536" s="151"/>
      <c r="AS536" s="151"/>
      <c r="AT536" s="151"/>
      <c r="AU536" s="151"/>
      <c r="AV536" s="151"/>
      <c r="AW536" s="151"/>
      <c r="AX536" s="151"/>
      <c r="AY536" s="151"/>
      <c r="AZ536" s="151"/>
      <c r="BA536" s="151"/>
      <c r="BB536" s="151"/>
      <c r="BC536" s="151"/>
      <c r="BD536" s="151"/>
      <c r="BE536" s="151"/>
      <c r="BF536" s="151"/>
      <c r="BG536" s="151"/>
      <c r="BH536" s="151"/>
      <c r="BI536" s="151"/>
      <c r="BJ536" s="151"/>
      <c r="BK536" s="151"/>
      <c r="BL536" s="151"/>
      <c r="BM536" s="151"/>
      <c r="BN536" s="151"/>
      <c r="BO536" s="151"/>
      <c r="BP536" s="151"/>
      <c r="BQ536" s="151"/>
      <c r="BR536" s="151"/>
      <c r="BS536" s="151"/>
      <c r="BT536" s="151"/>
      <c r="BU536" s="151"/>
      <c r="BV536" s="151"/>
      <c r="BW536" s="151"/>
      <c r="BX536" s="151"/>
      <c r="BY536" s="151"/>
      <c r="BZ536" s="151"/>
      <c r="CA536" s="151"/>
      <c r="CB536" s="151"/>
      <c r="CC536" s="151"/>
      <c r="CD536" s="151"/>
      <c r="CE536" s="151"/>
      <c r="CF536" s="151"/>
      <c r="CG536" s="151"/>
      <c r="CH536" s="151"/>
      <c r="CI536" s="151"/>
      <c r="CJ536" s="151"/>
      <c r="CK536" s="151"/>
      <c r="CL536" s="151"/>
      <c r="CM536" s="151"/>
      <c r="CN536" s="151"/>
      <c r="CO536" s="151"/>
      <c r="CP536" s="151"/>
      <c r="CQ536" s="151"/>
      <c r="CR536" s="151"/>
      <c r="CS536" s="151"/>
      <c r="CT536" s="151"/>
      <c r="CU536" s="151"/>
      <c r="CV536" s="151"/>
      <c r="CW536" s="151"/>
      <c r="CX536" s="151"/>
      <c r="CY536" s="151"/>
      <c r="CZ536" s="151"/>
      <c r="DA536" s="151"/>
      <c r="DB536" s="151"/>
      <c r="DC536" s="151"/>
      <c r="DD536" s="151"/>
      <c r="DE536" s="151"/>
      <c r="DF536" s="151"/>
      <c r="DG536" s="151"/>
      <c r="DH536" s="151"/>
      <c r="DI536" s="151"/>
      <c r="DJ536" s="151"/>
      <c r="DK536" s="151"/>
      <c r="DL536" s="151"/>
      <c r="DM536" s="151"/>
      <c r="DN536" s="151"/>
    </row>
    <row r="537" customFormat="false" ht="12.75" hidden="false" customHeight="false" outlineLevel="0" collapsed="false">
      <c r="A537" s="6" t="s">
        <v>220</v>
      </c>
      <c r="B537" s="6" t="s">
        <v>221</v>
      </c>
      <c r="C537" s="6" t="n">
        <v>14</v>
      </c>
      <c r="D537" s="6" t="s">
        <v>30</v>
      </c>
      <c r="E537" s="150" t="n">
        <v>0</v>
      </c>
      <c r="F537" s="151" t="n">
        <v>0</v>
      </c>
      <c r="G537" s="150" t="n">
        <v>0</v>
      </c>
      <c r="H537" s="151" t="n">
        <v>0</v>
      </c>
      <c r="I537" s="150"/>
      <c r="J537" s="151"/>
      <c r="K537" s="151"/>
      <c r="L537" s="151"/>
      <c r="M537" s="151"/>
      <c r="N537" s="151"/>
      <c r="O537" s="151"/>
      <c r="P537" s="151"/>
      <c r="Q537" s="151"/>
      <c r="R537" s="151"/>
      <c r="S537" s="151"/>
      <c r="T537" s="151"/>
      <c r="U537" s="151"/>
      <c r="V537" s="151"/>
      <c r="W537" s="151"/>
      <c r="X537" s="151"/>
      <c r="Y537" s="151"/>
      <c r="Z537" s="151"/>
      <c r="AA537" s="151"/>
      <c r="AB537" s="151"/>
      <c r="AC537" s="151"/>
      <c r="AD537" s="151"/>
      <c r="AE537" s="151"/>
      <c r="AF537" s="151"/>
      <c r="AG537" s="151"/>
      <c r="AH537" s="151"/>
      <c r="AI537" s="151"/>
      <c r="AJ537" s="151"/>
      <c r="AK537" s="151"/>
      <c r="AL537" s="151"/>
      <c r="AM537" s="151"/>
      <c r="AN537" s="151"/>
      <c r="AO537" s="151"/>
      <c r="AP537" s="151"/>
      <c r="AQ537" s="151"/>
      <c r="AR537" s="151"/>
      <c r="AS537" s="151"/>
      <c r="AT537" s="151"/>
      <c r="AU537" s="151"/>
      <c r="AV537" s="151"/>
      <c r="AW537" s="151"/>
      <c r="AX537" s="151"/>
      <c r="AY537" s="151"/>
      <c r="AZ537" s="151"/>
      <c r="BA537" s="151"/>
      <c r="BB537" s="151"/>
      <c r="BC537" s="151"/>
      <c r="BD537" s="151"/>
      <c r="BE537" s="151"/>
      <c r="BF537" s="151"/>
      <c r="BG537" s="151"/>
      <c r="BH537" s="151"/>
      <c r="BI537" s="151"/>
      <c r="BJ537" s="151"/>
      <c r="BK537" s="151"/>
      <c r="BL537" s="151"/>
      <c r="BM537" s="151"/>
      <c r="BN537" s="151"/>
      <c r="BO537" s="151"/>
      <c r="BP537" s="151"/>
      <c r="BQ537" s="151"/>
      <c r="BR537" s="151"/>
      <c r="BS537" s="151"/>
      <c r="BT537" s="151"/>
      <c r="BU537" s="151"/>
      <c r="BV537" s="151"/>
      <c r="BW537" s="151"/>
      <c r="BX537" s="151"/>
      <c r="BY537" s="151"/>
      <c r="BZ537" s="151"/>
      <c r="CA537" s="151"/>
      <c r="CB537" s="151"/>
      <c r="CC537" s="151"/>
      <c r="CD537" s="151"/>
      <c r="CE537" s="151"/>
      <c r="CF537" s="151"/>
      <c r="CG537" s="151"/>
      <c r="CH537" s="151"/>
      <c r="CI537" s="151"/>
      <c r="CJ537" s="151"/>
      <c r="CK537" s="151"/>
      <c r="CL537" s="151"/>
      <c r="CM537" s="151"/>
      <c r="CN537" s="151"/>
      <c r="CO537" s="151"/>
      <c r="CP537" s="151"/>
      <c r="CQ537" s="151"/>
      <c r="CR537" s="151"/>
      <c r="CS537" s="151"/>
      <c r="CT537" s="151"/>
      <c r="CU537" s="151"/>
      <c r="CV537" s="151"/>
      <c r="CW537" s="151"/>
      <c r="CX537" s="151"/>
      <c r="CY537" s="151"/>
      <c r="CZ537" s="151"/>
      <c r="DA537" s="151"/>
      <c r="DB537" s="151"/>
      <c r="DC537" s="151"/>
      <c r="DD537" s="151"/>
      <c r="DE537" s="151"/>
      <c r="DF537" s="151"/>
      <c r="DG537" s="151"/>
      <c r="DH537" s="151"/>
      <c r="DI537" s="151"/>
      <c r="DJ537" s="151"/>
      <c r="DK537" s="151"/>
      <c r="DL537" s="151"/>
      <c r="DM537" s="151"/>
      <c r="DN537" s="151"/>
    </row>
    <row r="538" customFormat="false" ht="12.75" hidden="false" customHeight="false" outlineLevel="0" collapsed="false">
      <c r="A538" s="6" t="s">
        <v>220</v>
      </c>
      <c r="B538" s="6" t="s">
        <v>221</v>
      </c>
      <c r="C538" s="6" t="n">
        <v>15</v>
      </c>
      <c r="D538" s="6" t="s">
        <v>31</v>
      </c>
      <c r="E538" s="150" t="n">
        <v>0</v>
      </c>
      <c r="F538" s="151" t="n">
        <v>0</v>
      </c>
      <c r="G538" s="150" t="n">
        <v>0</v>
      </c>
      <c r="H538" s="151" t="n">
        <v>0</v>
      </c>
      <c r="I538" s="150"/>
      <c r="J538" s="151"/>
      <c r="K538" s="151"/>
      <c r="L538" s="151"/>
      <c r="M538" s="151"/>
      <c r="N538" s="151"/>
      <c r="O538" s="151"/>
      <c r="P538" s="151"/>
      <c r="Q538" s="151"/>
      <c r="R538" s="151"/>
      <c r="S538" s="151"/>
      <c r="T538" s="151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1"/>
      <c r="AU538" s="151"/>
      <c r="AV538" s="151"/>
      <c r="AW538" s="151"/>
      <c r="AX538" s="151"/>
      <c r="AY538" s="151"/>
      <c r="AZ538" s="151"/>
      <c r="BA538" s="151"/>
      <c r="BB538" s="151"/>
      <c r="BC538" s="151"/>
      <c r="BD538" s="151"/>
      <c r="BE538" s="151"/>
      <c r="BF538" s="151"/>
      <c r="BG538" s="151"/>
      <c r="BH538" s="151"/>
      <c r="BI538" s="151"/>
      <c r="BJ538" s="151"/>
      <c r="BK538" s="151"/>
      <c r="BL538" s="151"/>
      <c r="BM538" s="151"/>
      <c r="BN538" s="151"/>
      <c r="BO538" s="151"/>
      <c r="BP538" s="151"/>
      <c r="BQ538" s="151"/>
      <c r="BR538" s="151"/>
      <c r="BS538" s="151"/>
      <c r="BT538" s="151"/>
      <c r="BU538" s="151"/>
      <c r="BV538" s="151"/>
      <c r="BW538" s="151"/>
      <c r="BX538" s="151"/>
      <c r="BY538" s="151"/>
      <c r="BZ538" s="151"/>
      <c r="CA538" s="151"/>
      <c r="CB538" s="151"/>
      <c r="CC538" s="151"/>
      <c r="CD538" s="151"/>
      <c r="CE538" s="151"/>
      <c r="CF538" s="151"/>
      <c r="CG538" s="151"/>
      <c r="CH538" s="151"/>
      <c r="CI538" s="151"/>
      <c r="CJ538" s="151"/>
      <c r="CK538" s="151"/>
      <c r="CL538" s="151"/>
      <c r="CM538" s="151"/>
      <c r="CN538" s="151"/>
      <c r="CO538" s="151"/>
      <c r="CP538" s="151"/>
      <c r="CQ538" s="151"/>
      <c r="CR538" s="151"/>
      <c r="CS538" s="151"/>
      <c r="CT538" s="151"/>
      <c r="CU538" s="151"/>
      <c r="CV538" s="151"/>
      <c r="CW538" s="151"/>
      <c r="CX538" s="151"/>
      <c r="CY538" s="151"/>
      <c r="CZ538" s="151"/>
      <c r="DA538" s="151"/>
      <c r="DB538" s="151"/>
      <c r="DC538" s="151"/>
      <c r="DD538" s="151"/>
      <c r="DE538" s="151"/>
      <c r="DF538" s="151"/>
      <c r="DG538" s="151"/>
      <c r="DH538" s="151"/>
      <c r="DI538" s="151"/>
      <c r="DJ538" s="151"/>
      <c r="DK538" s="151"/>
      <c r="DL538" s="151"/>
      <c r="DM538" s="151"/>
      <c r="DN538" s="151"/>
    </row>
    <row r="539" customFormat="false" ht="12.75" hidden="false" customHeight="false" outlineLevel="0" collapsed="false">
      <c r="A539" s="6" t="s">
        <v>220</v>
      </c>
      <c r="B539" s="6" t="s">
        <v>221</v>
      </c>
      <c r="C539" s="6" t="n">
        <v>16</v>
      </c>
      <c r="D539" s="6" t="s">
        <v>32</v>
      </c>
      <c r="E539" s="150" t="n">
        <v>0</v>
      </c>
      <c r="F539" s="151" t="n">
        <v>0</v>
      </c>
      <c r="G539" s="150" t="n">
        <v>0</v>
      </c>
      <c r="H539" s="151" t="n">
        <v>0</v>
      </c>
      <c r="I539" s="150"/>
      <c r="J539" s="151"/>
      <c r="K539" s="151"/>
      <c r="L539" s="151"/>
      <c r="M539" s="151"/>
      <c r="N539" s="151"/>
      <c r="O539" s="151"/>
      <c r="P539" s="151"/>
      <c r="Q539" s="151"/>
      <c r="R539" s="151"/>
      <c r="S539" s="151"/>
      <c r="T539" s="151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1"/>
      <c r="AU539" s="151"/>
      <c r="AV539" s="151"/>
      <c r="AW539" s="151"/>
      <c r="AX539" s="151"/>
      <c r="AY539" s="151"/>
      <c r="AZ539" s="151"/>
      <c r="BA539" s="151"/>
      <c r="BB539" s="151"/>
      <c r="BC539" s="151"/>
      <c r="BD539" s="151"/>
      <c r="BE539" s="151"/>
      <c r="BF539" s="151"/>
      <c r="BG539" s="151"/>
      <c r="BH539" s="151"/>
      <c r="BI539" s="151"/>
      <c r="BJ539" s="151"/>
      <c r="BK539" s="151"/>
      <c r="BL539" s="151"/>
      <c r="BM539" s="151"/>
      <c r="BN539" s="151"/>
      <c r="BO539" s="151"/>
      <c r="BP539" s="151"/>
      <c r="BQ539" s="151"/>
      <c r="BR539" s="151"/>
      <c r="BS539" s="151"/>
      <c r="BT539" s="151"/>
      <c r="BU539" s="151"/>
      <c r="BV539" s="151"/>
      <c r="BW539" s="151"/>
      <c r="BX539" s="151"/>
      <c r="BY539" s="151"/>
      <c r="BZ539" s="151"/>
      <c r="CA539" s="151"/>
      <c r="CB539" s="151"/>
      <c r="CC539" s="151"/>
      <c r="CD539" s="151"/>
      <c r="CE539" s="151"/>
      <c r="CF539" s="151"/>
      <c r="CG539" s="151"/>
      <c r="CH539" s="151"/>
      <c r="CI539" s="151"/>
      <c r="CJ539" s="151"/>
      <c r="CK539" s="151"/>
      <c r="CL539" s="151"/>
      <c r="CM539" s="151"/>
      <c r="CN539" s="151"/>
      <c r="CO539" s="151"/>
      <c r="CP539" s="151"/>
      <c r="CQ539" s="151"/>
      <c r="CR539" s="151"/>
      <c r="CS539" s="151"/>
      <c r="CT539" s="151"/>
      <c r="CU539" s="151"/>
      <c r="CV539" s="151"/>
      <c r="CW539" s="151"/>
      <c r="CX539" s="151"/>
      <c r="CY539" s="151"/>
      <c r="CZ539" s="151"/>
      <c r="DA539" s="151"/>
      <c r="DB539" s="151"/>
      <c r="DC539" s="151"/>
      <c r="DD539" s="151"/>
      <c r="DE539" s="151"/>
      <c r="DF539" s="151"/>
      <c r="DG539" s="151"/>
      <c r="DH539" s="151"/>
      <c r="DI539" s="151"/>
      <c r="DJ539" s="151"/>
      <c r="DK539" s="151"/>
      <c r="DL539" s="151"/>
      <c r="DM539" s="151"/>
      <c r="DN539" s="151"/>
    </row>
    <row r="540" customFormat="false" ht="12.75" hidden="false" customHeight="false" outlineLevel="0" collapsed="false">
      <c r="A540" s="6" t="s">
        <v>220</v>
      </c>
      <c r="B540" s="6" t="s">
        <v>221</v>
      </c>
      <c r="C540" s="6" t="n">
        <v>17</v>
      </c>
      <c r="D540" s="6" t="s">
        <v>196</v>
      </c>
      <c r="E540" s="150" t="n">
        <v>0</v>
      </c>
      <c r="F540" s="151" t="n">
        <v>0</v>
      </c>
      <c r="G540" s="150" t="n">
        <v>0</v>
      </c>
      <c r="H540" s="151" t="n">
        <v>0</v>
      </c>
      <c r="I540" s="150"/>
      <c r="J540" s="151"/>
      <c r="K540" s="151"/>
      <c r="L540" s="151"/>
      <c r="M540" s="151"/>
      <c r="N540" s="151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1"/>
      <c r="CA540" s="151"/>
      <c r="CB540" s="151"/>
      <c r="CC540" s="151"/>
      <c r="CD540" s="151"/>
      <c r="CE540" s="151"/>
      <c r="CF540" s="151"/>
      <c r="CG540" s="151"/>
      <c r="CH540" s="151"/>
      <c r="CI540" s="151"/>
      <c r="CJ540" s="151"/>
      <c r="CK540" s="151"/>
      <c r="CL540" s="151"/>
      <c r="CM540" s="151"/>
      <c r="CN540" s="151"/>
      <c r="CO540" s="151"/>
      <c r="CP540" s="151"/>
      <c r="CQ540" s="151"/>
      <c r="CR540" s="151"/>
      <c r="CS540" s="151"/>
      <c r="CT540" s="151"/>
      <c r="CU540" s="151"/>
      <c r="CV540" s="151"/>
      <c r="CW540" s="151"/>
      <c r="CX540" s="151"/>
      <c r="CY540" s="151"/>
      <c r="CZ540" s="151"/>
      <c r="DA540" s="151"/>
      <c r="DB540" s="151"/>
      <c r="DC540" s="151"/>
      <c r="DD540" s="151"/>
      <c r="DE540" s="151"/>
      <c r="DF540" s="151"/>
      <c r="DG540" s="151"/>
      <c r="DH540" s="151"/>
      <c r="DI540" s="151"/>
      <c r="DJ540" s="151"/>
      <c r="DK540" s="151"/>
      <c r="DL540" s="151"/>
      <c r="DM540" s="151"/>
      <c r="DN540" s="151"/>
    </row>
    <row r="541" customFormat="false" ht="12.75" hidden="false" customHeight="false" outlineLevel="0" collapsed="false">
      <c r="A541" s="6" t="s">
        <v>220</v>
      </c>
      <c r="B541" s="6" t="s">
        <v>221</v>
      </c>
      <c r="C541" s="6" t="n">
        <v>18</v>
      </c>
      <c r="D541" s="6" t="s">
        <v>197</v>
      </c>
      <c r="E541" s="150" t="n">
        <v>0</v>
      </c>
      <c r="F541" s="151" t="n">
        <v>0</v>
      </c>
      <c r="G541" s="150" t="n">
        <v>0</v>
      </c>
      <c r="H541" s="151" t="n">
        <v>0</v>
      </c>
      <c r="I541" s="150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1"/>
      <c r="CA541" s="151"/>
      <c r="CB541" s="151"/>
      <c r="CC541" s="151"/>
      <c r="CD541" s="151"/>
      <c r="CE541" s="151"/>
      <c r="CF541" s="151"/>
      <c r="CG541" s="151"/>
      <c r="CH541" s="151"/>
      <c r="CI541" s="151"/>
      <c r="CJ541" s="151"/>
      <c r="CK541" s="151"/>
      <c r="CL541" s="151"/>
      <c r="CM541" s="151"/>
      <c r="CN541" s="151"/>
      <c r="CO541" s="151"/>
      <c r="CP541" s="151"/>
      <c r="CQ541" s="151"/>
      <c r="CR541" s="151"/>
      <c r="CS541" s="151"/>
      <c r="CT541" s="151"/>
      <c r="CU541" s="151"/>
      <c r="CV541" s="151"/>
      <c r="CW541" s="151"/>
      <c r="CX541" s="151"/>
      <c r="CY541" s="151"/>
      <c r="CZ541" s="151"/>
      <c r="DA541" s="151"/>
      <c r="DB541" s="151"/>
      <c r="DC541" s="151"/>
      <c r="DD541" s="151"/>
      <c r="DE541" s="151"/>
      <c r="DF541" s="151"/>
      <c r="DG541" s="151"/>
      <c r="DH541" s="151"/>
      <c r="DI541" s="151"/>
      <c r="DJ541" s="151"/>
      <c r="DK541" s="151"/>
      <c r="DL541" s="151"/>
      <c r="DM541" s="151"/>
      <c r="DN541" s="151"/>
    </row>
    <row r="542" customFormat="false" ht="12.75" hidden="false" customHeight="false" outlineLevel="0" collapsed="false">
      <c r="A542" s="6" t="s">
        <v>220</v>
      </c>
      <c r="B542" s="6" t="s">
        <v>221</v>
      </c>
      <c r="C542" s="6" t="n">
        <v>19</v>
      </c>
      <c r="D542" s="6" t="s">
        <v>37</v>
      </c>
      <c r="E542" s="150" t="n">
        <v>0</v>
      </c>
      <c r="F542" s="151" t="n">
        <v>0</v>
      </c>
      <c r="G542" s="150" t="n">
        <v>0</v>
      </c>
      <c r="H542" s="151" t="n">
        <v>0</v>
      </c>
      <c r="I542" s="150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1"/>
      <c r="AR542" s="151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1"/>
      <c r="CA542" s="151"/>
      <c r="CB542" s="151"/>
      <c r="CC542" s="151"/>
      <c r="CD542" s="151"/>
      <c r="CE542" s="151"/>
      <c r="CF542" s="151"/>
      <c r="CG542" s="151"/>
      <c r="CH542" s="151"/>
      <c r="CI542" s="151"/>
      <c r="CJ542" s="151"/>
      <c r="CK542" s="151"/>
      <c r="CL542" s="151"/>
      <c r="CM542" s="151"/>
      <c r="CN542" s="151"/>
      <c r="CO542" s="151"/>
      <c r="CP542" s="151"/>
      <c r="CQ542" s="151"/>
      <c r="CR542" s="151"/>
      <c r="CS542" s="151"/>
      <c r="CT542" s="151"/>
      <c r="CU542" s="151"/>
      <c r="CV542" s="151"/>
      <c r="CW542" s="151"/>
      <c r="CX542" s="151"/>
      <c r="CY542" s="151"/>
      <c r="CZ542" s="151"/>
      <c r="DA542" s="151"/>
      <c r="DB542" s="151"/>
      <c r="DC542" s="151"/>
      <c r="DD542" s="151"/>
      <c r="DE542" s="151"/>
      <c r="DF542" s="151"/>
      <c r="DG542" s="151"/>
      <c r="DH542" s="151"/>
      <c r="DI542" s="151"/>
      <c r="DJ542" s="151"/>
      <c r="DK542" s="151"/>
      <c r="DL542" s="151"/>
      <c r="DM542" s="151"/>
      <c r="DN542" s="151"/>
    </row>
    <row r="543" customFormat="false" ht="12.75" hidden="false" customHeight="false" outlineLevel="0" collapsed="false">
      <c r="A543" s="6" t="s">
        <v>220</v>
      </c>
      <c r="B543" s="6" t="s">
        <v>221</v>
      </c>
      <c r="C543" s="6" t="n">
        <v>20</v>
      </c>
      <c r="D543" s="6" t="s">
        <v>198</v>
      </c>
      <c r="E543" s="150" t="n">
        <v>0</v>
      </c>
      <c r="F543" s="151" t="n">
        <v>0</v>
      </c>
      <c r="G543" s="150" t="n">
        <v>0</v>
      </c>
      <c r="H543" s="151" t="n">
        <v>0</v>
      </c>
      <c r="I543" s="150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1"/>
      <c r="CA543" s="151"/>
      <c r="CB543" s="151"/>
      <c r="CC543" s="151"/>
      <c r="CD543" s="151"/>
      <c r="CE543" s="151"/>
      <c r="CF543" s="151"/>
      <c r="CG543" s="151"/>
      <c r="CH543" s="151"/>
      <c r="CI543" s="151"/>
      <c r="CJ543" s="151"/>
      <c r="CK543" s="151"/>
      <c r="CL543" s="151"/>
      <c r="CM543" s="151"/>
      <c r="CN543" s="151"/>
      <c r="CO543" s="151"/>
      <c r="CP543" s="151"/>
      <c r="CQ543" s="151"/>
      <c r="CR543" s="151"/>
      <c r="CS543" s="151"/>
      <c r="CT543" s="151"/>
      <c r="CU543" s="151"/>
      <c r="CV543" s="151"/>
      <c r="CW543" s="151"/>
      <c r="CX543" s="151"/>
      <c r="CY543" s="151"/>
      <c r="CZ543" s="151"/>
      <c r="DA543" s="151"/>
      <c r="DB543" s="151"/>
      <c r="DC543" s="151"/>
      <c r="DD543" s="151"/>
      <c r="DE543" s="151"/>
      <c r="DF543" s="151"/>
      <c r="DG543" s="151"/>
      <c r="DH543" s="151"/>
      <c r="DI543" s="151"/>
      <c r="DJ543" s="151"/>
      <c r="DK543" s="151"/>
      <c r="DL543" s="151"/>
      <c r="DM543" s="151"/>
      <c r="DN543" s="151"/>
    </row>
    <row r="544" customFormat="false" ht="12.75" hidden="false" customHeight="false" outlineLevel="0" collapsed="false">
      <c r="A544" s="6" t="s">
        <v>220</v>
      </c>
      <c r="B544" s="6" t="s">
        <v>221</v>
      </c>
      <c r="C544" s="6" t="n">
        <v>21</v>
      </c>
      <c r="D544" s="6" t="s">
        <v>199</v>
      </c>
      <c r="E544" s="150" t="n">
        <v>0</v>
      </c>
      <c r="F544" s="151" t="n">
        <v>0</v>
      </c>
      <c r="G544" s="150" t="n">
        <v>0</v>
      </c>
      <c r="H544" s="151" t="n">
        <v>0</v>
      </c>
      <c r="I544" s="150"/>
      <c r="J544" s="151"/>
      <c r="K544" s="151"/>
      <c r="L544" s="151"/>
      <c r="M544" s="151"/>
      <c r="N544" s="151"/>
      <c r="O544" s="151"/>
      <c r="P544" s="151"/>
      <c r="Q544" s="151"/>
      <c r="R544" s="151"/>
      <c r="S544" s="151"/>
      <c r="T544" s="151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  <c r="AL544" s="151"/>
      <c r="AM544" s="151"/>
      <c r="AN544" s="151"/>
      <c r="AO544" s="151"/>
      <c r="AP544" s="151"/>
      <c r="AQ544" s="151"/>
      <c r="AR544" s="151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1"/>
      <c r="CA544" s="151"/>
      <c r="CB544" s="151"/>
      <c r="CC544" s="151"/>
      <c r="CD544" s="151"/>
      <c r="CE544" s="151"/>
      <c r="CF544" s="151"/>
      <c r="CG544" s="151"/>
      <c r="CH544" s="151"/>
      <c r="CI544" s="151"/>
      <c r="CJ544" s="151"/>
      <c r="CK544" s="151"/>
      <c r="CL544" s="151"/>
      <c r="CM544" s="151"/>
      <c r="CN544" s="151"/>
      <c r="CO544" s="151"/>
      <c r="CP544" s="151"/>
      <c r="CQ544" s="151"/>
      <c r="CR544" s="151"/>
      <c r="CS544" s="151"/>
      <c r="CT544" s="151"/>
      <c r="CU544" s="151"/>
      <c r="CV544" s="151"/>
      <c r="CW544" s="151"/>
      <c r="CX544" s="151"/>
      <c r="CY544" s="151"/>
      <c r="CZ544" s="151"/>
      <c r="DA544" s="151"/>
      <c r="DB544" s="151"/>
      <c r="DC544" s="151"/>
      <c r="DD544" s="151"/>
      <c r="DE544" s="151"/>
      <c r="DF544" s="151"/>
      <c r="DG544" s="151"/>
      <c r="DH544" s="151"/>
      <c r="DI544" s="151"/>
      <c r="DJ544" s="151"/>
      <c r="DK544" s="151"/>
      <c r="DL544" s="151"/>
      <c r="DM544" s="151"/>
      <c r="DN544" s="151"/>
    </row>
    <row r="545" customFormat="false" ht="12.75" hidden="false" customHeight="false" outlineLevel="0" collapsed="false">
      <c r="A545" s="6" t="s">
        <v>220</v>
      </c>
      <c r="B545" s="6" t="s">
        <v>221</v>
      </c>
      <c r="C545" s="6" t="n">
        <v>22</v>
      </c>
      <c r="D545" s="6" t="s">
        <v>200</v>
      </c>
      <c r="E545" s="150" t="n">
        <v>0</v>
      </c>
      <c r="F545" s="151" t="n">
        <v>0</v>
      </c>
      <c r="G545" s="150" t="n">
        <v>0</v>
      </c>
      <c r="H545" s="151" t="n">
        <v>0</v>
      </c>
      <c r="I545" s="150"/>
      <c r="J545" s="151"/>
      <c r="K545" s="151"/>
      <c r="L545" s="151"/>
      <c r="M545" s="151"/>
      <c r="N545" s="151"/>
      <c r="O545" s="151"/>
      <c r="P545" s="151"/>
      <c r="Q545" s="151"/>
      <c r="R545" s="151"/>
      <c r="S545" s="151"/>
      <c r="T545" s="151"/>
      <c r="U545" s="151"/>
      <c r="V545" s="151"/>
      <c r="W545" s="151"/>
      <c r="X545" s="151"/>
      <c r="Y545" s="151"/>
      <c r="Z545" s="151"/>
      <c r="AA545" s="151"/>
      <c r="AB545" s="151"/>
      <c r="AC545" s="151"/>
      <c r="AD545" s="151"/>
      <c r="AE545" s="151"/>
      <c r="AF545" s="151"/>
      <c r="AG545" s="151"/>
      <c r="AH545" s="151"/>
      <c r="AI545" s="151"/>
      <c r="AJ545" s="151"/>
      <c r="AK545" s="151"/>
      <c r="AL545" s="151"/>
      <c r="AM545" s="151"/>
      <c r="AN545" s="151"/>
      <c r="AO545" s="151"/>
      <c r="AP545" s="151"/>
      <c r="AQ545" s="151"/>
      <c r="AR545" s="151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1"/>
      <c r="CA545" s="151"/>
      <c r="CB545" s="151"/>
      <c r="CC545" s="151"/>
      <c r="CD545" s="151"/>
      <c r="CE545" s="151"/>
      <c r="CF545" s="151"/>
      <c r="CG545" s="151"/>
      <c r="CH545" s="151"/>
      <c r="CI545" s="151"/>
      <c r="CJ545" s="151"/>
      <c r="CK545" s="151"/>
      <c r="CL545" s="151"/>
      <c r="CM545" s="151"/>
      <c r="CN545" s="151"/>
      <c r="CO545" s="151"/>
      <c r="CP545" s="151"/>
      <c r="CQ545" s="151"/>
      <c r="CR545" s="151"/>
      <c r="CS545" s="151"/>
      <c r="CT545" s="151"/>
      <c r="CU545" s="151"/>
      <c r="CV545" s="151"/>
      <c r="CW545" s="151"/>
      <c r="CX545" s="151"/>
      <c r="CY545" s="151"/>
      <c r="CZ545" s="151"/>
      <c r="DA545" s="151"/>
      <c r="DB545" s="151"/>
      <c r="DC545" s="151"/>
      <c r="DD545" s="151"/>
      <c r="DE545" s="151"/>
      <c r="DF545" s="151"/>
      <c r="DG545" s="151"/>
      <c r="DH545" s="151"/>
      <c r="DI545" s="151"/>
      <c r="DJ545" s="151"/>
      <c r="DK545" s="151"/>
      <c r="DL545" s="151"/>
      <c r="DM545" s="151"/>
      <c r="DN545" s="151"/>
    </row>
    <row r="546" customFormat="false" ht="12.75" hidden="false" customHeight="false" outlineLevel="0" collapsed="false">
      <c r="A546" s="6" t="s">
        <v>220</v>
      </c>
      <c r="B546" s="6" t="s">
        <v>221</v>
      </c>
      <c r="C546" s="6" t="n">
        <v>23</v>
      </c>
      <c r="D546" s="6" t="s">
        <v>134</v>
      </c>
      <c r="E546" s="150" t="n">
        <v>0</v>
      </c>
      <c r="F546" s="151" t="n">
        <v>0</v>
      </c>
      <c r="G546" s="150" t="n">
        <v>0</v>
      </c>
      <c r="H546" s="151" t="n">
        <v>0</v>
      </c>
      <c r="I546" s="150"/>
      <c r="J546" s="151"/>
      <c r="K546" s="151"/>
      <c r="L546" s="151"/>
      <c r="M546" s="151"/>
      <c r="N546" s="151"/>
      <c r="O546" s="151"/>
      <c r="P546" s="151"/>
      <c r="Q546" s="151"/>
      <c r="R546" s="151"/>
      <c r="S546" s="151"/>
      <c r="T546" s="151"/>
      <c r="U546" s="151"/>
      <c r="V546" s="151"/>
      <c r="W546" s="151"/>
      <c r="X546" s="151"/>
      <c r="Y546" s="151"/>
      <c r="Z546" s="151"/>
      <c r="AA546" s="151"/>
      <c r="AB546" s="151"/>
      <c r="AC546" s="151"/>
      <c r="AD546" s="151"/>
      <c r="AE546" s="151"/>
      <c r="AF546" s="151"/>
      <c r="AG546" s="151"/>
      <c r="AH546" s="151"/>
      <c r="AI546" s="151"/>
      <c r="AJ546" s="151"/>
      <c r="AK546" s="151"/>
      <c r="AL546" s="151"/>
      <c r="AM546" s="151"/>
      <c r="AN546" s="151"/>
      <c r="AO546" s="151"/>
      <c r="AP546" s="151"/>
      <c r="AQ546" s="151"/>
      <c r="AR546" s="151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1"/>
      <c r="CA546" s="151"/>
      <c r="CB546" s="151"/>
      <c r="CC546" s="151"/>
      <c r="CD546" s="151"/>
      <c r="CE546" s="151"/>
      <c r="CF546" s="151"/>
      <c r="CG546" s="151"/>
      <c r="CH546" s="151"/>
      <c r="CI546" s="151"/>
      <c r="CJ546" s="151"/>
      <c r="CK546" s="151"/>
      <c r="CL546" s="151"/>
      <c r="CM546" s="151"/>
      <c r="CN546" s="151"/>
      <c r="CO546" s="151"/>
      <c r="CP546" s="151"/>
      <c r="CQ546" s="151"/>
      <c r="CR546" s="151"/>
      <c r="CS546" s="151"/>
      <c r="CT546" s="151"/>
      <c r="CU546" s="151"/>
      <c r="CV546" s="151"/>
      <c r="CW546" s="151"/>
      <c r="CX546" s="151"/>
      <c r="CY546" s="151"/>
      <c r="CZ546" s="151"/>
      <c r="DA546" s="151"/>
      <c r="DB546" s="151"/>
      <c r="DC546" s="151"/>
      <c r="DD546" s="151"/>
      <c r="DE546" s="151"/>
      <c r="DF546" s="151"/>
      <c r="DG546" s="151"/>
      <c r="DH546" s="151"/>
      <c r="DI546" s="151"/>
      <c r="DJ546" s="151"/>
      <c r="DK546" s="151"/>
      <c r="DL546" s="151"/>
      <c r="DM546" s="151"/>
      <c r="DN546" s="151"/>
    </row>
    <row r="547" customFormat="false" ht="12.75" hidden="false" customHeight="false" outlineLevel="0" collapsed="false">
      <c r="A547" s="6" t="s">
        <v>220</v>
      </c>
      <c r="B547" s="6" t="s">
        <v>221</v>
      </c>
      <c r="C547" s="6" t="n">
        <v>24</v>
      </c>
      <c r="D547" s="6" t="s">
        <v>45</v>
      </c>
      <c r="E547" s="150" t="n">
        <v>0</v>
      </c>
      <c r="F547" s="151" t="n">
        <v>0</v>
      </c>
      <c r="G547" s="150" t="n">
        <v>0</v>
      </c>
      <c r="H547" s="151" t="n">
        <v>0</v>
      </c>
      <c r="I547" s="150"/>
      <c r="J547" s="151"/>
      <c r="K547" s="151"/>
      <c r="L547" s="151"/>
      <c r="M547" s="151"/>
      <c r="N547" s="151"/>
      <c r="O547" s="151"/>
      <c r="P547" s="151"/>
      <c r="Q547" s="151"/>
      <c r="R547" s="151"/>
      <c r="S547" s="151"/>
      <c r="T547" s="151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1"/>
      <c r="CA547" s="151"/>
      <c r="CB547" s="151"/>
      <c r="CC547" s="151"/>
      <c r="CD547" s="151"/>
      <c r="CE547" s="151"/>
      <c r="CF547" s="151"/>
      <c r="CG547" s="151"/>
      <c r="CH547" s="151"/>
      <c r="CI547" s="151"/>
      <c r="CJ547" s="151"/>
      <c r="CK547" s="151"/>
      <c r="CL547" s="151"/>
      <c r="CM547" s="151"/>
      <c r="CN547" s="151"/>
      <c r="CO547" s="151"/>
      <c r="CP547" s="151"/>
      <c r="CQ547" s="151"/>
      <c r="CR547" s="151"/>
      <c r="CS547" s="151"/>
      <c r="CT547" s="151"/>
      <c r="CU547" s="151"/>
      <c r="CV547" s="151"/>
      <c r="CW547" s="151"/>
      <c r="CX547" s="151"/>
      <c r="CY547" s="151"/>
      <c r="CZ547" s="151"/>
      <c r="DA547" s="151"/>
      <c r="DB547" s="151"/>
      <c r="DC547" s="151"/>
      <c r="DD547" s="151"/>
      <c r="DE547" s="151"/>
      <c r="DF547" s="151"/>
      <c r="DG547" s="151"/>
      <c r="DH547" s="151"/>
      <c r="DI547" s="151"/>
      <c r="DJ547" s="151"/>
      <c r="DK547" s="151"/>
      <c r="DL547" s="151"/>
      <c r="DM547" s="151"/>
      <c r="DN547" s="151"/>
    </row>
    <row r="548" customFormat="false" ht="12.75" hidden="false" customHeight="false" outlineLevel="0" collapsed="false">
      <c r="A548" s="6" t="s">
        <v>220</v>
      </c>
      <c r="B548" s="6" t="s">
        <v>221</v>
      </c>
      <c r="C548" s="6" t="n">
        <v>25</v>
      </c>
      <c r="D548" s="6" t="s">
        <v>46</v>
      </c>
      <c r="E548" s="150" t="n">
        <v>0</v>
      </c>
      <c r="F548" s="151" t="n">
        <v>0</v>
      </c>
      <c r="G548" s="150" t="n">
        <v>0</v>
      </c>
      <c r="H548" s="151" t="n">
        <v>0</v>
      </c>
      <c r="I548" s="150"/>
      <c r="J548" s="151"/>
      <c r="K548" s="151"/>
      <c r="L548" s="151"/>
      <c r="M548" s="151"/>
      <c r="N548" s="151"/>
      <c r="O548" s="151"/>
      <c r="P548" s="151"/>
      <c r="Q548" s="151"/>
      <c r="R548" s="151"/>
      <c r="S548" s="151"/>
      <c r="T548" s="151"/>
      <c r="U548" s="151"/>
      <c r="V548" s="151"/>
      <c r="W548" s="151"/>
      <c r="X548" s="151"/>
      <c r="Y548" s="151"/>
      <c r="Z548" s="151"/>
      <c r="AA548" s="151"/>
      <c r="AB548" s="151"/>
      <c r="AC548" s="151"/>
      <c r="AD548" s="151"/>
      <c r="AE548" s="151"/>
      <c r="AF548" s="151"/>
      <c r="AG548" s="151"/>
      <c r="AH548" s="151"/>
      <c r="AI548" s="151"/>
      <c r="AJ548" s="151"/>
      <c r="AK548" s="151"/>
      <c r="AL548" s="151"/>
      <c r="AM548" s="151"/>
      <c r="AN548" s="151"/>
      <c r="AO548" s="151"/>
      <c r="AP548" s="151"/>
      <c r="AQ548" s="151"/>
      <c r="AR548" s="151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1"/>
      <c r="CA548" s="151"/>
      <c r="CB548" s="151"/>
      <c r="CC548" s="151"/>
      <c r="CD548" s="151"/>
      <c r="CE548" s="151"/>
      <c r="CF548" s="151"/>
      <c r="CG548" s="151"/>
      <c r="CH548" s="151"/>
      <c r="CI548" s="151"/>
      <c r="CJ548" s="151"/>
      <c r="CK548" s="151"/>
      <c r="CL548" s="151"/>
      <c r="CM548" s="151"/>
      <c r="CN548" s="151"/>
      <c r="CO548" s="151"/>
      <c r="CP548" s="151"/>
      <c r="CQ548" s="151"/>
      <c r="CR548" s="151"/>
      <c r="CS548" s="151"/>
      <c r="CT548" s="151"/>
      <c r="CU548" s="151"/>
      <c r="CV548" s="151"/>
      <c r="CW548" s="151"/>
      <c r="CX548" s="151"/>
      <c r="CY548" s="151"/>
      <c r="CZ548" s="151"/>
      <c r="DA548" s="151"/>
      <c r="DB548" s="151"/>
      <c r="DC548" s="151"/>
      <c r="DD548" s="151"/>
      <c r="DE548" s="151"/>
      <c r="DF548" s="151"/>
      <c r="DG548" s="151"/>
      <c r="DH548" s="151"/>
      <c r="DI548" s="151"/>
      <c r="DJ548" s="151"/>
      <c r="DK548" s="151"/>
      <c r="DL548" s="151"/>
      <c r="DM548" s="151"/>
      <c r="DN548" s="151"/>
    </row>
    <row r="549" customFormat="false" ht="12.75" hidden="false" customHeight="false" outlineLevel="0" collapsed="false">
      <c r="A549" s="6" t="s">
        <v>220</v>
      </c>
      <c r="B549" s="6" t="s">
        <v>221</v>
      </c>
      <c r="C549" s="6" t="n">
        <v>26</v>
      </c>
      <c r="D549" s="6" t="s">
        <v>201</v>
      </c>
      <c r="E549" s="150" t="n">
        <v>0</v>
      </c>
      <c r="F549" s="151" t="n">
        <v>0</v>
      </c>
      <c r="G549" s="150" t="n">
        <v>0</v>
      </c>
      <c r="H549" s="151" t="n">
        <v>0</v>
      </c>
      <c r="I549" s="150"/>
      <c r="J549" s="151"/>
      <c r="K549" s="151"/>
      <c r="L549" s="151"/>
      <c r="M549" s="151"/>
      <c r="N549" s="151"/>
      <c r="O549" s="151"/>
      <c r="P549" s="151"/>
      <c r="Q549" s="151"/>
      <c r="R549" s="151"/>
      <c r="S549" s="151"/>
      <c r="T549" s="151"/>
      <c r="U549" s="151"/>
      <c r="V549" s="151"/>
      <c r="W549" s="151"/>
      <c r="X549" s="151"/>
      <c r="Y549" s="151"/>
      <c r="Z549" s="151"/>
      <c r="AA549" s="151"/>
      <c r="AB549" s="151"/>
      <c r="AC549" s="151"/>
      <c r="AD549" s="151"/>
      <c r="AE549" s="151"/>
      <c r="AF549" s="151"/>
      <c r="AG549" s="151"/>
      <c r="AH549" s="151"/>
      <c r="AI549" s="151"/>
      <c r="AJ549" s="151"/>
      <c r="AK549" s="151"/>
      <c r="AL549" s="151"/>
      <c r="AM549" s="151"/>
      <c r="AN549" s="151"/>
      <c r="AO549" s="151"/>
      <c r="AP549" s="151"/>
      <c r="AQ549" s="151"/>
      <c r="AR549" s="151"/>
      <c r="AS549" s="151"/>
      <c r="AT549" s="151"/>
      <c r="AU549" s="151"/>
      <c r="AV549" s="151"/>
      <c r="AW549" s="151"/>
      <c r="AX549" s="151"/>
      <c r="AY549" s="151"/>
      <c r="AZ549" s="151"/>
      <c r="BA549" s="151"/>
      <c r="BB549" s="151"/>
      <c r="BC549" s="151"/>
      <c r="BD549" s="151"/>
      <c r="BE549" s="151"/>
      <c r="BF549" s="151"/>
      <c r="BG549" s="151"/>
      <c r="BH549" s="151"/>
      <c r="BI549" s="151"/>
      <c r="BJ549" s="151"/>
      <c r="BK549" s="151"/>
      <c r="BL549" s="151"/>
      <c r="BM549" s="151"/>
      <c r="BN549" s="151"/>
      <c r="BO549" s="151"/>
      <c r="BP549" s="151"/>
      <c r="BQ549" s="151"/>
      <c r="BR549" s="151"/>
      <c r="BS549" s="151"/>
      <c r="BT549" s="151"/>
      <c r="BU549" s="151"/>
      <c r="BV549" s="151"/>
      <c r="BW549" s="151"/>
      <c r="BX549" s="151"/>
      <c r="BY549" s="151"/>
      <c r="BZ549" s="151"/>
      <c r="CA549" s="151"/>
      <c r="CB549" s="151"/>
      <c r="CC549" s="151"/>
      <c r="CD549" s="151"/>
      <c r="CE549" s="151"/>
      <c r="CF549" s="151"/>
      <c r="CG549" s="151"/>
      <c r="CH549" s="151"/>
      <c r="CI549" s="151"/>
      <c r="CJ549" s="151"/>
      <c r="CK549" s="151"/>
      <c r="CL549" s="151"/>
      <c r="CM549" s="151"/>
      <c r="CN549" s="151"/>
      <c r="CO549" s="151"/>
      <c r="CP549" s="151"/>
      <c r="CQ549" s="151"/>
      <c r="CR549" s="151"/>
      <c r="CS549" s="151"/>
      <c r="CT549" s="151"/>
      <c r="CU549" s="151"/>
      <c r="CV549" s="151"/>
      <c r="CW549" s="151"/>
      <c r="CX549" s="151"/>
      <c r="CY549" s="151"/>
      <c r="CZ549" s="151"/>
      <c r="DA549" s="151"/>
      <c r="DB549" s="151"/>
      <c r="DC549" s="151"/>
      <c r="DD549" s="151"/>
      <c r="DE549" s="151"/>
      <c r="DF549" s="151"/>
      <c r="DG549" s="151"/>
      <c r="DH549" s="151"/>
      <c r="DI549" s="151"/>
      <c r="DJ549" s="151"/>
      <c r="DK549" s="151"/>
      <c r="DL549" s="151"/>
      <c r="DM549" s="151"/>
      <c r="DN549" s="151"/>
    </row>
    <row r="550" customFormat="false" ht="12.75" hidden="false" customHeight="false" outlineLevel="0" collapsed="false">
      <c r="A550" s="6" t="s">
        <v>220</v>
      </c>
      <c r="B550" s="6" t="s">
        <v>221</v>
      </c>
      <c r="C550" s="6" t="n">
        <v>27</v>
      </c>
      <c r="D550" s="6" t="s">
        <v>202</v>
      </c>
      <c r="E550" s="150" t="n">
        <v>0</v>
      </c>
      <c r="F550" s="151" t="n">
        <v>0</v>
      </c>
      <c r="G550" s="150" t="n">
        <v>0</v>
      </c>
      <c r="H550" s="151" t="n">
        <v>0</v>
      </c>
      <c r="I550" s="150"/>
      <c r="J550" s="151"/>
      <c r="K550" s="151"/>
      <c r="L550" s="151"/>
      <c r="M550" s="151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  <c r="BI550" s="151"/>
      <c r="BJ550" s="151"/>
      <c r="BK550" s="151"/>
      <c r="BL550" s="151"/>
      <c r="BM550" s="151"/>
      <c r="BN550" s="151"/>
      <c r="BO550" s="151"/>
      <c r="BP550" s="151"/>
      <c r="BQ550" s="151"/>
      <c r="BR550" s="151"/>
      <c r="BS550" s="151"/>
      <c r="BT550" s="151"/>
      <c r="BU550" s="151"/>
      <c r="BV550" s="151"/>
      <c r="BW550" s="151"/>
      <c r="BX550" s="151"/>
      <c r="BY550" s="151"/>
      <c r="BZ550" s="151"/>
      <c r="CA550" s="151"/>
      <c r="CB550" s="151"/>
      <c r="CC550" s="151"/>
      <c r="CD550" s="151"/>
      <c r="CE550" s="151"/>
      <c r="CF550" s="151"/>
      <c r="CG550" s="151"/>
      <c r="CH550" s="151"/>
      <c r="CI550" s="151"/>
      <c r="CJ550" s="151"/>
      <c r="CK550" s="151"/>
      <c r="CL550" s="151"/>
      <c r="CM550" s="151"/>
      <c r="CN550" s="151"/>
      <c r="CO550" s="151"/>
      <c r="CP550" s="151"/>
      <c r="CQ550" s="151"/>
      <c r="CR550" s="151"/>
      <c r="CS550" s="151"/>
      <c r="CT550" s="151"/>
      <c r="CU550" s="151"/>
      <c r="CV550" s="151"/>
      <c r="CW550" s="151"/>
      <c r="CX550" s="151"/>
      <c r="CY550" s="151"/>
      <c r="CZ550" s="151"/>
      <c r="DA550" s="151"/>
      <c r="DB550" s="151"/>
      <c r="DC550" s="151"/>
      <c r="DD550" s="151"/>
      <c r="DE550" s="151"/>
      <c r="DF550" s="151"/>
      <c r="DG550" s="151"/>
      <c r="DH550" s="151"/>
      <c r="DI550" s="151"/>
      <c r="DJ550" s="151"/>
      <c r="DK550" s="151"/>
      <c r="DL550" s="151"/>
      <c r="DM550" s="151"/>
      <c r="DN550" s="151"/>
    </row>
    <row r="551" customFormat="false" ht="12.75" hidden="false" customHeight="false" outlineLevel="0" collapsed="false">
      <c r="A551" s="6" t="s">
        <v>220</v>
      </c>
      <c r="B551" s="6" t="s">
        <v>221</v>
      </c>
      <c r="C551" s="6" t="n">
        <v>28</v>
      </c>
      <c r="D551" s="6" t="s">
        <v>203</v>
      </c>
      <c r="E551" s="150" t="n">
        <v>0</v>
      </c>
      <c r="F551" s="151" t="n">
        <v>0</v>
      </c>
      <c r="G551" s="150" t="n">
        <v>0</v>
      </c>
      <c r="H551" s="151" t="n">
        <v>0</v>
      </c>
      <c r="I551" s="150"/>
      <c r="J551" s="151"/>
      <c r="K551" s="151"/>
      <c r="L551" s="151"/>
      <c r="M551" s="151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  <c r="BI551" s="151"/>
      <c r="BJ551" s="151"/>
      <c r="BK551" s="151"/>
      <c r="BL551" s="151"/>
      <c r="BM551" s="151"/>
      <c r="BN551" s="151"/>
      <c r="BO551" s="151"/>
      <c r="BP551" s="151"/>
      <c r="BQ551" s="151"/>
      <c r="BR551" s="151"/>
      <c r="BS551" s="151"/>
      <c r="BT551" s="151"/>
      <c r="BU551" s="151"/>
      <c r="BV551" s="151"/>
      <c r="BW551" s="151"/>
      <c r="BX551" s="151"/>
      <c r="BY551" s="151"/>
      <c r="BZ551" s="151"/>
      <c r="CA551" s="151"/>
      <c r="CB551" s="151"/>
      <c r="CC551" s="151"/>
      <c r="CD551" s="151"/>
      <c r="CE551" s="151"/>
      <c r="CF551" s="151"/>
      <c r="CG551" s="151"/>
      <c r="CH551" s="151"/>
      <c r="CI551" s="151"/>
      <c r="CJ551" s="151"/>
      <c r="CK551" s="151"/>
      <c r="CL551" s="151"/>
      <c r="CM551" s="151"/>
      <c r="CN551" s="151"/>
      <c r="CO551" s="151"/>
      <c r="CP551" s="151"/>
      <c r="CQ551" s="151"/>
      <c r="CR551" s="151"/>
      <c r="CS551" s="151"/>
      <c r="CT551" s="151"/>
      <c r="CU551" s="151"/>
      <c r="CV551" s="151"/>
      <c r="CW551" s="151"/>
      <c r="CX551" s="151"/>
      <c r="CY551" s="151"/>
      <c r="CZ551" s="151"/>
      <c r="DA551" s="151"/>
      <c r="DB551" s="151"/>
      <c r="DC551" s="151"/>
      <c r="DD551" s="151"/>
      <c r="DE551" s="151"/>
      <c r="DF551" s="151"/>
      <c r="DG551" s="151"/>
      <c r="DH551" s="151"/>
      <c r="DI551" s="151"/>
      <c r="DJ551" s="151"/>
      <c r="DK551" s="151"/>
      <c r="DL551" s="151"/>
      <c r="DM551" s="151"/>
      <c r="DN551" s="151"/>
    </row>
    <row r="552" customFormat="false" ht="12.75" hidden="false" customHeight="false" outlineLevel="0" collapsed="false">
      <c r="A552" s="6" t="s">
        <v>220</v>
      </c>
      <c r="B552" s="6" t="s">
        <v>221</v>
      </c>
      <c r="C552" s="6" t="n">
        <v>29</v>
      </c>
      <c r="D552" s="6" t="s">
        <v>204</v>
      </c>
      <c r="E552" s="150" t="n">
        <v>0</v>
      </c>
      <c r="F552" s="151" t="n">
        <v>0</v>
      </c>
      <c r="G552" s="150" t="n">
        <v>0</v>
      </c>
      <c r="H552" s="151" t="n">
        <v>0</v>
      </c>
      <c r="I552" s="150"/>
      <c r="J552" s="151"/>
      <c r="K552" s="151"/>
      <c r="L552" s="151"/>
      <c r="M552" s="151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  <c r="BI552" s="151"/>
      <c r="BJ552" s="151"/>
      <c r="BK552" s="151"/>
      <c r="BL552" s="151"/>
      <c r="BM552" s="151"/>
      <c r="BN552" s="151"/>
      <c r="BO552" s="151"/>
      <c r="BP552" s="151"/>
      <c r="BQ552" s="151"/>
      <c r="BR552" s="151"/>
      <c r="BS552" s="151"/>
      <c r="BT552" s="151"/>
      <c r="BU552" s="151"/>
      <c r="BV552" s="151"/>
      <c r="BW552" s="151"/>
      <c r="BX552" s="151"/>
      <c r="BY552" s="151"/>
      <c r="BZ552" s="151"/>
      <c r="CA552" s="151"/>
      <c r="CB552" s="151"/>
      <c r="CC552" s="151"/>
      <c r="CD552" s="151"/>
      <c r="CE552" s="151"/>
      <c r="CF552" s="151"/>
      <c r="CG552" s="151"/>
      <c r="CH552" s="151"/>
      <c r="CI552" s="151"/>
      <c r="CJ552" s="151"/>
      <c r="CK552" s="151"/>
      <c r="CL552" s="151"/>
      <c r="CM552" s="151"/>
      <c r="CN552" s="151"/>
      <c r="CO552" s="151"/>
      <c r="CP552" s="151"/>
      <c r="CQ552" s="151"/>
      <c r="CR552" s="151"/>
      <c r="CS552" s="151"/>
      <c r="CT552" s="151"/>
      <c r="CU552" s="151"/>
      <c r="CV552" s="151"/>
      <c r="CW552" s="151"/>
      <c r="CX552" s="151"/>
      <c r="CY552" s="151"/>
      <c r="CZ552" s="151"/>
      <c r="DA552" s="151"/>
      <c r="DB552" s="151"/>
      <c r="DC552" s="151"/>
      <c r="DD552" s="151"/>
      <c r="DE552" s="151"/>
      <c r="DF552" s="151"/>
      <c r="DG552" s="151"/>
      <c r="DH552" s="151"/>
      <c r="DI552" s="151"/>
      <c r="DJ552" s="151"/>
      <c r="DK552" s="151"/>
      <c r="DL552" s="151"/>
      <c r="DM552" s="151"/>
      <c r="DN552" s="151"/>
    </row>
    <row r="553" customFormat="false" ht="12.75" hidden="false" customHeight="false" outlineLevel="0" collapsed="false">
      <c r="A553" s="6" t="s">
        <v>220</v>
      </c>
      <c r="B553" s="6" t="s">
        <v>221</v>
      </c>
      <c r="C553" s="6" t="n">
        <v>30</v>
      </c>
      <c r="D553" s="6" t="s">
        <v>205</v>
      </c>
      <c r="E553" s="150" t="n">
        <v>0</v>
      </c>
      <c r="F553" s="151" t="n">
        <v>0</v>
      </c>
      <c r="G553" s="150" t="n">
        <v>0</v>
      </c>
      <c r="H553" s="151" t="n">
        <v>0</v>
      </c>
      <c r="I553" s="150"/>
      <c r="J553" s="151"/>
      <c r="K553" s="151"/>
      <c r="L553" s="151"/>
      <c r="M553" s="151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  <c r="BI553" s="151"/>
      <c r="BJ553" s="151"/>
      <c r="BK553" s="151"/>
      <c r="BL553" s="151"/>
      <c r="BM553" s="151"/>
      <c r="BN553" s="151"/>
      <c r="BO553" s="151"/>
      <c r="BP553" s="151"/>
      <c r="BQ553" s="151"/>
      <c r="BR553" s="151"/>
      <c r="BS553" s="151"/>
      <c r="BT553" s="151"/>
      <c r="BU553" s="151"/>
      <c r="BV553" s="151"/>
      <c r="BW553" s="151"/>
      <c r="BX553" s="151"/>
      <c r="BY553" s="151"/>
      <c r="BZ553" s="151"/>
      <c r="CA553" s="151"/>
      <c r="CB553" s="151"/>
      <c r="CC553" s="151"/>
      <c r="CD553" s="151"/>
      <c r="CE553" s="151"/>
      <c r="CF553" s="151"/>
      <c r="CG553" s="151"/>
      <c r="CH553" s="151"/>
      <c r="CI553" s="151"/>
      <c r="CJ553" s="151"/>
      <c r="CK553" s="151"/>
      <c r="CL553" s="151"/>
      <c r="CM553" s="151"/>
      <c r="CN553" s="151"/>
      <c r="CO553" s="151"/>
      <c r="CP553" s="151"/>
      <c r="CQ553" s="151"/>
      <c r="CR553" s="151"/>
      <c r="CS553" s="151"/>
      <c r="CT553" s="151"/>
      <c r="CU553" s="151"/>
      <c r="CV553" s="151"/>
      <c r="CW553" s="151"/>
      <c r="CX553" s="151"/>
      <c r="CY553" s="151"/>
      <c r="CZ553" s="151"/>
      <c r="DA553" s="151"/>
      <c r="DB553" s="151"/>
      <c r="DC553" s="151"/>
      <c r="DD553" s="151"/>
      <c r="DE553" s="151"/>
      <c r="DF553" s="151"/>
      <c r="DG553" s="151"/>
      <c r="DH553" s="151"/>
      <c r="DI553" s="151"/>
      <c r="DJ553" s="151"/>
      <c r="DK553" s="151"/>
      <c r="DL553" s="151"/>
      <c r="DM553" s="151"/>
      <c r="DN553" s="151"/>
    </row>
    <row r="554" customFormat="false" ht="12.75" hidden="false" customHeight="false" outlineLevel="0" collapsed="false">
      <c r="A554" s="6" t="s">
        <v>220</v>
      </c>
      <c r="B554" s="6" t="s">
        <v>221</v>
      </c>
      <c r="C554" s="6" t="n">
        <v>31</v>
      </c>
      <c r="D554" s="6" t="s">
        <v>206</v>
      </c>
      <c r="E554" s="150" t="n">
        <v>0</v>
      </c>
      <c r="F554" s="151" t="n">
        <v>0</v>
      </c>
      <c r="G554" s="150" t="n">
        <v>0</v>
      </c>
      <c r="H554" s="151" t="n">
        <v>0</v>
      </c>
      <c r="I554" s="150"/>
      <c r="J554" s="151"/>
      <c r="K554" s="151"/>
      <c r="L554" s="151"/>
      <c r="M554" s="151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1"/>
      <c r="BN554" s="151"/>
      <c r="BO554" s="151"/>
      <c r="BP554" s="151"/>
      <c r="BQ554" s="151"/>
      <c r="BR554" s="151"/>
      <c r="BS554" s="151"/>
      <c r="BT554" s="151"/>
      <c r="BU554" s="151"/>
      <c r="BV554" s="151"/>
      <c r="BW554" s="151"/>
      <c r="BX554" s="151"/>
      <c r="BY554" s="151"/>
      <c r="BZ554" s="151"/>
      <c r="CA554" s="151"/>
      <c r="CB554" s="151"/>
      <c r="CC554" s="151"/>
      <c r="CD554" s="151"/>
      <c r="CE554" s="151"/>
      <c r="CF554" s="151"/>
      <c r="CG554" s="151"/>
      <c r="CH554" s="151"/>
      <c r="CI554" s="151"/>
      <c r="CJ554" s="151"/>
      <c r="CK554" s="151"/>
      <c r="CL554" s="151"/>
      <c r="CM554" s="151"/>
      <c r="CN554" s="151"/>
      <c r="CO554" s="151"/>
      <c r="CP554" s="151"/>
      <c r="CQ554" s="151"/>
      <c r="CR554" s="151"/>
      <c r="CS554" s="151"/>
      <c r="CT554" s="151"/>
      <c r="CU554" s="151"/>
      <c r="CV554" s="151"/>
      <c r="CW554" s="151"/>
      <c r="CX554" s="151"/>
      <c r="CY554" s="151"/>
      <c r="CZ554" s="151"/>
      <c r="DA554" s="151"/>
      <c r="DB554" s="151"/>
      <c r="DC554" s="151"/>
      <c r="DD554" s="151"/>
      <c r="DE554" s="151"/>
      <c r="DF554" s="151"/>
      <c r="DG554" s="151"/>
      <c r="DH554" s="151"/>
      <c r="DI554" s="151"/>
      <c r="DJ554" s="151"/>
      <c r="DK554" s="151"/>
      <c r="DL554" s="151"/>
      <c r="DM554" s="151"/>
      <c r="DN554" s="151"/>
    </row>
    <row r="555" customFormat="false" ht="12.75" hidden="false" customHeight="false" outlineLevel="0" collapsed="false">
      <c r="A555" s="6" t="s">
        <v>220</v>
      </c>
      <c r="B555" s="6" t="s">
        <v>221</v>
      </c>
      <c r="C555" s="6" t="n">
        <v>32</v>
      </c>
      <c r="D555" s="6" t="s">
        <v>60</v>
      </c>
      <c r="E555" s="150" t="n">
        <v>0</v>
      </c>
      <c r="F555" s="151" t="n">
        <v>0</v>
      </c>
      <c r="G555" s="150" t="n">
        <v>0</v>
      </c>
      <c r="H555" s="151" t="n">
        <v>0</v>
      </c>
      <c r="I555" s="150"/>
      <c r="J555" s="151"/>
      <c r="K555" s="151"/>
      <c r="L555" s="151"/>
      <c r="M555" s="151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151"/>
      <c r="BN555" s="151"/>
      <c r="BO555" s="151"/>
      <c r="BP555" s="151"/>
      <c r="BQ555" s="151"/>
      <c r="BR555" s="151"/>
      <c r="BS555" s="151"/>
      <c r="BT555" s="151"/>
      <c r="BU555" s="151"/>
      <c r="BV555" s="151"/>
      <c r="BW555" s="151"/>
      <c r="BX555" s="151"/>
      <c r="BY555" s="151"/>
      <c r="BZ555" s="151"/>
      <c r="CA555" s="151"/>
      <c r="CB555" s="151"/>
      <c r="CC555" s="151"/>
      <c r="CD555" s="151"/>
      <c r="CE555" s="151"/>
      <c r="CF555" s="151"/>
      <c r="CG555" s="151"/>
      <c r="CH555" s="151"/>
      <c r="CI555" s="151"/>
      <c r="CJ555" s="151"/>
      <c r="CK555" s="151"/>
      <c r="CL555" s="151"/>
      <c r="CM555" s="151"/>
      <c r="CN555" s="151"/>
      <c r="CO555" s="151"/>
      <c r="CP555" s="151"/>
      <c r="CQ555" s="151"/>
      <c r="CR555" s="151"/>
      <c r="CS555" s="151"/>
      <c r="CT555" s="151"/>
      <c r="CU555" s="151"/>
      <c r="CV555" s="151"/>
      <c r="CW555" s="151"/>
      <c r="CX555" s="151"/>
      <c r="CY555" s="151"/>
      <c r="CZ555" s="151"/>
      <c r="DA555" s="151"/>
      <c r="DB555" s="151"/>
      <c r="DC555" s="151"/>
      <c r="DD555" s="151"/>
      <c r="DE555" s="151"/>
      <c r="DF555" s="151"/>
      <c r="DG555" s="151"/>
      <c r="DH555" s="151"/>
      <c r="DI555" s="151"/>
      <c r="DJ555" s="151"/>
      <c r="DK555" s="151"/>
      <c r="DL555" s="151"/>
      <c r="DM555" s="151"/>
      <c r="DN555" s="151"/>
    </row>
    <row r="556" customFormat="false" ht="12.75" hidden="false" customHeight="false" outlineLevel="0" collapsed="false">
      <c r="A556" s="6" t="s">
        <v>220</v>
      </c>
      <c r="B556" s="6" t="s">
        <v>221</v>
      </c>
      <c r="C556" s="6" t="n">
        <v>33</v>
      </c>
      <c r="D556" s="6" t="s">
        <v>61</v>
      </c>
      <c r="E556" s="150" t="n">
        <v>0</v>
      </c>
      <c r="F556" s="151" t="n">
        <v>0</v>
      </c>
      <c r="G556" s="150" t="n">
        <v>0</v>
      </c>
      <c r="H556" s="151" t="n">
        <v>0</v>
      </c>
      <c r="I556" s="150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151"/>
      <c r="BN556" s="151"/>
      <c r="BO556" s="151"/>
      <c r="BP556" s="151"/>
      <c r="BQ556" s="151"/>
      <c r="BR556" s="151"/>
      <c r="BS556" s="151"/>
      <c r="BT556" s="151"/>
      <c r="BU556" s="151"/>
      <c r="BV556" s="151"/>
      <c r="BW556" s="151"/>
      <c r="BX556" s="151"/>
      <c r="BY556" s="151"/>
      <c r="BZ556" s="151"/>
      <c r="CA556" s="151"/>
      <c r="CB556" s="151"/>
      <c r="CC556" s="151"/>
      <c r="CD556" s="151"/>
      <c r="CE556" s="151"/>
      <c r="CF556" s="151"/>
      <c r="CG556" s="151"/>
      <c r="CH556" s="151"/>
      <c r="CI556" s="151"/>
      <c r="CJ556" s="151"/>
      <c r="CK556" s="151"/>
      <c r="CL556" s="151"/>
      <c r="CM556" s="151"/>
      <c r="CN556" s="151"/>
      <c r="CO556" s="151"/>
      <c r="CP556" s="151"/>
      <c r="CQ556" s="151"/>
      <c r="CR556" s="151"/>
      <c r="CS556" s="151"/>
      <c r="CT556" s="151"/>
      <c r="CU556" s="151"/>
      <c r="CV556" s="151"/>
      <c r="CW556" s="151"/>
      <c r="CX556" s="151"/>
      <c r="CY556" s="151"/>
      <c r="CZ556" s="151"/>
      <c r="DA556" s="151"/>
      <c r="DB556" s="151"/>
      <c r="DC556" s="151"/>
      <c r="DD556" s="151"/>
      <c r="DE556" s="151"/>
      <c r="DF556" s="151"/>
      <c r="DG556" s="151"/>
      <c r="DH556" s="151"/>
      <c r="DI556" s="151"/>
      <c r="DJ556" s="151"/>
      <c r="DK556" s="151"/>
      <c r="DL556" s="151"/>
      <c r="DM556" s="151"/>
      <c r="DN556" s="151"/>
    </row>
    <row r="557" customFormat="false" ht="12.75" hidden="false" customHeight="false" outlineLevel="0" collapsed="false">
      <c r="A557" s="6" t="s">
        <v>220</v>
      </c>
      <c r="B557" s="6" t="s">
        <v>221</v>
      </c>
      <c r="C557" s="6" t="n">
        <v>34</v>
      </c>
      <c r="D557" s="6" t="s">
        <v>62</v>
      </c>
      <c r="E557" s="150" t="n">
        <v>0</v>
      </c>
      <c r="F557" s="151" t="n">
        <v>0</v>
      </c>
      <c r="G557" s="150" t="n">
        <v>0</v>
      </c>
      <c r="H557" s="151" t="n">
        <v>0</v>
      </c>
      <c r="I557" s="150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151"/>
      <c r="BN557" s="151"/>
      <c r="BO557" s="151"/>
      <c r="BP557" s="151"/>
      <c r="BQ557" s="151"/>
      <c r="BR557" s="151"/>
      <c r="BS557" s="151"/>
      <c r="BT557" s="151"/>
      <c r="BU557" s="151"/>
      <c r="BV557" s="151"/>
      <c r="BW557" s="151"/>
      <c r="BX557" s="151"/>
      <c r="BY557" s="151"/>
      <c r="BZ557" s="151"/>
      <c r="CA557" s="151"/>
      <c r="CB557" s="151"/>
      <c r="CC557" s="151"/>
      <c r="CD557" s="151"/>
      <c r="CE557" s="151"/>
      <c r="CF557" s="151"/>
      <c r="CG557" s="151"/>
      <c r="CH557" s="151"/>
      <c r="CI557" s="151"/>
      <c r="CJ557" s="151"/>
      <c r="CK557" s="151"/>
      <c r="CL557" s="151"/>
      <c r="CM557" s="151"/>
      <c r="CN557" s="151"/>
      <c r="CO557" s="151"/>
      <c r="CP557" s="151"/>
      <c r="CQ557" s="151"/>
      <c r="CR557" s="151"/>
      <c r="CS557" s="151"/>
      <c r="CT557" s="151"/>
      <c r="CU557" s="151"/>
      <c r="CV557" s="151"/>
      <c r="CW557" s="151"/>
      <c r="CX557" s="151"/>
      <c r="CY557" s="151"/>
      <c r="CZ557" s="151"/>
      <c r="DA557" s="151"/>
      <c r="DB557" s="151"/>
      <c r="DC557" s="151"/>
      <c r="DD557" s="151"/>
      <c r="DE557" s="151"/>
      <c r="DF557" s="151"/>
      <c r="DG557" s="151"/>
      <c r="DH557" s="151"/>
      <c r="DI557" s="151"/>
      <c r="DJ557" s="151"/>
      <c r="DK557" s="151"/>
      <c r="DL557" s="151"/>
      <c r="DM557" s="151"/>
      <c r="DN557" s="151"/>
    </row>
    <row r="558" customFormat="false" ht="12.75" hidden="false" customHeight="false" outlineLevel="0" collapsed="false">
      <c r="A558" s="6" t="s">
        <v>220</v>
      </c>
      <c r="B558" s="6" t="s">
        <v>221</v>
      </c>
      <c r="C558" s="6" t="n">
        <v>35</v>
      </c>
      <c r="D558" s="6" t="s">
        <v>63</v>
      </c>
      <c r="E558" s="150" t="n">
        <v>0</v>
      </c>
      <c r="F558" s="151" t="n">
        <v>0</v>
      </c>
      <c r="G558" s="150" t="n">
        <v>0</v>
      </c>
      <c r="H558" s="151" t="n">
        <v>0</v>
      </c>
      <c r="I558" s="150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151"/>
      <c r="BN558" s="151"/>
      <c r="BO558" s="151"/>
      <c r="BP558" s="151"/>
      <c r="BQ558" s="151"/>
      <c r="BR558" s="151"/>
      <c r="BS558" s="151"/>
      <c r="BT558" s="151"/>
      <c r="BU558" s="151"/>
      <c r="BV558" s="151"/>
      <c r="BW558" s="151"/>
      <c r="BX558" s="151"/>
      <c r="BY558" s="151"/>
      <c r="BZ558" s="151"/>
      <c r="CA558" s="151"/>
      <c r="CB558" s="151"/>
      <c r="CC558" s="151"/>
      <c r="CD558" s="151"/>
      <c r="CE558" s="151"/>
      <c r="CF558" s="151"/>
      <c r="CG558" s="151"/>
      <c r="CH558" s="151"/>
      <c r="CI558" s="151"/>
      <c r="CJ558" s="151"/>
      <c r="CK558" s="151"/>
      <c r="CL558" s="151"/>
      <c r="CM558" s="151"/>
      <c r="CN558" s="151"/>
      <c r="CO558" s="151"/>
      <c r="CP558" s="151"/>
      <c r="CQ558" s="151"/>
      <c r="CR558" s="151"/>
      <c r="CS558" s="151"/>
      <c r="CT558" s="151"/>
      <c r="CU558" s="151"/>
      <c r="CV558" s="151"/>
      <c r="CW558" s="151"/>
      <c r="CX558" s="151"/>
      <c r="CY558" s="151"/>
      <c r="CZ558" s="151"/>
      <c r="DA558" s="151"/>
      <c r="DB558" s="151"/>
      <c r="DC558" s="151"/>
      <c r="DD558" s="151"/>
      <c r="DE558" s="151"/>
      <c r="DF558" s="151"/>
      <c r="DG558" s="151"/>
      <c r="DH558" s="151"/>
      <c r="DI558" s="151"/>
      <c r="DJ558" s="151"/>
      <c r="DK558" s="151"/>
      <c r="DL558" s="151"/>
      <c r="DM558" s="151"/>
      <c r="DN558" s="151"/>
    </row>
    <row r="559" customFormat="false" ht="12.75" hidden="false" customHeight="false" outlineLevel="0" collapsed="false">
      <c r="A559" s="6" t="s">
        <v>220</v>
      </c>
      <c r="B559" s="6" t="s">
        <v>221</v>
      </c>
      <c r="C559" s="6" t="n">
        <v>36</v>
      </c>
      <c r="D559" s="6" t="s">
        <v>64</v>
      </c>
      <c r="E559" s="150" t="n">
        <v>0</v>
      </c>
      <c r="F559" s="151" t="n">
        <v>0</v>
      </c>
      <c r="G559" s="150" t="n">
        <v>0</v>
      </c>
      <c r="H559" s="151" t="n">
        <v>0</v>
      </c>
      <c r="I559" s="150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151"/>
      <c r="BN559" s="151"/>
      <c r="BO559" s="151"/>
      <c r="BP559" s="151"/>
      <c r="BQ559" s="151"/>
      <c r="BR559" s="151"/>
      <c r="BS559" s="151"/>
      <c r="BT559" s="151"/>
      <c r="BU559" s="151"/>
      <c r="BV559" s="151"/>
      <c r="BW559" s="151"/>
      <c r="BX559" s="151"/>
      <c r="BY559" s="151"/>
      <c r="BZ559" s="151"/>
      <c r="CA559" s="151"/>
      <c r="CB559" s="151"/>
      <c r="CC559" s="151"/>
      <c r="CD559" s="151"/>
      <c r="CE559" s="151"/>
      <c r="CF559" s="151"/>
      <c r="CG559" s="151"/>
      <c r="CH559" s="151"/>
      <c r="CI559" s="151"/>
      <c r="CJ559" s="151"/>
      <c r="CK559" s="151"/>
      <c r="CL559" s="151"/>
      <c r="CM559" s="151"/>
      <c r="CN559" s="151"/>
      <c r="CO559" s="151"/>
      <c r="CP559" s="151"/>
      <c r="CQ559" s="151"/>
      <c r="CR559" s="151"/>
      <c r="CS559" s="151"/>
      <c r="CT559" s="151"/>
      <c r="CU559" s="151"/>
      <c r="CV559" s="151"/>
      <c r="CW559" s="151"/>
      <c r="CX559" s="151"/>
      <c r="CY559" s="151"/>
      <c r="CZ559" s="151"/>
      <c r="DA559" s="151"/>
      <c r="DB559" s="151"/>
      <c r="DC559" s="151"/>
      <c r="DD559" s="151"/>
      <c r="DE559" s="151"/>
      <c r="DF559" s="151"/>
      <c r="DG559" s="151"/>
      <c r="DH559" s="151"/>
      <c r="DI559" s="151"/>
      <c r="DJ559" s="151"/>
      <c r="DK559" s="151"/>
      <c r="DL559" s="151"/>
      <c r="DM559" s="151"/>
      <c r="DN559" s="151"/>
    </row>
    <row r="560" customFormat="false" ht="12.75" hidden="false" customHeight="false" outlineLevel="0" collapsed="false">
      <c r="A560" s="6" t="s">
        <v>220</v>
      </c>
      <c r="B560" s="6" t="s">
        <v>221</v>
      </c>
      <c r="C560" s="6" t="n">
        <v>37</v>
      </c>
      <c r="D560" s="6" t="s">
        <v>65</v>
      </c>
      <c r="E560" s="150" t="n">
        <v>0</v>
      </c>
      <c r="F560" s="151" t="n">
        <v>0</v>
      </c>
      <c r="G560" s="150" t="n">
        <v>0</v>
      </c>
      <c r="H560" s="151" t="n">
        <v>0</v>
      </c>
      <c r="I560" s="150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151"/>
      <c r="BN560" s="151"/>
      <c r="BO560" s="151"/>
      <c r="BP560" s="151"/>
      <c r="BQ560" s="151"/>
      <c r="BR560" s="151"/>
      <c r="BS560" s="151"/>
      <c r="BT560" s="151"/>
      <c r="BU560" s="151"/>
      <c r="BV560" s="151"/>
      <c r="BW560" s="151"/>
      <c r="BX560" s="151"/>
      <c r="BY560" s="151"/>
      <c r="BZ560" s="151"/>
      <c r="CA560" s="151"/>
      <c r="CB560" s="151"/>
      <c r="CC560" s="151"/>
      <c r="CD560" s="151"/>
      <c r="CE560" s="151"/>
      <c r="CF560" s="151"/>
      <c r="CG560" s="151"/>
      <c r="CH560" s="151"/>
      <c r="CI560" s="151"/>
      <c r="CJ560" s="151"/>
      <c r="CK560" s="151"/>
      <c r="CL560" s="151"/>
      <c r="CM560" s="151"/>
      <c r="CN560" s="151"/>
      <c r="CO560" s="151"/>
      <c r="CP560" s="151"/>
      <c r="CQ560" s="151"/>
      <c r="CR560" s="151"/>
      <c r="CS560" s="151"/>
      <c r="CT560" s="151"/>
      <c r="CU560" s="151"/>
      <c r="CV560" s="151"/>
      <c r="CW560" s="151"/>
      <c r="CX560" s="151"/>
      <c r="CY560" s="151"/>
      <c r="CZ560" s="151"/>
      <c r="DA560" s="151"/>
      <c r="DB560" s="151"/>
      <c r="DC560" s="151"/>
      <c r="DD560" s="151"/>
      <c r="DE560" s="151"/>
      <c r="DF560" s="151"/>
      <c r="DG560" s="151"/>
      <c r="DH560" s="151"/>
      <c r="DI560" s="151"/>
      <c r="DJ560" s="151"/>
      <c r="DK560" s="151"/>
      <c r="DL560" s="151"/>
      <c r="DM560" s="151"/>
      <c r="DN560" s="151"/>
    </row>
    <row r="561" customFormat="false" ht="12.75" hidden="false" customHeight="false" outlineLevel="0" collapsed="false">
      <c r="A561" s="6" t="s">
        <v>220</v>
      </c>
      <c r="B561" s="6" t="s">
        <v>221</v>
      </c>
      <c r="C561" s="6" t="n">
        <v>38</v>
      </c>
      <c r="D561" s="6" t="s">
        <v>66</v>
      </c>
      <c r="E561" s="150" t="n">
        <v>0</v>
      </c>
      <c r="F561" s="151" t="n">
        <v>0</v>
      </c>
      <c r="G561" s="150" t="n">
        <v>0</v>
      </c>
      <c r="H561" s="151" t="n">
        <v>0</v>
      </c>
      <c r="I561" s="150"/>
      <c r="J561" s="151"/>
      <c r="K561" s="151"/>
      <c r="L561" s="151"/>
      <c r="M561" s="151"/>
      <c r="N561" s="151"/>
      <c r="O561" s="151"/>
      <c r="P561" s="151"/>
      <c r="Q561" s="151"/>
      <c r="R561" s="151"/>
      <c r="S561" s="151"/>
      <c r="T561" s="151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151"/>
      <c r="BN561" s="151"/>
      <c r="BO561" s="151"/>
      <c r="BP561" s="151"/>
      <c r="BQ561" s="151"/>
      <c r="BR561" s="151"/>
      <c r="BS561" s="151"/>
      <c r="BT561" s="151"/>
      <c r="BU561" s="151"/>
      <c r="BV561" s="151"/>
      <c r="BW561" s="151"/>
      <c r="BX561" s="151"/>
      <c r="BY561" s="151"/>
      <c r="BZ561" s="151"/>
      <c r="CA561" s="151"/>
      <c r="CB561" s="151"/>
      <c r="CC561" s="151"/>
      <c r="CD561" s="151"/>
      <c r="CE561" s="151"/>
      <c r="CF561" s="151"/>
      <c r="CG561" s="151"/>
      <c r="CH561" s="151"/>
      <c r="CI561" s="151"/>
      <c r="CJ561" s="151"/>
      <c r="CK561" s="151"/>
      <c r="CL561" s="151"/>
      <c r="CM561" s="151"/>
      <c r="CN561" s="151"/>
      <c r="CO561" s="151"/>
      <c r="CP561" s="151"/>
      <c r="CQ561" s="151"/>
      <c r="CR561" s="151"/>
      <c r="CS561" s="151"/>
      <c r="CT561" s="151"/>
      <c r="CU561" s="151"/>
      <c r="CV561" s="151"/>
      <c r="CW561" s="151"/>
      <c r="CX561" s="151"/>
      <c r="CY561" s="151"/>
      <c r="CZ561" s="151"/>
      <c r="DA561" s="151"/>
      <c r="DB561" s="151"/>
      <c r="DC561" s="151"/>
      <c r="DD561" s="151"/>
      <c r="DE561" s="151"/>
      <c r="DF561" s="151"/>
      <c r="DG561" s="151"/>
      <c r="DH561" s="151"/>
      <c r="DI561" s="151"/>
      <c r="DJ561" s="151"/>
      <c r="DK561" s="151"/>
      <c r="DL561" s="151"/>
      <c r="DM561" s="151"/>
      <c r="DN561" s="151"/>
    </row>
    <row r="562" customFormat="false" ht="12.75" hidden="false" customHeight="false" outlineLevel="0" collapsed="false">
      <c r="A562" s="6" t="s">
        <v>220</v>
      </c>
      <c r="B562" s="6" t="s">
        <v>221</v>
      </c>
      <c r="C562" s="6" t="n">
        <v>39</v>
      </c>
      <c r="D562" s="6" t="s">
        <v>67</v>
      </c>
      <c r="E562" s="150" t="n">
        <v>0</v>
      </c>
      <c r="F562" s="151" t="n">
        <v>0</v>
      </c>
      <c r="G562" s="150" t="n">
        <v>0</v>
      </c>
      <c r="H562" s="151" t="n">
        <v>0</v>
      </c>
      <c r="I562" s="150"/>
      <c r="J562" s="151"/>
      <c r="K562" s="151"/>
      <c r="L562" s="151"/>
      <c r="M562" s="151"/>
      <c r="N562" s="151"/>
      <c r="O562" s="151"/>
      <c r="P562" s="151"/>
      <c r="Q562" s="151"/>
      <c r="R562" s="151"/>
      <c r="S562" s="151"/>
      <c r="T562" s="151"/>
      <c r="U562" s="151"/>
      <c r="V562" s="151"/>
      <c r="W562" s="151"/>
      <c r="X562" s="151"/>
      <c r="Y562" s="151"/>
      <c r="Z562" s="151"/>
      <c r="AA562" s="151"/>
      <c r="AB562" s="151"/>
      <c r="AC562" s="151"/>
      <c r="AD562" s="151"/>
      <c r="AE562" s="151"/>
      <c r="AF562" s="151"/>
      <c r="AG562" s="151"/>
      <c r="AH562" s="151"/>
      <c r="AI562" s="151"/>
      <c r="AJ562" s="151"/>
      <c r="AK562" s="151"/>
      <c r="AL562" s="151"/>
      <c r="AM562" s="151"/>
      <c r="AN562" s="151"/>
      <c r="AO562" s="151"/>
      <c r="AP562" s="151"/>
      <c r="AQ562" s="151"/>
      <c r="AR562" s="151"/>
      <c r="AS562" s="151"/>
      <c r="AT562" s="151"/>
      <c r="AU562" s="151"/>
      <c r="AV562" s="151"/>
      <c r="AW562" s="151"/>
      <c r="AX562" s="151"/>
      <c r="AY562" s="151"/>
      <c r="AZ562" s="151"/>
      <c r="BA562" s="151"/>
      <c r="BB562" s="151"/>
      <c r="BC562" s="151"/>
      <c r="BD562" s="151"/>
      <c r="BE562" s="151"/>
      <c r="BF562" s="151"/>
      <c r="BG562" s="151"/>
      <c r="BH562" s="151"/>
      <c r="BI562" s="151"/>
      <c r="BJ562" s="151"/>
      <c r="BK562" s="151"/>
      <c r="BL562" s="151"/>
      <c r="BM562" s="151"/>
      <c r="BN562" s="151"/>
      <c r="BO562" s="151"/>
      <c r="BP562" s="151"/>
      <c r="BQ562" s="151"/>
      <c r="BR562" s="151"/>
      <c r="BS562" s="151"/>
      <c r="BT562" s="151"/>
      <c r="BU562" s="151"/>
      <c r="BV562" s="151"/>
      <c r="BW562" s="151"/>
      <c r="BX562" s="151"/>
      <c r="BY562" s="151"/>
      <c r="BZ562" s="151"/>
      <c r="CA562" s="151"/>
      <c r="CB562" s="151"/>
      <c r="CC562" s="151"/>
      <c r="CD562" s="151"/>
      <c r="CE562" s="151"/>
      <c r="CF562" s="151"/>
      <c r="CG562" s="151"/>
      <c r="CH562" s="151"/>
      <c r="CI562" s="151"/>
      <c r="CJ562" s="151"/>
      <c r="CK562" s="151"/>
      <c r="CL562" s="151"/>
      <c r="CM562" s="151"/>
      <c r="CN562" s="151"/>
      <c r="CO562" s="151"/>
      <c r="CP562" s="151"/>
      <c r="CQ562" s="151"/>
      <c r="CR562" s="151"/>
      <c r="CS562" s="151"/>
      <c r="CT562" s="151"/>
      <c r="CU562" s="151"/>
      <c r="CV562" s="151"/>
      <c r="CW562" s="151"/>
      <c r="CX562" s="151"/>
      <c r="CY562" s="151"/>
      <c r="CZ562" s="151"/>
      <c r="DA562" s="151"/>
      <c r="DB562" s="151"/>
      <c r="DC562" s="151"/>
      <c r="DD562" s="151"/>
      <c r="DE562" s="151"/>
      <c r="DF562" s="151"/>
      <c r="DG562" s="151"/>
      <c r="DH562" s="151"/>
      <c r="DI562" s="151"/>
      <c r="DJ562" s="151"/>
      <c r="DK562" s="151"/>
      <c r="DL562" s="151"/>
      <c r="DM562" s="151"/>
      <c r="DN562" s="151"/>
    </row>
    <row r="563" customFormat="false" ht="12.75" hidden="false" customHeight="false" outlineLevel="0" collapsed="false">
      <c r="A563" s="6" t="s">
        <v>220</v>
      </c>
      <c r="B563" s="6" t="s">
        <v>221</v>
      </c>
      <c r="C563" s="6" t="n">
        <v>40</v>
      </c>
      <c r="D563" s="6" t="s">
        <v>68</v>
      </c>
      <c r="E563" s="150" t="n">
        <v>0</v>
      </c>
      <c r="F563" s="151" t="n">
        <v>0</v>
      </c>
      <c r="G563" s="150" t="n">
        <v>0</v>
      </c>
      <c r="H563" s="151" t="n">
        <v>0</v>
      </c>
      <c r="I563" s="150"/>
      <c r="J563" s="151"/>
      <c r="K563" s="151"/>
      <c r="L563" s="151"/>
      <c r="M563" s="151"/>
      <c r="N563" s="151"/>
      <c r="O563" s="151"/>
      <c r="P563" s="151"/>
      <c r="Q563" s="151"/>
      <c r="R563" s="151"/>
      <c r="S563" s="151"/>
      <c r="T563" s="151"/>
      <c r="U563" s="151"/>
      <c r="V563" s="151"/>
      <c r="W563" s="151"/>
      <c r="X563" s="151"/>
      <c r="Y563" s="151"/>
      <c r="Z563" s="151"/>
      <c r="AA563" s="151"/>
      <c r="AB563" s="151"/>
      <c r="AC563" s="151"/>
      <c r="AD563" s="151"/>
      <c r="AE563" s="151"/>
      <c r="AF563" s="151"/>
      <c r="AG563" s="151"/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51"/>
      <c r="BB563" s="151"/>
      <c r="BC563" s="151"/>
      <c r="BD563" s="151"/>
      <c r="BE563" s="151"/>
      <c r="BF563" s="151"/>
      <c r="BG563" s="151"/>
      <c r="BH563" s="151"/>
      <c r="BI563" s="151"/>
      <c r="BJ563" s="151"/>
      <c r="BK563" s="151"/>
      <c r="BL563" s="151"/>
      <c r="BM563" s="151"/>
      <c r="BN563" s="151"/>
      <c r="BO563" s="151"/>
      <c r="BP563" s="151"/>
      <c r="BQ563" s="151"/>
      <c r="BR563" s="151"/>
      <c r="BS563" s="151"/>
      <c r="BT563" s="151"/>
      <c r="BU563" s="151"/>
      <c r="BV563" s="151"/>
      <c r="BW563" s="151"/>
      <c r="BX563" s="151"/>
      <c r="BY563" s="151"/>
      <c r="BZ563" s="151"/>
      <c r="CA563" s="151"/>
      <c r="CB563" s="151"/>
      <c r="CC563" s="151"/>
      <c r="CD563" s="151"/>
      <c r="CE563" s="151"/>
      <c r="CF563" s="151"/>
      <c r="CG563" s="151"/>
      <c r="CH563" s="151"/>
      <c r="CI563" s="151"/>
      <c r="CJ563" s="151"/>
      <c r="CK563" s="151"/>
      <c r="CL563" s="151"/>
      <c r="CM563" s="151"/>
      <c r="CN563" s="151"/>
      <c r="CO563" s="151"/>
      <c r="CP563" s="151"/>
      <c r="CQ563" s="151"/>
      <c r="CR563" s="151"/>
      <c r="CS563" s="151"/>
      <c r="CT563" s="151"/>
      <c r="CU563" s="151"/>
      <c r="CV563" s="151"/>
      <c r="CW563" s="151"/>
      <c r="CX563" s="151"/>
      <c r="CY563" s="151"/>
      <c r="CZ563" s="151"/>
      <c r="DA563" s="151"/>
      <c r="DB563" s="151"/>
      <c r="DC563" s="151"/>
      <c r="DD563" s="151"/>
      <c r="DE563" s="151"/>
      <c r="DF563" s="151"/>
      <c r="DG563" s="151"/>
      <c r="DH563" s="151"/>
      <c r="DI563" s="151"/>
      <c r="DJ563" s="151"/>
      <c r="DK563" s="151"/>
      <c r="DL563" s="151"/>
      <c r="DM563" s="151"/>
      <c r="DN563" s="151"/>
    </row>
    <row r="564" customFormat="false" ht="12.75" hidden="false" customHeight="false" outlineLevel="0" collapsed="false">
      <c r="A564" s="6" t="s">
        <v>222</v>
      </c>
      <c r="B564" s="6" t="s">
        <v>223</v>
      </c>
      <c r="C564" s="6" t="n">
        <v>1</v>
      </c>
      <c r="D564" s="6" t="s">
        <v>15</v>
      </c>
      <c r="E564" s="150" t="n">
        <v>0</v>
      </c>
      <c r="F564" s="151" t="n">
        <v>0</v>
      </c>
      <c r="G564" s="150" t="n">
        <v>0</v>
      </c>
      <c r="H564" s="151" t="n">
        <v>0</v>
      </c>
      <c r="I564" s="150"/>
      <c r="J564" s="151"/>
      <c r="K564" s="151"/>
      <c r="L564" s="151"/>
      <c r="M564" s="151"/>
      <c r="N564" s="151"/>
      <c r="O564" s="151"/>
      <c r="P564" s="151"/>
      <c r="Q564" s="151"/>
      <c r="R564" s="151"/>
      <c r="S564" s="151"/>
      <c r="T564" s="151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  <c r="BI564" s="151"/>
      <c r="BJ564" s="151"/>
      <c r="BK564" s="151"/>
      <c r="BL564" s="151"/>
      <c r="BM564" s="151"/>
      <c r="BN564" s="151"/>
      <c r="BO564" s="151"/>
      <c r="BP564" s="151"/>
      <c r="BQ564" s="151"/>
      <c r="BR564" s="151"/>
      <c r="BS564" s="151"/>
      <c r="BT564" s="151"/>
      <c r="BU564" s="151"/>
      <c r="BV564" s="151"/>
      <c r="BW564" s="151"/>
      <c r="BX564" s="151"/>
      <c r="BY564" s="151"/>
      <c r="BZ564" s="151"/>
      <c r="CA564" s="151"/>
      <c r="CB564" s="151"/>
      <c r="CC564" s="151"/>
      <c r="CD564" s="151"/>
      <c r="CE564" s="151"/>
      <c r="CF564" s="151"/>
      <c r="CG564" s="151"/>
      <c r="CH564" s="151"/>
      <c r="CI564" s="151"/>
      <c r="CJ564" s="151"/>
      <c r="CK564" s="151"/>
      <c r="CL564" s="151"/>
      <c r="CM564" s="151"/>
      <c r="CN564" s="151"/>
      <c r="CO564" s="151"/>
      <c r="CP564" s="151"/>
      <c r="CQ564" s="151"/>
      <c r="CR564" s="151"/>
      <c r="CS564" s="151"/>
      <c r="CT564" s="151"/>
      <c r="CU564" s="151"/>
      <c r="CV564" s="151"/>
      <c r="CW564" s="151"/>
      <c r="CX564" s="151"/>
      <c r="CY564" s="151"/>
      <c r="CZ564" s="151"/>
      <c r="DA564" s="151"/>
      <c r="DB564" s="151"/>
      <c r="DC564" s="151"/>
      <c r="DD564" s="151"/>
      <c r="DE564" s="151"/>
      <c r="DF564" s="151"/>
      <c r="DG564" s="151"/>
      <c r="DH564" s="151"/>
      <c r="DI564" s="151"/>
      <c r="DJ564" s="151"/>
      <c r="DK564" s="151"/>
      <c r="DL564" s="151"/>
      <c r="DM564" s="151"/>
      <c r="DN564" s="151"/>
    </row>
    <row r="565" customFormat="false" ht="12.75" hidden="false" customHeight="false" outlineLevel="0" collapsed="false">
      <c r="A565" s="6" t="s">
        <v>222</v>
      </c>
      <c r="B565" s="6" t="s">
        <v>223</v>
      </c>
      <c r="C565" s="6" t="n">
        <v>2</v>
      </c>
      <c r="D565" s="6" t="s">
        <v>16</v>
      </c>
      <c r="E565" s="150" t="n">
        <v>0</v>
      </c>
      <c r="F565" s="151" t="n">
        <v>0</v>
      </c>
      <c r="G565" s="150" t="n">
        <v>0</v>
      </c>
      <c r="H565" s="151" t="n">
        <v>0</v>
      </c>
      <c r="I565" s="150"/>
      <c r="J565" s="151"/>
      <c r="K565" s="151"/>
      <c r="L565" s="151"/>
      <c r="M565" s="151"/>
      <c r="N565" s="151"/>
      <c r="O565" s="151"/>
      <c r="P565" s="151"/>
      <c r="Q565" s="151"/>
      <c r="R565" s="151"/>
      <c r="S565" s="151"/>
      <c r="T565" s="151"/>
      <c r="U565" s="151"/>
      <c r="V565" s="151"/>
      <c r="W565" s="151"/>
      <c r="X565" s="151"/>
      <c r="Y565" s="151"/>
      <c r="Z565" s="151"/>
      <c r="AA565" s="151"/>
      <c r="AB565" s="151"/>
      <c r="AC565" s="151"/>
      <c r="AD565" s="151"/>
      <c r="AE565" s="151"/>
      <c r="AF565" s="151"/>
      <c r="AG565" s="151"/>
      <c r="AH565" s="151"/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  <c r="BI565" s="151"/>
      <c r="BJ565" s="151"/>
      <c r="BK565" s="151"/>
      <c r="BL565" s="151"/>
      <c r="BM565" s="151"/>
      <c r="BN565" s="151"/>
      <c r="BO565" s="151"/>
      <c r="BP565" s="151"/>
      <c r="BQ565" s="151"/>
      <c r="BR565" s="151"/>
      <c r="BS565" s="151"/>
      <c r="BT565" s="151"/>
      <c r="BU565" s="151"/>
      <c r="BV565" s="151"/>
      <c r="BW565" s="151"/>
      <c r="BX565" s="151"/>
      <c r="BY565" s="151"/>
      <c r="BZ565" s="151"/>
      <c r="CA565" s="151"/>
      <c r="CB565" s="151"/>
      <c r="CC565" s="151"/>
      <c r="CD565" s="151"/>
      <c r="CE565" s="151"/>
      <c r="CF565" s="151"/>
      <c r="CG565" s="151"/>
      <c r="CH565" s="151"/>
      <c r="CI565" s="151"/>
      <c r="CJ565" s="151"/>
      <c r="CK565" s="151"/>
      <c r="CL565" s="151"/>
      <c r="CM565" s="151"/>
      <c r="CN565" s="151"/>
      <c r="CO565" s="151"/>
      <c r="CP565" s="151"/>
      <c r="CQ565" s="151"/>
      <c r="CR565" s="151"/>
      <c r="CS565" s="151"/>
      <c r="CT565" s="151"/>
      <c r="CU565" s="151"/>
      <c r="CV565" s="151"/>
      <c r="CW565" s="151"/>
      <c r="CX565" s="151"/>
      <c r="CY565" s="151"/>
      <c r="CZ565" s="151"/>
      <c r="DA565" s="151"/>
      <c r="DB565" s="151"/>
      <c r="DC565" s="151"/>
      <c r="DD565" s="151"/>
      <c r="DE565" s="151"/>
      <c r="DF565" s="151"/>
      <c r="DG565" s="151"/>
      <c r="DH565" s="151"/>
      <c r="DI565" s="151"/>
      <c r="DJ565" s="151"/>
      <c r="DK565" s="151"/>
      <c r="DL565" s="151"/>
      <c r="DM565" s="151"/>
      <c r="DN565" s="151"/>
    </row>
    <row r="566" customFormat="false" ht="12.75" hidden="false" customHeight="false" outlineLevel="0" collapsed="false">
      <c r="A566" s="6" t="s">
        <v>222</v>
      </c>
      <c r="B566" s="6" t="s">
        <v>223</v>
      </c>
      <c r="C566" s="6" t="n">
        <v>3</v>
      </c>
      <c r="D566" s="6" t="s">
        <v>17</v>
      </c>
      <c r="E566" s="150" t="n">
        <v>0</v>
      </c>
      <c r="F566" s="151" t="n">
        <v>0</v>
      </c>
      <c r="G566" s="150" t="n">
        <v>0</v>
      </c>
      <c r="H566" s="151" t="n">
        <v>0</v>
      </c>
      <c r="I566" s="150"/>
      <c r="J566" s="151"/>
      <c r="K566" s="151"/>
      <c r="L566" s="151"/>
      <c r="M566" s="151"/>
      <c r="N566" s="151"/>
      <c r="O566" s="151"/>
      <c r="P566" s="151"/>
      <c r="Q566" s="151"/>
      <c r="R566" s="151"/>
      <c r="S566" s="151"/>
      <c r="T566" s="151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51"/>
      <c r="BB566" s="151"/>
      <c r="BC566" s="151"/>
      <c r="BD566" s="151"/>
      <c r="BE566" s="151"/>
      <c r="BF566" s="151"/>
      <c r="BG566" s="151"/>
      <c r="BH566" s="151"/>
      <c r="BI566" s="151"/>
      <c r="BJ566" s="151"/>
      <c r="BK566" s="151"/>
      <c r="BL566" s="151"/>
      <c r="BM566" s="151"/>
      <c r="BN566" s="151"/>
      <c r="BO566" s="151"/>
      <c r="BP566" s="151"/>
      <c r="BQ566" s="151"/>
      <c r="BR566" s="151"/>
      <c r="BS566" s="151"/>
      <c r="BT566" s="151"/>
      <c r="BU566" s="151"/>
      <c r="BV566" s="151"/>
      <c r="BW566" s="151"/>
      <c r="BX566" s="151"/>
      <c r="BY566" s="151"/>
      <c r="BZ566" s="151"/>
      <c r="CA566" s="151"/>
      <c r="CB566" s="151"/>
      <c r="CC566" s="151"/>
      <c r="CD566" s="151"/>
      <c r="CE566" s="151"/>
      <c r="CF566" s="151"/>
      <c r="CG566" s="151"/>
      <c r="CH566" s="151"/>
      <c r="CI566" s="151"/>
      <c r="CJ566" s="151"/>
      <c r="CK566" s="151"/>
      <c r="CL566" s="151"/>
      <c r="CM566" s="151"/>
      <c r="CN566" s="151"/>
      <c r="CO566" s="151"/>
      <c r="CP566" s="151"/>
      <c r="CQ566" s="151"/>
      <c r="CR566" s="151"/>
      <c r="CS566" s="151"/>
      <c r="CT566" s="151"/>
      <c r="CU566" s="151"/>
      <c r="CV566" s="151"/>
      <c r="CW566" s="151"/>
      <c r="CX566" s="151"/>
      <c r="CY566" s="151"/>
      <c r="CZ566" s="151"/>
      <c r="DA566" s="151"/>
      <c r="DB566" s="151"/>
      <c r="DC566" s="151"/>
      <c r="DD566" s="151"/>
      <c r="DE566" s="151"/>
      <c r="DF566" s="151"/>
      <c r="DG566" s="151"/>
      <c r="DH566" s="151"/>
      <c r="DI566" s="151"/>
      <c r="DJ566" s="151"/>
      <c r="DK566" s="151"/>
      <c r="DL566" s="151"/>
      <c r="DM566" s="151"/>
      <c r="DN566" s="151"/>
    </row>
    <row r="567" customFormat="false" ht="12.75" hidden="false" customHeight="false" outlineLevel="0" collapsed="false">
      <c r="A567" s="6" t="s">
        <v>222</v>
      </c>
      <c r="B567" s="6" t="s">
        <v>223</v>
      </c>
      <c r="C567" s="6" t="n">
        <v>4</v>
      </c>
      <c r="D567" s="6" t="s">
        <v>18</v>
      </c>
      <c r="E567" s="150" t="n">
        <v>0</v>
      </c>
      <c r="F567" s="151" t="n">
        <v>0</v>
      </c>
      <c r="G567" s="150" t="n">
        <v>0</v>
      </c>
      <c r="H567" s="151" t="n">
        <v>0</v>
      </c>
      <c r="I567" s="150"/>
      <c r="J567" s="151"/>
      <c r="K567" s="151"/>
      <c r="L567" s="151"/>
      <c r="M567" s="151"/>
      <c r="N567" s="151"/>
      <c r="O567" s="151"/>
      <c r="P567" s="151"/>
      <c r="Q567" s="151"/>
      <c r="R567" s="151"/>
      <c r="S567" s="151"/>
      <c r="T567" s="151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  <c r="BI567" s="151"/>
      <c r="BJ567" s="151"/>
      <c r="BK567" s="151"/>
      <c r="BL567" s="151"/>
      <c r="BM567" s="151"/>
      <c r="BN567" s="151"/>
      <c r="BO567" s="151"/>
      <c r="BP567" s="151"/>
      <c r="BQ567" s="151"/>
      <c r="BR567" s="151"/>
      <c r="BS567" s="151"/>
      <c r="BT567" s="151"/>
      <c r="BU567" s="151"/>
      <c r="BV567" s="151"/>
      <c r="BW567" s="151"/>
      <c r="BX567" s="151"/>
      <c r="BY567" s="151"/>
      <c r="BZ567" s="151"/>
      <c r="CA567" s="151"/>
      <c r="CB567" s="151"/>
      <c r="CC567" s="151"/>
      <c r="CD567" s="151"/>
      <c r="CE567" s="151"/>
      <c r="CF567" s="151"/>
      <c r="CG567" s="151"/>
      <c r="CH567" s="151"/>
      <c r="CI567" s="151"/>
      <c r="CJ567" s="151"/>
      <c r="CK567" s="151"/>
      <c r="CL567" s="151"/>
      <c r="CM567" s="151"/>
      <c r="CN567" s="151"/>
      <c r="CO567" s="151"/>
      <c r="CP567" s="151"/>
      <c r="CQ567" s="151"/>
      <c r="CR567" s="151"/>
      <c r="CS567" s="151"/>
      <c r="CT567" s="151"/>
      <c r="CU567" s="151"/>
      <c r="CV567" s="151"/>
      <c r="CW567" s="151"/>
      <c r="CX567" s="151"/>
      <c r="CY567" s="151"/>
      <c r="CZ567" s="151"/>
      <c r="DA567" s="151"/>
      <c r="DB567" s="151"/>
      <c r="DC567" s="151"/>
      <c r="DD567" s="151"/>
      <c r="DE567" s="151"/>
      <c r="DF567" s="151"/>
      <c r="DG567" s="151"/>
      <c r="DH567" s="151"/>
      <c r="DI567" s="151"/>
      <c r="DJ567" s="151"/>
      <c r="DK567" s="151"/>
      <c r="DL567" s="151"/>
      <c r="DM567" s="151"/>
      <c r="DN567" s="151"/>
    </row>
    <row r="568" customFormat="false" ht="12.75" hidden="false" customHeight="false" outlineLevel="0" collapsed="false">
      <c r="A568" s="6" t="s">
        <v>222</v>
      </c>
      <c r="B568" s="6" t="s">
        <v>223</v>
      </c>
      <c r="C568" s="6" t="n">
        <v>5</v>
      </c>
      <c r="D568" s="6" t="s">
        <v>195</v>
      </c>
      <c r="E568" s="150" t="n">
        <v>0</v>
      </c>
      <c r="F568" s="151" t="n">
        <v>0</v>
      </c>
      <c r="G568" s="150" t="n">
        <v>0</v>
      </c>
      <c r="H568" s="151" t="n">
        <v>0</v>
      </c>
      <c r="I568" s="150"/>
      <c r="J568" s="151"/>
      <c r="K568" s="151"/>
      <c r="L568" s="151"/>
      <c r="M568" s="151"/>
      <c r="N568" s="151"/>
      <c r="O568" s="151"/>
      <c r="P568" s="151"/>
      <c r="Q568" s="151"/>
      <c r="R568" s="151"/>
      <c r="S568" s="151"/>
      <c r="T568" s="151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1"/>
      <c r="AU568" s="151"/>
      <c r="AV568" s="151"/>
      <c r="AW568" s="151"/>
      <c r="AX568" s="151"/>
      <c r="AY568" s="151"/>
      <c r="AZ568" s="151"/>
      <c r="BA568" s="151"/>
      <c r="BB568" s="151"/>
      <c r="BC568" s="151"/>
      <c r="BD568" s="151"/>
      <c r="BE568" s="151"/>
      <c r="BF568" s="151"/>
      <c r="BG568" s="151"/>
      <c r="BH568" s="151"/>
      <c r="BI568" s="151"/>
      <c r="BJ568" s="151"/>
      <c r="BK568" s="151"/>
      <c r="BL568" s="151"/>
      <c r="BM568" s="151"/>
      <c r="BN568" s="151"/>
      <c r="BO568" s="151"/>
      <c r="BP568" s="151"/>
      <c r="BQ568" s="151"/>
      <c r="BR568" s="151"/>
      <c r="BS568" s="151"/>
      <c r="BT568" s="151"/>
      <c r="BU568" s="151"/>
      <c r="BV568" s="151"/>
      <c r="BW568" s="151"/>
      <c r="BX568" s="151"/>
      <c r="BY568" s="151"/>
      <c r="BZ568" s="151"/>
      <c r="CA568" s="151"/>
      <c r="CB568" s="151"/>
      <c r="CC568" s="151"/>
      <c r="CD568" s="151"/>
      <c r="CE568" s="151"/>
      <c r="CF568" s="151"/>
      <c r="CG568" s="151"/>
      <c r="CH568" s="151"/>
      <c r="CI568" s="151"/>
      <c r="CJ568" s="151"/>
      <c r="CK568" s="151"/>
      <c r="CL568" s="151"/>
      <c r="CM568" s="151"/>
      <c r="CN568" s="151"/>
      <c r="CO568" s="151"/>
      <c r="CP568" s="151"/>
      <c r="CQ568" s="151"/>
      <c r="CR568" s="151"/>
      <c r="CS568" s="151"/>
      <c r="CT568" s="151"/>
      <c r="CU568" s="151"/>
      <c r="CV568" s="151"/>
      <c r="CW568" s="151"/>
      <c r="CX568" s="151"/>
      <c r="CY568" s="151"/>
      <c r="CZ568" s="151"/>
      <c r="DA568" s="151"/>
      <c r="DB568" s="151"/>
      <c r="DC568" s="151"/>
      <c r="DD568" s="151"/>
      <c r="DE568" s="151"/>
      <c r="DF568" s="151"/>
      <c r="DG568" s="151"/>
      <c r="DH568" s="151"/>
      <c r="DI568" s="151"/>
      <c r="DJ568" s="151"/>
      <c r="DK568" s="151"/>
      <c r="DL568" s="151"/>
      <c r="DM568" s="151"/>
      <c r="DN568" s="151"/>
    </row>
    <row r="569" customFormat="false" ht="12.75" hidden="false" customHeight="false" outlineLevel="0" collapsed="false">
      <c r="A569" s="6" t="s">
        <v>222</v>
      </c>
      <c r="B569" s="6" t="s">
        <v>223</v>
      </c>
      <c r="C569" s="6" t="n">
        <v>6</v>
      </c>
      <c r="D569" s="6" t="s">
        <v>15</v>
      </c>
      <c r="E569" s="150" t="n">
        <v>0</v>
      </c>
      <c r="F569" s="151" t="n">
        <v>0</v>
      </c>
      <c r="G569" s="150" t="n">
        <v>0</v>
      </c>
      <c r="H569" s="151" t="n">
        <v>0</v>
      </c>
      <c r="I569" s="150"/>
      <c r="J569" s="151"/>
      <c r="K569" s="151"/>
      <c r="L569" s="151"/>
      <c r="M569" s="151"/>
      <c r="N569" s="151"/>
      <c r="O569" s="151"/>
      <c r="P569" s="151"/>
      <c r="Q569" s="151"/>
      <c r="R569" s="151"/>
      <c r="S569" s="151"/>
      <c r="T569" s="151"/>
      <c r="U569" s="151"/>
      <c r="V569" s="151"/>
      <c r="W569" s="151"/>
      <c r="X569" s="151"/>
      <c r="Y569" s="151"/>
      <c r="Z569" s="151"/>
      <c r="AA569" s="151"/>
      <c r="AB569" s="151"/>
      <c r="AC569" s="151"/>
      <c r="AD569" s="151"/>
      <c r="AE569" s="151"/>
      <c r="AF569" s="151"/>
      <c r="AG569" s="151"/>
      <c r="AH569" s="151"/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  <c r="BI569" s="151"/>
      <c r="BJ569" s="151"/>
      <c r="BK569" s="151"/>
      <c r="BL569" s="151"/>
      <c r="BM569" s="151"/>
      <c r="BN569" s="151"/>
      <c r="BO569" s="151"/>
      <c r="BP569" s="151"/>
      <c r="BQ569" s="151"/>
      <c r="BR569" s="151"/>
      <c r="BS569" s="151"/>
      <c r="BT569" s="151"/>
      <c r="BU569" s="151"/>
      <c r="BV569" s="151"/>
      <c r="BW569" s="151"/>
      <c r="BX569" s="151"/>
      <c r="BY569" s="151"/>
      <c r="BZ569" s="151"/>
      <c r="CA569" s="151"/>
      <c r="CB569" s="151"/>
      <c r="CC569" s="151"/>
      <c r="CD569" s="151"/>
      <c r="CE569" s="151"/>
      <c r="CF569" s="151"/>
      <c r="CG569" s="151"/>
      <c r="CH569" s="151"/>
      <c r="CI569" s="151"/>
      <c r="CJ569" s="151"/>
      <c r="CK569" s="151"/>
      <c r="CL569" s="151"/>
      <c r="CM569" s="151"/>
      <c r="CN569" s="151"/>
      <c r="CO569" s="151"/>
      <c r="CP569" s="151"/>
      <c r="CQ569" s="151"/>
      <c r="CR569" s="151"/>
      <c r="CS569" s="151"/>
      <c r="CT569" s="151"/>
      <c r="CU569" s="151"/>
      <c r="CV569" s="151"/>
      <c r="CW569" s="151"/>
      <c r="CX569" s="151"/>
      <c r="CY569" s="151"/>
      <c r="CZ569" s="151"/>
      <c r="DA569" s="151"/>
      <c r="DB569" s="151"/>
      <c r="DC569" s="151"/>
      <c r="DD569" s="151"/>
      <c r="DE569" s="151"/>
      <c r="DF569" s="151"/>
      <c r="DG569" s="151"/>
      <c r="DH569" s="151"/>
      <c r="DI569" s="151"/>
      <c r="DJ569" s="151"/>
      <c r="DK569" s="151"/>
      <c r="DL569" s="151"/>
      <c r="DM569" s="151"/>
      <c r="DN569" s="151"/>
    </row>
    <row r="570" customFormat="false" ht="12.75" hidden="false" customHeight="false" outlineLevel="0" collapsed="false">
      <c r="A570" s="6" t="s">
        <v>222</v>
      </c>
      <c r="B570" s="6" t="s">
        <v>223</v>
      </c>
      <c r="C570" s="6" t="n">
        <v>7</v>
      </c>
      <c r="D570" s="6" t="s">
        <v>16</v>
      </c>
      <c r="E570" s="140" t="n">
        <v>0</v>
      </c>
      <c r="F570" s="6" t="n">
        <v>0</v>
      </c>
      <c r="G570" s="140" t="n">
        <v>0</v>
      </c>
      <c r="H570" s="6" t="n">
        <v>0</v>
      </c>
    </row>
    <row r="571" customFormat="false" ht="12.75" hidden="false" customHeight="false" outlineLevel="0" collapsed="false">
      <c r="A571" s="6" t="s">
        <v>222</v>
      </c>
      <c r="B571" s="6" t="s">
        <v>223</v>
      </c>
      <c r="C571" s="6" t="n">
        <v>8</v>
      </c>
      <c r="D571" s="6" t="s">
        <v>17</v>
      </c>
      <c r="E571" s="140" t="n">
        <v>0</v>
      </c>
      <c r="F571" s="6" t="n">
        <v>0</v>
      </c>
      <c r="G571" s="140" t="n">
        <v>0</v>
      </c>
      <c r="H571" s="6" t="n">
        <v>0</v>
      </c>
    </row>
    <row r="572" customFormat="false" ht="12.75" hidden="false" customHeight="false" outlineLevel="0" collapsed="false">
      <c r="A572" s="6" t="s">
        <v>222</v>
      </c>
      <c r="B572" s="6" t="s">
        <v>223</v>
      </c>
      <c r="C572" s="6" t="n">
        <v>9</v>
      </c>
      <c r="D572" s="6" t="s">
        <v>18</v>
      </c>
      <c r="E572" s="140" t="n">
        <v>0</v>
      </c>
      <c r="F572" s="6" t="n">
        <v>0</v>
      </c>
      <c r="G572" s="140" t="n">
        <v>0</v>
      </c>
      <c r="H572" s="6" t="n">
        <v>0</v>
      </c>
    </row>
    <row r="573" customFormat="false" ht="12.75" hidden="false" customHeight="false" outlineLevel="0" collapsed="false">
      <c r="A573" s="6" t="s">
        <v>222</v>
      </c>
      <c r="B573" s="6" t="s">
        <v>223</v>
      </c>
      <c r="C573" s="6" t="n">
        <v>10</v>
      </c>
      <c r="D573" s="6" t="s">
        <v>22</v>
      </c>
      <c r="E573" s="140" t="n">
        <v>0</v>
      </c>
      <c r="F573" s="6" t="n">
        <v>0</v>
      </c>
      <c r="G573" s="140" t="n">
        <v>0</v>
      </c>
      <c r="H573" s="6" t="n">
        <v>0</v>
      </c>
    </row>
    <row r="574" customFormat="false" ht="12.75" hidden="false" customHeight="false" outlineLevel="0" collapsed="false">
      <c r="A574" s="6" t="s">
        <v>222</v>
      </c>
      <c r="B574" s="6" t="s">
        <v>223</v>
      </c>
      <c r="C574" s="6" t="n">
        <v>11</v>
      </c>
      <c r="D574" s="6" t="s">
        <v>25</v>
      </c>
      <c r="E574" s="140" t="n">
        <v>0</v>
      </c>
      <c r="F574" s="6" t="n">
        <v>0</v>
      </c>
      <c r="G574" s="140" t="n">
        <v>0</v>
      </c>
      <c r="H574" s="6" t="n">
        <v>0</v>
      </c>
    </row>
    <row r="575" customFormat="false" ht="12.75" hidden="false" customHeight="false" outlineLevel="0" collapsed="false">
      <c r="A575" s="6" t="s">
        <v>222</v>
      </c>
      <c r="B575" s="6" t="s">
        <v>223</v>
      </c>
      <c r="C575" s="6" t="n">
        <v>12</v>
      </c>
      <c r="D575" s="6" t="s">
        <v>26</v>
      </c>
      <c r="E575" s="140" t="n">
        <v>0</v>
      </c>
      <c r="F575" s="6" t="n">
        <v>0</v>
      </c>
      <c r="G575" s="140" t="n">
        <v>0</v>
      </c>
      <c r="H575" s="6" t="n">
        <v>0</v>
      </c>
    </row>
    <row r="576" customFormat="false" ht="12.75" hidden="false" customHeight="false" outlineLevel="0" collapsed="false">
      <c r="A576" s="6" t="s">
        <v>222</v>
      </c>
      <c r="B576" s="6" t="s">
        <v>223</v>
      </c>
      <c r="C576" s="6" t="n">
        <v>13</v>
      </c>
      <c r="D576" s="6" t="s">
        <v>29</v>
      </c>
      <c r="E576" s="140" t="n">
        <v>0</v>
      </c>
      <c r="F576" s="6" t="n">
        <v>0</v>
      </c>
      <c r="G576" s="140" t="n">
        <v>0</v>
      </c>
      <c r="H576" s="6" t="n">
        <v>0</v>
      </c>
    </row>
    <row r="577" customFormat="false" ht="12.75" hidden="false" customHeight="false" outlineLevel="0" collapsed="false">
      <c r="A577" s="6" t="s">
        <v>222</v>
      </c>
      <c r="B577" s="6" t="s">
        <v>223</v>
      </c>
      <c r="C577" s="6" t="n">
        <v>14</v>
      </c>
      <c r="D577" s="6" t="s">
        <v>30</v>
      </c>
      <c r="E577" s="140" t="n">
        <v>0</v>
      </c>
      <c r="F577" s="6" t="n">
        <v>0</v>
      </c>
      <c r="G577" s="140" t="n">
        <v>0</v>
      </c>
      <c r="H577" s="6" t="n">
        <v>0</v>
      </c>
    </row>
    <row r="578" customFormat="false" ht="12.75" hidden="false" customHeight="false" outlineLevel="0" collapsed="false">
      <c r="A578" s="6" t="s">
        <v>222</v>
      </c>
      <c r="B578" s="6" t="s">
        <v>223</v>
      </c>
      <c r="C578" s="6" t="n">
        <v>15</v>
      </c>
      <c r="D578" s="6" t="s">
        <v>31</v>
      </c>
      <c r="E578" s="140" t="n">
        <v>0</v>
      </c>
      <c r="F578" s="6" t="n">
        <v>0</v>
      </c>
      <c r="G578" s="140" t="n">
        <v>0</v>
      </c>
      <c r="H578" s="6" t="n">
        <v>0</v>
      </c>
    </row>
    <row r="579" customFormat="false" ht="12.75" hidden="false" customHeight="false" outlineLevel="0" collapsed="false">
      <c r="A579" s="6" t="s">
        <v>222</v>
      </c>
      <c r="B579" s="6" t="s">
        <v>223</v>
      </c>
      <c r="C579" s="6" t="n">
        <v>16</v>
      </c>
      <c r="D579" s="6" t="s">
        <v>32</v>
      </c>
      <c r="E579" s="140" t="n">
        <v>0</v>
      </c>
      <c r="F579" s="6" t="n">
        <v>0</v>
      </c>
      <c r="G579" s="140" t="n">
        <v>0</v>
      </c>
      <c r="H579" s="6" t="n">
        <v>0</v>
      </c>
    </row>
    <row r="580" customFormat="false" ht="12.75" hidden="false" customHeight="false" outlineLevel="0" collapsed="false">
      <c r="A580" s="6" t="s">
        <v>222</v>
      </c>
      <c r="B580" s="6" t="s">
        <v>223</v>
      </c>
      <c r="C580" s="6" t="n">
        <v>17</v>
      </c>
      <c r="D580" s="6" t="s">
        <v>196</v>
      </c>
      <c r="E580" s="140" t="n">
        <v>0</v>
      </c>
      <c r="F580" s="6" t="n">
        <v>0</v>
      </c>
      <c r="G580" s="140" t="n">
        <v>0</v>
      </c>
      <c r="H580" s="6" t="n">
        <v>0</v>
      </c>
    </row>
    <row r="581" customFormat="false" ht="12.75" hidden="false" customHeight="false" outlineLevel="0" collapsed="false">
      <c r="A581" s="6" t="s">
        <v>222</v>
      </c>
      <c r="B581" s="6" t="s">
        <v>223</v>
      </c>
      <c r="C581" s="6" t="n">
        <v>18</v>
      </c>
      <c r="D581" s="6" t="s">
        <v>197</v>
      </c>
      <c r="E581" s="140" t="n">
        <v>0</v>
      </c>
      <c r="F581" s="6" t="n">
        <v>0</v>
      </c>
      <c r="G581" s="140" t="n">
        <v>0</v>
      </c>
      <c r="H581" s="6" t="n">
        <v>0</v>
      </c>
    </row>
    <row r="582" customFormat="false" ht="12.75" hidden="false" customHeight="false" outlineLevel="0" collapsed="false">
      <c r="A582" s="6" t="s">
        <v>222</v>
      </c>
      <c r="B582" s="6" t="s">
        <v>223</v>
      </c>
      <c r="C582" s="6" t="n">
        <v>19</v>
      </c>
      <c r="D582" s="6" t="s">
        <v>37</v>
      </c>
      <c r="E582" s="140" t="n">
        <v>0</v>
      </c>
      <c r="F582" s="6" t="n">
        <v>0</v>
      </c>
      <c r="G582" s="140" t="n">
        <v>0</v>
      </c>
      <c r="H582" s="6" t="n">
        <v>0</v>
      </c>
    </row>
    <row r="583" customFormat="false" ht="12.75" hidden="false" customHeight="false" outlineLevel="0" collapsed="false">
      <c r="A583" s="6" t="s">
        <v>222</v>
      </c>
      <c r="B583" s="6" t="s">
        <v>223</v>
      </c>
      <c r="C583" s="6" t="n">
        <v>20</v>
      </c>
      <c r="D583" s="6" t="s">
        <v>198</v>
      </c>
      <c r="E583" s="140" t="n">
        <v>0</v>
      </c>
      <c r="F583" s="6" t="n">
        <v>0</v>
      </c>
      <c r="G583" s="140" t="n">
        <v>0</v>
      </c>
      <c r="H583" s="6" t="n">
        <v>0</v>
      </c>
    </row>
    <row r="584" customFormat="false" ht="12.75" hidden="false" customHeight="false" outlineLevel="0" collapsed="false">
      <c r="A584" s="6" t="s">
        <v>222</v>
      </c>
      <c r="B584" s="6" t="s">
        <v>223</v>
      </c>
      <c r="C584" s="6" t="n">
        <v>21</v>
      </c>
      <c r="D584" s="6" t="s">
        <v>199</v>
      </c>
      <c r="E584" s="140" t="n">
        <v>0</v>
      </c>
      <c r="F584" s="6" t="n">
        <v>0</v>
      </c>
      <c r="G584" s="140" t="n">
        <v>0</v>
      </c>
      <c r="H584" s="6" t="n">
        <v>0</v>
      </c>
    </row>
    <row r="585" customFormat="false" ht="12.75" hidden="false" customHeight="false" outlineLevel="0" collapsed="false">
      <c r="A585" s="6" t="s">
        <v>222</v>
      </c>
      <c r="B585" s="6" t="s">
        <v>223</v>
      </c>
      <c r="C585" s="6" t="n">
        <v>22</v>
      </c>
      <c r="D585" s="6" t="s">
        <v>200</v>
      </c>
      <c r="E585" s="140" t="n">
        <v>0</v>
      </c>
      <c r="F585" s="6" t="n">
        <v>0</v>
      </c>
      <c r="G585" s="140" t="n">
        <v>0</v>
      </c>
      <c r="H585" s="6" t="n">
        <v>0</v>
      </c>
    </row>
    <row r="586" customFormat="false" ht="12.75" hidden="false" customHeight="false" outlineLevel="0" collapsed="false">
      <c r="A586" s="6" t="s">
        <v>222</v>
      </c>
      <c r="B586" s="6" t="s">
        <v>223</v>
      </c>
      <c r="C586" s="6" t="n">
        <v>23</v>
      </c>
      <c r="D586" s="6" t="s">
        <v>134</v>
      </c>
      <c r="E586" s="140" t="n">
        <v>0</v>
      </c>
      <c r="F586" s="6" t="n">
        <v>0</v>
      </c>
      <c r="G586" s="140" t="n">
        <v>0</v>
      </c>
      <c r="H586" s="6" t="n">
        <v>0</v>
      </c>
    </row>
    <row r="587" customFormat="false" ht="12.75" hidden="false" customHeight="false" outlineLevel="0" collapsed="false">
      <c r="A587" s="6" t="s">
        <v>222</v>
      </c>
      <c r="B587" s="6" t="s">
        <v>223</v>
      </c>
      <c r="C587" s="6" t="n">
        <v>24</v>
      </c>
      <c r="D587" s="6" t="s">
        <v>45</v>
      </c>
      <c r="E587" s="140" t="n">
        <v>0</v>
      </c>
      <c r="F587" s="6" t="n">
        <v>0</v>
      </c>
      <c r="G587" s="140" t="n">
        <v>0</v>
      </c>
      <c r="H587" s="6" t="n">
        <v>0</v>
      </c>
    </row>
    <row r="588" customFormat="false" ht="12.75" hidden="false" customHeight="false" outlineLevel="0" collapsed="false">
      <c r="A588" s="6" t="s">
        <v>222</v>
      </c>
      <c r="B588" s="6" t="s">
        <v>223</v>
      </c>
      <c r="C588" s="6" t="n">
        <v>25</v>
      </c>
      <c r="D588" s="6" t="s">
        <v>46</v>
      </c>
      <c r="E588" s="140" t="n">
        <v>0</v>
      </c>
      <c r="F588" s="6" t="n">
        <v>0</v>
      </c>
      <c r="G588" s="140" t="n">
        <v>0</v>
      </c>
      <c r="H588" s="6" t="n">
        <v>0</v>
      </c>
    </row>
    <row r="589" customFormat="false" ht="12.75" hidden="false" customHeight="false" outlineLevel="0" collapsed="false">
      <c r="A589" s="6" t="s">
        <v>222</v>
      </c>
      <c r="B589" s="6" t="s">
        <v>223</v>
      </c>
      <c r="C589" s="6" t="n">
        <v>26</v>
      </c>
      <c r="D589" s="6" t="s">
        <v>201</v>
      </c>
      <c r="E589" s="140" t="n">
        <v>0</v>
      </c>
      <c r="F589" s="6" t="n">
        <v>0</v>
      </c>
      <c r="G589" s="140" t="n">
        <v>0</v>
      </c>
      <c r="H589" s="6" t="n">
        <v>0</v>
      </c>
    </row>
    <row r="590" customFormat="false" ht="12.75" hidden="false" customHeight="false" outlineLevel="0" collapsed="false">
      <c r="A590" s="6" t="s">
        <v>222</v>
      </c>
      <c r="B590" s="6" t="s">
        <v>223</v>
      </c>
      <c r="C590" s="6" t="n">
        <v>27</v>
      </c>
      <c r="D590" s="6" t="s">
        <v>202</v>
      </c>
      <c r="E590" s="140" t="n">
        <v>0</v>
      </c>
      <c r="F590" s="6" t="n">
        <v>0</v>
      </c>
      <c r="G590" s="140" t="n">
        <v>0</v>
      </c>
      <c r="H590" s="6" t="n">
        <v>0</v>
      </c>
    </row>
    <row r="591" customFormat="false" ht="12.75" hidden="false" customHeight="false" outlineLevel="0" collapsed="false">
      <c r="A591" s="6" t="s">
        <v>222</v>
      </c>
      <c r="B591" s="6" t="s">
        <v>223</v>
      </c>
      <c r="C591" s="6" t="n">
        <v>28</v>
      </c>
      <c r="D591" s="6" t="s">
        <v>203</v>
      </c>
      <c r="E591" s="140" t="n">
        <v>0</v>
      </c>
      <c r="F591" s="6" t="n">
        <v>0</v>
      </c>
      <c r="G591" s="140" t="n">
        <v>0</v>
      </c>
      <c r="H591" s="6" t="n">
        <v>0</v>
      </c>
    </row>
    <row r="592" customFormat="false" ht="12.75" hidden="false" customHeight="false" outlineLevel="0" collapsed="false">
      <c r="A592" s="6" t="s">
        <v>222</v>
      </c>
      <c r="B592" s="6" t="s">
        <v>223</v>
      </c>
      <c r="C592" s="6" t="n">
        <v>29</v>
      </c>
      <c r="D592" s="6" t="s">
        <v>204</v>
      </c>
      <c r="E592" s="140" t="n">
        <v>0</v>
      </c>
      <c r="F592" s="6" t="n">
        <v>0</v>
      </c>
      <c r="G592" s="140" t="n">
        <v>0</v>
      </c>
      <c r="H592" s="6" t="n">
        <v>0</v>
      </c>
    </row>
    <row r="593" customFormat="false" ht="12.75" hidden="false" customHeight="false" outlineLevel="0" collapsed="false">
      <c r="A593" s="6" t="s">
        <v>222</v>
      </c>
      <c r="B593" s="6" t="s">
        <v>223</v>
      </c>
      <c r="C593" s="6" t="n">
        <v>30</v>
      </c>
      <c r="D593" s="6" t="s">
        <v>205</v>
      </c>
      <c r="E593" s="140" t="n">
        <v>0</v>
      </c>
      <c r="F593" s="6" t="n">
        <v>0</v>
      </c>
      <c r="G593" s="140" t="n">
        <v>0</v>
      </c>
      <c r="H593" s="6" t="n">
        <v>0</v>
      </c>
    </row>
    <row r="594" customFormat="false" ht="12.75" hidden="false" customHeight="false" outlineLevel="0" collapsed="false">
      <c r="A594" s="6" t="s">
        <v>222</v>
      </c>
      <c r="B594" s="6" t="s">
        <v>223</v>
      </c>
      <c r="C594" s="6" t="n">
        <v>31</v>
      </c>
      <c r="D594" s="6" t="s">
        <v>206</v>
      </c>
      <c r="E594" s="140" t="n">
        <v>0</v>
      </c>
      <c r="F594" s="6" t="n">
        <v>0</v>
      </c>
      <c r="G594" s="140" t="n">
        <v>0</v>
      </c>
      <c r="H594" s="6" t="n">
        <v>0</v>
      </c>
    </row>
    <row r="595" customFormat="false" ht="12.75" hidden="false" customHeight="false" outlineLevel="0" collapsed="false">
      <c r="A595" s="6" t="s">
        <v>222</v>
      </c>
      <c r="B595" s="6" t="s">
        <v>223</v>
      </c>
      <c r="C595" s="6" t="n">
        <v>32</v>
      </c>
      <c r="D595" s="6" t="s">
        <v>60</v>
      </c>
      <c r="E595" s="140" t="n">
        <v>0</v>
      </c>
      <c r="F595" s="6" t="n">
        <v>0</v>
      </c>
      <c r="G595" s="140" t="n">
        <v>0</v>
      </c>
      <c r="H595" s="6" t="n">
        <v>0</v>
      </c>
    </row>
    <row r="596" customFormat="false" ht="12.75" hidden="false" customHeight="false" outlineLevel="0" collapsed="false">
      <c r="A596" s="6" t="s">
        <v>222</v>
      </c>
      <c r="B596" s="6" t="s">
        <v>223</v>
      </c>
      <c r="C596" s="6" t="n">
        <v>33</v>
      </c>
      <c r="D596" s="6" t="s">
        <v>61</v>
      </c>
      <c r="E596" s="140" t="n">
        <v>0</v>
      </c>
      <c r="F596" s="6" t="n">
        <v>0</v>
      </c>
      <c r="G596" s="140" t="n">
        <v>0</v>
      </c>
      <c r="H596" s="6" t="n">
        <v>0</v>
      </c>
    </row>
    <row r="597" customFormat="false" ht="12.75" hidden="false" customHeight="false" outlineLevel="0" collapsed="false">
      <c r="A597" s="6" t="s">
        <v>222</v>
      </c>
      <c r="B597" s="6" t="s">
        <v>223</v>
      </c>
      <c r="C597" s="6" t="n">
        <v>34</v>
      </c>
      <c r="D597" s="6" t="s">
        <v>62</v>
      </c>
      <c r="E597" s="140" t="n">
        <v>0</v>
      </c>
      <c r="F597" s="6" t="n">
        <v>0</v>
      </c>
      <c r="G597" s="140" t="n">
        <v>0</v>
      </c>
      <c r="H597" s="6" t="n">
        <v>0</v>
      </c>
    </row>
    <row r="598" customFormat="false" ht="12.75" hidden="false" customHeight="false" outlineLevel="0" collapsed="false">
      <c r="A598" s="6" t="s">
        <v>222</v>
      </c>
      <c r="B598" s="6" t="s">
        <v>223</v>
      </c>
      <c r="C598" s="6" t="n">
        <v>35</v>
      </c>
      <c r="D598" s="6" t="s">
        <v>63</v>
      </c>
      <c r="E598" s="140" t="n">
        <v>0</v>
      </c>
      <c r="F598" s="6" t="n">
        <v>0</v>
      </c>
      <c r="G598" s="140" t="n">
        <v>0</v>
      </c>
      <c r="H598" s="6" t="n">
        <v>0</v>
      </c>
    </row>
    <row r="599" customFormat="false" ht="12.75" hidden="false" customHeight="false" outlineLevel="0" collapsed="false">
      <c r="A599" s="6" t="s">
        <v>222</v>
      </c>
      <c r="B599" s="6" t="s">
        <v>223</v>
      </c>
      <c r="C599" s="6" t="n">
        <v>36</v>
      </c>
      <c r="D599" s="6" t="s">
        <v>64</v>
      </c>
      <c r="E599" s="140" t="n">
        <v>0</v>
      </c>
      <c r="F599" s="6" t="n">
        <v>0</v>
      </c>
      <c r="G599" s="140" t="n">
        <v>0</v>
      </c>
      <c r="H599" s="6" t="n">
        <v>0</v>
      </c>
    </row>
    <row r="600" customFormat="false" ht="12.75" hidden="false" customHeight="false" outlineLevel="0" collapsed="false">
      <c r="A600" s="6" t="s">
        <v>222</v>
      </c>
      <c r="B600" s="6" t="s">
        <v>223</v>
      </c>
      <c r="C600" s="6" t="n">
        <v>37</v>
      </c>
      <c r="D600" s="6" t="s">
        <v>65</v>
      </c>
      <c r="E600" s="140" t="n">
        <v>0</v>
      </c>
      <c r="F600" s="6" t="n">
        <v>0</v>
      </c>
      <c r="G600" s="140" t="n">
        <v>0</v>
      </c>
      <c r="H600" s="6" t="n">
        <v>0</v>
      </c>
    </row>
    <row r="601" customFormat="false" ht="12.75" hidden="false" customHeight="false" outlineLevel="0" collapsed="false">
      <c r="A601" s="6" t="s">
        <v>222</v>
      </c>
      <c r="B601" s="6" t="s">
        <v>223</v>
      </c>
      <c r="C601" s="6" t="n">
        <v>38</v>
      </c>
      <c r="D601" s="6" t="s">
        <v>66</v>
      </c>
      <c r="E601" s="140" t="n">
        <v>0</v>
      </c>
      <c r="F601" s="6" t="n">
        <v>0</v>
      </c>
      <c r="G601" s="140" t="n">
        <v>0</v>
      </c>
      <c r="H601" s="6" t="n">
        <v>0</v>
      </c>
    </row>
    <row r="602" customFormat="false" ht="12.75" hidden="false" customHeight="false" outlineLevel="0" collapsed="false">
      <c r="A602" s="6" t="s">
        <v>222</v>
      </c>
      <c r="B602" s="6" t="s">
        <v>223</v>
      </c>
      <c r="C602" s="6" t="n">
        <v>39</v>
      </c>
      <c r="D602" s="6" t="s">
        <v>67</v>
      </c>
      <c r="E602" s="140" t="n">
        <v>0</v>
      </c>
      <c r="F602" s="6" t="n">
        <v>0</v>
      </c>
      <c r="G602" s="140" t="n">
        <v>0</v>
      </c>
      <c r="H602" s="6" t="n">
        <v>0</v>
      </c>
    </row>
    <row r="603" customFormat="false" ht="12.75" hidden="false" customHeight="false" outlineLevel="0" collapsed="false">
      <c r="A603" s="6" t="s">
        <v>222</v>
      </c>
      <c r="B603" s="6" t="s">
        <v>223</v>
      </c>
      <c r="C603" s="6" t="n">
        <v>40</v>
      </c>
      <c r="D603" s="6" t="s">
        <v>68</v>
      </c>
      <c r="E603" s="140" t="n">
        <v>0</v>
      </c>
      <c r="F603" s="6" t="n">
        <v>0</v>
      </c>
      <c r="G603" s="140" t="n">
        <v>0</v>
      </c>
      <c r="H603" s="6" t="n">
        <v>0</v>
      </c>
    </row>
    <row r="633" customFormat="false" ht="12.75" hidden="false" customHeight="false" outlineLevel="0" collapsed="false">
      <c r="I633" s="153"/>
    </row>
    <row r="634" customFormat="false" ht="12.75" hidden="false" customHeight="false" outlineLevel="0" collapsed="false">
      <c r="D634" s="6" t="n">
        <v>3515738</v>
      </c>
    </row>
    <row r="635" customFormat="false" ht="12.75" hidden="false" customHeight="false" outlineLevel="0" collapsed="false">
      <c r="D635" s="154" t="n">
        <f aca="false">+G640+D634</f>
        <v>-15952141.36</v>
      </c>
    </row>
    <row r="636" customFormat="false" ht="12.75" hidden="false" customHeight="false" outlineLevel="0" collapsed="false">
      <c r="F636" s="155" t="n">
        <v>36526</v>
      </c>
      <c r="G636" s="156"/>
      <c r="H636" s="157" t="n">
        <f aca="false">+F636+31</f>
        <v>36557</v>
      </c>
      <c r="I636" s="158"/>
      <c r="J636" s="159" t="n">
        <f aca="false">+H636+31</f>
        <v>36588</v>
      </c>
      <c r="K636" s="160"/>
      <c r="L636" s="159" t="n">
        <f aca="false">+J636+31</f>
        <v>36619</v>
      </c>
      <c r="M636" s="160"/>
      <c r="N636" s="159" t="n">
        <f aca="false">+L636+31</f>
        <v>36650</v>
      </c>
      <c r="O636" s="160"/>
      <c r="P636" s="159" t="n">
        <f aca="false">+N636+31</f>
        <v>36681</v>
      </c>
      <c r="Q636" s="160"/>
      <c r="R636" s="159" t="n">
        <f aca="false">+P636+31</f>
        <v>36712</v>
      </c>
      <c r="S636" s="160"/>
      <c r="T636" s="159" t="n">
        <f aca="false">+R636+31</f>
        <v>36743</v>
      </c>
      <c r="U636" s="160"/>
      <c r="V636" s="159" t="n">
        <f aca="false">+T636+31</f>
        <v>36774</v>
      </c>
      <c r="W636" s="160"/>
      <c r="X636" s="159" t="n">
        <f aca="false">+V636+31</f>
        <v>36805</v>
      </c>
      <c r="Y636" s="160"/>
      <c r="Z636" s="159" t="n">
        <f aca="false">+X636+31</f>
        <v>36836</v>
      </c>
      <c r="AA636" s="160"/>
      <c r="AB636" s="159" t="n">
        <f aca="false">+Z636+31</f>
        <v>36867</v>
      </c>
      <c r="AC636" s="160"/>
      <c r="AD636" s="161"/>
      <c r="AE636" s="161"/>
    </row>
    <row r="637" customFormat="false" ht="12.75" hidden="false" customHeight="false" outlineLevel="0" collapsed="false">
      <c r="F637" s="162" t="s">
        <v>12</v>
      </c>
      <c r="G637" s="163" t="s">
        <v>224</v>
      </c>
      <c r="H637" s="162" t="s">
        <v>12</v>
      </c>
      <c r="I637" s="163" t="s">
        <v>224</v>
      </c>
      <c r="J637" s="162" t="s">
        <v>12</v>
      </c>
      <c r="K637" s="162" t="s">
        <v>224</v>
      </c>
      <c r="L637" s="162" t="s">
        <v>12</v>
      </c>
      <c r="M637" s="162" t="s">
        <v>224</v>
      </c>
      <c r="N637" s="162" t="s">
        <v>12</v>
      </c>
      <c r="O637" s="162" t="s">
        <v>224</v>
      </c>
      <c r="P637" s="162" t="s">
        <v>12</v>
      </c>
      <c r="Q637" s="162" t="s">
        <v>224</v>
      </c>
      <c r="R637" s="162" t="s">
        <v>12</v>
      </c>
      <c r="S637" s="162" t="s">
        <v>224</v>
      </c>
      <c r="T637" s="162" t="s">
        <v>12</v>
      </c>
      <c r="U637" s="162" t="s">
        <v>224</v>
      </c>
      <c r="V637" s="162" t="s">
        <v>12</v>
      </c>
      <c r="W637" s="162" t="s">
        <v>224</v>
      </c>
      <c r="X637" s="162" t="s">
        <v>12</v>
      </c>
      <c r="Y637" s="162" t="s">
        <v>224</v>
      </c>
      <c r="Z637" s="162" t="s">
        <v>12</v>
      </c>
      <c r="AA637" s="162" t="s">
        <v>224</v>
      </c>
      <c r="AB637" s="162" t="s">
        <v>12</v>
      </c>
      <c r="AC637" s="162" t="s">
        <v>224</v>
      </c>
      <c r="AD637" s="141"/>
      <c r="AE637" s="141"/>
    </row>
    <row r="638" customFormat="false" ht="12.75" hidden="false" customHeight="false" outlineLevel="0" collapsed="false">
      <c r="A638" s="140"/>
      <c r="B638" s="140"/>
      <c r="C638" s="140"/>
      <c r="D638" s="164" t="s">
        <v>100</v>
      </c>
      <c r="E638" s="87"/>
      <c r="F638" s="165" t="n">
        <f aca="false">BUG_GL!H82</f>
        <v>0</v>
      </c>
      <c r="G638" s="166" t="n">
        <f aca="false">BUG_GL!I82</f>
        <v>0</v>
      </c>
      <c r="H638" s="165" t="n">
        <f aca="false">BUG_GL!J82</f>
        <v>0</v>
      </c>
      <c r="I638" s="165" t="n">
        <f aca="false">BUG_GL!K82</f>
        <v>647670</v>
      </c>
      <c r="J638" s="165" t="n">
        <f aca="false">BUG_GL!L82</f>
        <v>0</v>
      </c>
      <c r="K638" s="165" t="n">
        <f aca="false">BUG_GL!M82</f>
        <v>0</v>
      </c>
      <c r="L638" s="165" t="n">
        <f aca="false">BUG_GL!N82</f>
        <v>0</v>
      </c>
      <c r="M638" s="165" t="n">
        <f aca="false">BUG_GL!O82</f>
        <v>0</v>
      </c>
      <c r="N638" s="165" t="n">
        <f aca="false">BUG_GL!P82</f>
        <v>0</v>
      </c>
      <c r="O638" s="165" t="n">
        <f aca="false">BUG_GL!Q82</f>
        <v>0</v>
      </c>
      <c r="P638" s="165" t="n">
        <f aca="false">BUG_GL!R82</f>
        <v>0</v>
      </c>
      <c r="Q638" s="165" t="n">
        <f aca="false">BUG_GL!S82</f>
        <v>0</v>
      </c>
      <c r="R638" s="165" t="n">
        <f aca="false">BUG_GL!T82</f>
        <v>0</v>
      </c>
      <c r="S638" s="165" t="n">
        <f aca="false">BUG_GL!U82</f>
        <v>0</v>
      </c>
      <c r="T638" s="165" t="n">
        <f aca="false">BUG_GL!V82</f>
        <v>0</v>
      </c>
      <c r="U638" s="165" t="n">
        <f aca="false">BUG_GL!W82</f>
        <v>0</v>
      </c>
      <c r="V638" s="165" t="n">
        <f aca="false">BUG_GL!X82</f>
        <v>0</v>
      </c>
      <c r="W638" s="165" t="n">
        <f aca="false">BUG_GL!Y82</f>
        <v>0</v>
      </c>
      <c r="X638" s="165" t="n">
        <f aca="false">BUG_GL!Z82</f>
        <v>0</v>
      </c>
      <c r="Y638" s="165" t="n">
        <f aca="false">BUG_GL!AA82</f>
        <v>0</v>
      </c>
      <c r="Z638" s="165" t="n">
        <f aca="false">BUG_GL!AB82</f>
        <v>0</v>
      </c>
      <c r="AA638" s="165" t="n">
        <f aca="false">BUG_GL!AC82</f>
        <v>0</v>
      </c>
      <c r="AB638" s="165" t="n">
        <f aca="false">BUG_GL!AD82</f>
        <v>0</v>
      </c>
      <c r="AC638" s="165" t="n">
        <f aca="false">BUG_GL!AE82</f>
        <v>0</v>
      </c>
      <c r="AD638" s="3"/>
      <c r="AE638" s="3"/>
      <c r="AF638" s="140"/>
      <c r="AG638" s="140"/>
      <c r="AH638" s="140"/>
      <c r="AI638" s="140"/>
      <c r="AJ638" s="140"/>
      <c r="AK638" s="140"/>
      <c r="AL638" s="140"/>
      <c r="AM638" s="140"/>
      <c r="AN638" s="140"/>
      <c r="AO638" s="140"/>
      <c r="AP638" s="140"/>
      <c r="AQ638" s="140"/>
      <c r="AR638" s="140"/>
      <c r="AS638" s="140"/>
      <c r="AT638" s="140"/>
      <c r="AU638" s="140"/>
      <c r="AV638" s="140"/>
      <c r="AW638" s="140"/>
      <c r="AX638" s="140"/>
      <c r="AY638" s="140"/>
      <c r="AZ638" s="140"/>
      <c r="BA638" s="140"/>
      <c r="BB638" s="140"/>
      <c r="BC638" s="140"/>
      <c r="BD638" s="140"/>
      <c r="BE638" s="140"/>
      <c r="BF638" s="140"/>
      <c r="BG638" s="140"/>
      <c r="BH638" s="140"/>
      <c r="BI638" s="140"/>
      <c r="BJ638" s="140"/>
      <c r="BK638" s="140"/>
      <c r="BL638" s="140"/>
      <c r="BM638" s="140"/>
      <c r="BN638" s="140"/>
      <c r="BO638" s="140"/>
      <c r="BP638" s="140"/>
      <c r="BQ638" s="140"/>
      <c r="BR638" s="140"/>
      <c r="BS638" s="140"/>
      <c r="BT638" s="140"/>
      <c r="BU638" s="140"/>
      <c r="BV638" s="140"/>
      <c r="BW638" s="140"/>
      <c r="BX638" s="140"/>
      <c r="BY638" s="140"/>
      <c r="BZ638" s="140"/>
      <c r="CA638" s="140"/>
      <c r="CB638" s="140"/>
      <c r="CC638" s="140"/>
      <c r="CD638" s="140"/>
      <c r="CE638" s="140"/>
      <c r="CF638" s="140"/>
      <c r="CG638" s="140"/>
      <c r="CH638" s="140"/>
      <c r="CI638" s="140"/>
      <c r="CJ638" s="140"/>
      <c r="CK638" s="140"/>
      <c r="CL638" s="140"/>
      <c r="CM638" s="140"/>
      <c r="CN638" s="140"/>
      <c r="CO638" s="140"/>
      <c r="CP638" s="140"/>
      <c r="CQ638" s="140"/>
      <c r="CR638" s="140"/>
      <c r="CS638" s="140"/>
      <c r="CT638" s="140"/>
      <c r="CU638" s="140"/>
      <c r="CV638" s="140"/>
      <c r="CW638" s="140"/>
      <c r="CX638" s="140"/>
      <c r="CY638" s="140"/>
      <c r="CZ638" s="140"/>
      <c r="DA638" s="140"/>
      <c r="DB638" s="140"/>
      <c r="DC638" s="140"/>
      <c r="DD638" s="140"/>
      <c r="DE638" s="140"/>
      <c r="DF638" s="140"/>
      <c r="DG638" s="140"/>
      <c r="DH638" s="140"/>
      <c r="DI638" s="140"/>
      <c r="DJ638" s="140"/>
      <c r="DK638" s="140"/>
      <c r="DL638" s="140"/>
      <c r="DM638" s="140"/>
      <c r="DN638" s="140"/>
      <c r="DO638" s="140"/>
      <c r="DP638" s="140"/>
      <c r="DQ638" s="140"/>
      <c r="DR638" s="140"/>
      <c r="DS638" s="140"/>
      <c r="DT638" s="140"/>
      <c r="DU638" s="140"/>
      <c r="DV638" s="140"/>
      <c r="DW638" s="140"/>
      <c r="DX638" s="140"/>
      <c r="DY638" s="140"/>
      <c r="DZ638" s="140"/>
      <c r="EA638" s="140"/>
      <c r="EB638" s="140"/>
      <c r="EC638" s="140"/>
      <c r="ED638" s="140"/>
      <c r="EE638" s="140"/>
      <c r="EF638" s="140"/>
      <c r="EG638" s="140"/>
      <c r="EH638" s="140"/>
      <c r="EI638" s="140"/>
      <c r="EJ638" s="140"/>
      <c r="EK638" s="140"/>
      <c r="EL638" s="140"/>
      <c r="EM638" s="140"/>
      <c r="EN638" s="140"/>
      <c r="EO638" s="140"/>
      <c r="EP638" s="140"/>
      <c r="EQ638" s="140"/>
      <c r="ER638" s="140"/>
      <c r="ES638" s="140"/>
      <c r="ET638" s="140"/>
      <c r="EU638" s="140"/>
      <c r="EV638" s="140"/>
      <c r="EW638" s="140"/>
      <c r="EX638" s="140"/>
      <c r="EY638" s="140"/>
      <c r="EZ638" s="140"/>
      <c r="FA638" s="140"/>
      <c r="FB638" s="140"/>
      <c r="FC638" s="140"/>
      <c r="FD638" s="140"/>
      <c r="FE638" s="140"/>
      <c r="FF638" s="140"/>
      <c r="FG638" s="140"/>
      <c r="FH638" s="140"/>
      <c r="FI638" s="140"/>
      <c r="FJ638" s="140"/>
      <c r="FK638" s="140"/>
      <c r="FL638" s="140"/>
      <c r="FM638" s="140"/>
      <c r="FN638" s="140"/>
      <c r="FO638" s="140"/>
      <c r="FP638" s="140"/>
      <c r="FQ638" s="140"/>
      <c r="FR638" s="140"/>
      <c r="FS638" s="140"/>
      <c r="FT638" s="140"/>
      <c r="FU638" s="140"/>
      <c r="FV638" s="140"/>
      <c r="FW638" s="140"/>
      <c r="FX638" s="140"/>
      <c r="FY638" s="140"/>
      <c r="FZ638" s="140"/>
      <c r="GA638" s="140"/>
      <c r="GB638" s="140"/>
      <c r="GC638" s="140"/>
      <c r="GD638" s="140"/>
      <c r="GE638" s="140"/>
      <c r="GF638" s="140"/>
      <c r="GG638" s="140"/>
      <c r="GH638" s="140"/>
      <c r="GI638" s="140"/>
      <c r="GJ638" s="140"/>
      <c r="GK638" s="140"/>
      <c r="GL638" s="140"/>
      <c r="GM638" s="140"/>
      <c r="GN638" s="140"/>
      <c r="GO638" s="140"/>
      <c r="GP638" s="140"/>
      <c r="GQ638" s="140"/>
      <c r="GR638" s="140"/>
      <c r="GS638" s="140"/>
      <c r="GT638" s="140"/>
      <c r="GU638" s="140"/>
      <c r="GV638" s="140"/>
      <c r="GW638" s="140"/>
      <c r="GX638" s="140"/>
      <c r="GY638" s="140"/>
      <c r="GZ638" s="140"/>
      <c r="HA638" s="140"/>
      <c r="HB638" s="140"/>
      <c r="HC638" s="140"/>
      <c r="HD638" s="140"/>
      <c r="HE638" s="140"/>
      <c r="HF638" s="140"/>
      <c r="HG638" s="140"/>
      <c r="HH638" s="140"/>
      <c r="HI638" s="140"/>
      <c r="HJ638" s="140"/>
      <c r="HK638" s="140"/>
      <c r="HL638" s="140"/>
      <c r="HM638" s="140"/>
      <c r="HN638" s="140"/>
      <c r="HO638" s="140"/>
      <c r="HP638" s="140"/>
      <c r="HQ638" s="140"/>
      <c r="HR638" s="140"/>
      <c r="HS638" s="140"/>
      <c r="HT638" s="140"/>
      <c r="HU638" s="140"/>
      <c r="HV638" s="140"/>
      <c r="HW638" s="140"/>
      <c r="HX638" s="140"/>
      <c r="HY638" s="140"/>
      <c r="HZ638" s="140"/>
      <c r="IA638" s="140"/>
      <c r="IB638" s="140"/>
      <c r="IC638" s="140"/>
      <c r="ID638" s="140"/>
      <c r="IE638" s="140"/>
      <c r="IF638" s="140"/>
      <c r="IG638" s="140"/>
      <c r="IH638" s="140"/>
      <c r="II638" s="140"/>
      <c r="IJ638" s="140"/>
      <c r="IK638" s="140"/>
      <c r="IL638" s="140"/>
      <c r="IM638" s="140"/>
      <c r="IN638" s="140"/>
      <c r="IO638" s="140"/>
      <c r="IP638" s="140"/>
      <c r="IQ638" s="140"/>
      <c r="IR638" s="140"/>
      <c r="IS638" s="140"/>
      <c r="IT638" s="140"/>
      <c r="IU638" s="140"/>
      <c r="IV638" s="140"/>
      <c r="IW638" s="140"/>
    </row>
    <row r="639" customFormat="false" ht="12.75" hidden="false" customHeight="false" outlineLevel="0" collapsed="false">
      <c r="A639" s="140"/>
      <c r="B639" s="140" t="n">
        <v>-19535379.36</v>
      </c>
      <c r="C639" s="140"/>
      <c r="D639" s="164" t="s">
        <v>211</v>
      </c>
      <c r="E639" s="87"/>
      <c r="F639" s="165" t="n">
        <f aca="false">CE_GL!H82</f>
        <v>0</v>
      </c>
      <c r="G639" s="167" t="n">
        <f aca="false">CE_GL!I82</f>
        <v>4169930.02599996</v>
      </c>
      <c r="H639" s="165" t="n">
        <f aca="false">CE_GL!J82</f>
        <v>0</v>
      </c>
      <c r="I639" s="166" t="n">
        <f aca="false">CE_GL!K82</f>
        <v>-2255119.376</v>
      </c>
      <c r="J639" s="165" t="n">
        <f aca="false">CE_GL!L82</f>
        <v>0</v>
      </c>
      <c r="K639" s="165" t="n">
        <f aca="false">CE_GL!M82</f>
        <v>-613782.979999999</v>
      </c>
      <c r="L639" s="165" t="n">
        <f aca="false">CE_GL!N82</f>
        <v>0</v>
      </c>
      <c r="M639" s="165" t="n">
        <f aca="false">CE_GL!O82</f>
        <v>190800.25</v>
      </c>
      <c r="N639" s="165" t="n">
        <f aca="false">CE_GL!P82</f>
        <v>0</v>
      </c>
      <c r="O639" s="165" t="n">
        <f aca="false">CE_GL!Q82</f>
        <v>185713.03</v>
      </c>
      <c r="P639" s="165" t="n">
        <f aca="false">CE_GL!R82</f>
        <v>0</v>
      </c>
      <c r="Q639" s="165" t="n">
        <f aca="false">CE_GL!S82</f>
        <v>0</v>
      </c>
      <c r="R639" s="165" t="n">
        <f aca="false">CE_GL!T82</f>
        <v>0</v>
      </c>
      <c r="S639" s="165" t="n">
        <f aca="false">CE_GL!U82</f>
        <v>0</v>
      </c>
      <c r="T639" s="165" t="n">
        <f aca="false">CE_GL!V82</f>
        <v>0</v>
      </c>
      <c r="U639" s="165" t="n">
        <f aca="false">CE_GL!W82</f>
        <v>0</v>
      </c>
      <c r="V639" s="165" t="n">
        <f aca="false">CE_GL!X82</f>
        <v>0</v>
      </c>
      <c r="W639" s="165" t="n">
        <f aca="false">CE_GL!Y82</f>
        <v>0</v>
      </c>
      <c r="X639" s="165" t="n">
        <f aca="false">CE_GL!Z82</f>
        <v>0</v>
      </c>
      <c r="Y639" s="165" t="n">
        <f aca="false">CE_GL!AA82</f>
        <v>0</v>
      </c>
      <c r="Z639" s="165" t="n">
        <f aca="false">CE_GL!AB82</f>
        <v>0</v>
      </c>
      <c r="AA639" s="165" t="n">
        <f aca="false">CE_GL!AC82</f>
        <v>0</v>
      </c>
      <c r="AB639" s="165" t="n">
        <f aca="false">CE_GL!AD82</f>
        <v>0</v>
      </c>
      <c r="AC639" s="165" t="n">
        <f aca="false">CE_GL!AE82</f>
        <v>0</v>
      </c>
      <c r="AD639" s="140"/>
      <c r="AE639" s="140"/>
      <c r="AF639" s="140"/>
      <c r="AG639" s="140"/>
      <c r="AH639" s="140"/>
      <c r="AI639" s="140"/>
      <c r="AJ639" s="140"/>
      <c r="AK639" s="140"/>
      <c r="AL639" s="140"/>
      <c r="AM639" s="140"/>
      <c r="AN639" s="140"/>
      <c r="AO639" s="140"/>
      <c r="AP639" s="140"/>
      <c r="AQ639" s="140"/>
      <c r="AR639" s="140"/>
      <c r="AS639" s="140"/>
      <c r="AT639" s="140"/>
      <c r="AU639" s="140"/>
      <c r="AV639" s="140"/>
      <c r="AW639" s="140"/>
      <c r="AX639" s="140"/>
      <c r="AY639" s="140"/>
      <c r="AZ639" s="140"/>
      <c r="BA639" s="140"/>
      <c r="BB639" s="140"/>
      <c r="BC639" s="140"/>
      <c r="BD639" s="140"/>
      <c r="BE639" s="140"/>
      <c r="BF639" s="140"/>
      <c r="BG639" s="140"/>
      <c r="BH639" s="140"/>
      <c r="BI639" s="140"/>
      <c r="BJ639" s="140"/>
      <c r="BK639" s="140"/>
      <c r="BL639" s="140"/>
      <c r="BM639" s="140"/>
      <c r="BN639" s="140"/>
      <c r="BO639" s="140"/>
      <c r="BP639" s="140"/>
      <c r="BQ639" s="140"/>
      <c r="BR639" s="140"/>
      <c r="BS639" s="140"/>
      <c r="BT639" s="140"/>
      <c r="BU639" s="140"/>
      <c r="BV639" s="140"/>
      <c r="BW639" s="140"/>
      <c r="BX639" s="140"/>
      <c r="BY639" s="140"/>
      <c r="BZ639" s="140"/>
      <c r="CA639" s="140"/>
      <c r="CB639" s="140"/>
      <c r="CC639" s="140"/>
      <c r="CD639" s="140"/>
      <c r="CE639" s="140"/>
      <c r="CF639" s="140"/>
      <c r="CG639" s="140"/>
      <c r="CH639" s="140"/>
      <c r="CI639" s="140"/>
      <c r="CJ639" s="140"/>
      <c r="CK639" s="140"/>
      <c r="CL639" s="140"/>
      <c r="CM639" s="140"/>
      <c r="CN639" s="140"/>
      <c r="CO639" s="140"/>
      <c r="CP639" s="140"/>
      <c r="CQ639" s="140"/>
      <c r="CR639" s="140"/>
      <c r="CS639" s="140"/>
      <c r="CT639" s="140"/>
      <c r="CU639" s="140"/>
      <c r="CV639" s="140"/>
      <c r="CW639" s="140"/>
      <c r="CX639" s="140"/>
      <c r="CY639" s="140"/>
      <c r="CZ639" s="140"/>
      <c r="DA639" s="140"/>
      <c r="DB639" s="140"/>
      <c r="DC639" s="140"/>
      <c r="DD639" s="140"/>
      <c r="DE639" s="140"/>
      <c r="DF639" s="140"/>
      <c r="DG639" s="140"/>
      <c r="DH639" s="140"/>
      <c r="DI639" s="140"/>
      <c r="DJ639" s="140"/>
      <c r="DK639" s="140"/>
      <c r="DL639" s="140"/>
      <c r="DM639" s="140"/>
      <c r="DN639" s="140"/>
      <c r="DO639" s="140"/>
      <c r="DP639" s="140"/>
      <c r="DQ639" s="140"/>
      <c r="DR639" s="140"/>
      <c r="DS639" s="140"/>
      <c r="DT639" s="140"/>
      <c r="DU639" s="140"/>
      <c r="DV639" s="140"/>
      <c r="DW639" s="140"/>
      <c r="DX639" s="140"/>
      <c r="DY639" s="140"/>
      <c r="DZ639" s="140"/>
      <c r="EA639" s="140"/>
      <c r="EB639" s="140"/>
      <c r="EC639" s="140"/>
      <c r="ED639" s="140"/>
      <c r="EE639" s="140"/>
      <c r="EF639" s="140"/>
      <c r="EG639" s="140"/>
      <c r="EH639" s="140"/>
      <c r="EI639" s="140"/>
      <c r="EJ639" s="140"/>
      <c r="EK639" s="140"/>
      <c r="EL639" s="140"/>
      <c r="EM639" s="140"/>
      <c r="EN639" s="140"/>
      <c r="EO639" s="140"/>
      <c r="EP639" s="140"/>
      <c r="EQ639" s="140"/>
      <c r="ER639" s="140"/>
      <c r="ES639" s="140"/>
      <c r="ET639" s="140"/>
      <c r="EU639" s="140"/>
      <c r="EV639" s="140"/>
      <c r="EW639" s="140"/>
      <c r="EX639" s="140"/>
      <c r="EY639" s="140"/>
      <c r="EZ639" s="140"/>
      <c r="FA639" s="140"/>
      <c r="FB639" s="140"/>
      <c r="FC639" s="140"/>
      <c r="FD639" s="140"/>
      <c r="FE639" s="140"/>
      <c r="FF639" s="140"/>
      <c r="FG639" s="140"/>
      <c r="FH639" s="140"/>
      <c r="FI639" s="140"/>
      <c r="FJ639" s="140"/>
      <c r="FK639" s="140"/>
      <c r="FL639" s="140"/>
      <c r="FM639" s="140"/>
      <c r="FN639" s="140"/>
      <c r="FO639" s="140"/>
      <c r="FP639" s="140"/>
      <c r="FQ639" s="140"/>
      <c r="FR639" s="140"/>
      <c r="FS639" s="140"/>
      <c r="FT639" s="140"/>
      <c r="FU639" s="140"/>
      <c r="FV639" s="140"/>
      <c r="FW639" s="140"/>
      <c r="FX639" s="140"/>
      <c r="FY639" s="140"/>
      <c r="FZ639" s="140"/>
      <c r="GA639" s="140"/>
      <c r="GB639" s="140"/>
      <c r="GC639" s="140"/>
      <c r="GD639" s="140"/>
      <c r="GE639" s="140"/>
      <c r="GF639" s="140"/>
      <c r="GG639" s="140"/>
      <c r="GH639" s="140"/>
      <c r="GI639" s="140"/>
      <c r="GJ639" s="140"/>
      <c r="GK639" s="140"/>
      <c r="GL639" s="140"/>
      <c r="GM639" s="140"/>
      <c r="GN639" s="140"/>
      <c r="GO639" s="140"/>
      <c r="GP639" s="140"/>
      <c r="GQ639" s="140"/>
      <c r="GR639" s="140"/>
      <c r="GS639" s="140"/>
      <c r="GT639" s="140"/>
      <c r="GU639" s="140"/>
      <c r="GV639" s="140"/>
      <c r="GW639" s="140"/>
      <c r="GX639" s="140"/>
      <c r="GY639" s="140"/>
      <c r="GZ639" s="140"/>
      <c r="HA639" s="140"/>
      <c r="HB639" s="140"/>
      <c r="HC639" s="140"/>
      <c r="HD639" s="140"/>
      <c r="HE639" s="140"/>
      <c r="HF639" s="140"/>
      <c r="HG639" s="140"/>
      <c r="HH639" s="140"/>
      <c r="HI639" s="140"/>
      <c r="HJ639" s="140"/>
      <c r="HK639" s="140"/>
      <c r="HL639" s="140"/>
      <c r="HM639" s="140"/>
      <c r="HN639" s="140"/>
      <c r="HO639" s="140"/>
      <c r="HP639" s="140"/>
      <c r="HQ639" s="140"/>
      <c r="HR639" s="140"/>
      <c r="HS639" s="140"/>
      <c r="HT639" s="140"/>
      <c r="HU639" s="140"/>
      <c r="HV639" s="140"/>
      <c r="HW639" s="140"/>
      <c r="HX639" s="140"/>
      <c r="HY639" s="140"/>
      <c r="HZ639" s="140"/>
      <c r="IA639" s="140"/>
      <c r="IB639" s="140"/>
      <c r="IC639" s="140"/>
      <c r="ID639" s="140"/>
      <c r="IE639" s="140"/>
      <c r="IF639" s="140"/>
      <c r="IG639" s="140"/>
      <c r="IH639" s="140"/>
      <c r="II639" s="140"/>
      <c r="IJ639" s="140"/>
      <c r="IK639" s="140"/>
      <c r="IL639" s="140"/>
      <c r="IM639" s="140"/>
      <c r="IN639" s="140"/>
      <c r="IO639" s="140"/>
      <c r="IP639" s="140"/>
      <c r="IQ639" s="140"/>
      <c r="IR639" s="140"/>
      <c r="IS639" s="140"/>
      <c r="IT639" s="140"/>
      <c r="IU639" s="140"/>
      <c r="IV639" s="140"/>
      <c r="IW639" s="140"/>
    </row>
    <row r="640" customFormat="false" ht="12.75" hidden="false" customHeight="false" outlineLevel="0" collapsed="false">
      <c r="A640" s="140"/>
      <c r="B640" s="140"/>
      <c r="C640" s="140"/>
      <c r="D640" s="164" t="s">
        <v>213</v>
      </c>
      <c r="E640" s="87"/>
      <c r="F640" s="165" t="n">
        <f aca="false">+'EAST-EGM-GL'!H82</f>
        <v>0</v>
      </c>
      <c r="G640" s="166" t="n">
        <f aca="false">+'EAST-EGM-GL'!I82</f>
        <v>-19467879.36</v>
      </c>
      <c r="H640" s="165" t="n">
        <f aca="false">+'EAST-EGM-GL'!J82</f>
        <v>0</v>
      </c>
      <c r="I640" s="166" t="n">
        <f aca="false">+'EAST-EGM-GL'!K82</f>
        <v>28159316.08</v>
      </c>
      <c r="J640" s="165" t="n">
        <f aca="false">+'EAST-EGM-GL'!L82</f>
        <v>0</v>
      </c>
      <c r="K640" s="165" t="n">
        <f aca="false">+'EAST-EGM-GL'!M82</f>
        <v>1911347.12</v>
      </c>
      <c r="L640" s="165" t="n">
        <f aca="false">+'EAST-EGM-GL'!N82</f>
        <v>0</v>
      </c>
      <c r="M640" s="165" t="n">
        <f aca="false">+'EAST-EGM-GL'!O82</f>
        <v>-703530.54</v>
      </c>
      <c r="N640" s="165" t="n">
        <f aca="false">+'EAST-EGM-GL'!P82</f>
        <v>0</v>
      </c>
      <c r="O640" s="165" t="n">
        <f aca="false">+'EAST-EGM-GL'!Q82</f>
        <v>-1345855.57</v>
      </c>
      <c r="P640" s="165" t="n">
        <f aca="false">+'EAST-EGM-GL'!R82</f>
        <v>0</v>
      </c>
      <c r="Q640" s="165" t="n">
        <f aca="false">+'EAST-EGM-GL'!S82</f>
        <v>0</v>
      </c>
      <c r="R640" s="165" t="n">
        <f aca="false">+'EAST-EGM-GL'!T82</f>
        <v>0</v>
      </c>
      <c r="S640" s="165" t="n">
        <f aca="false">+'EAST-EGM-GL'!U82</f>
        <v>0</v>
      </c>
      <c r="T640" s="165" t="n">
        <f aca="false">+'EAST-EGM-GL'!V82</f>
        <v>0</v>
      </c>
      <c r="U640" s="165" t="n">
        <f aca="false">+'EAST-EGM-GL'!W82</f>
        <v>0</v>
      </c>
      <c r="V640" s="165" t="n">
        <f aca="false">+'EAST-EGM-GL'!X82</f>
        <v>0</v>
      </c>
      <c r="W640" s="165" t="n">
        <f aca="false">+'EAST-EGM-GL'!Y82</f>
        <v>0</v>
      </c>
      <c r="X640" s="165" t="n">
        <f aca="false">+'EAST-EGM-GL'!Z82</f>
        <v>0</v>
      </c>
      <c r="Y640" s="165" t="n">
        <f aca="false">+'EAST-EGM-GL'!AA82</f>
        <v>0</v>
      </c>
      <c r="Z640" s="165" t="n">
        <f aca="false">+'EAST-EGM-GL'!AB82</f>
        <v>0</v>
      </c>
      <c r="AA640" s="165" t="n">
        <f aca="false">+'EAST-EGM-GL'!AC82</f>
        <v>0</v>
      </c>
      <c r="AB640" s="165" t="n">
        <f aca="false">+'EAST-EGM-GL'!AD82</f>
        <v>0</v>
      </c>
      <c r="AC640" s="165" t="n">
        <f aca="false">+'EAST-EGM-GL'!AE82</f>
        <v>0</v>
      </c>
      <c r="AD640" s="3"/>
      <c r="AE640" s="3"/>
      <c r="AF640" s="140"/>
      <c r="AG640" s="140"/>
      <c r="AH640" s="140"/>
      <c r="AI640" s="140"/>
      <c r="AJ640" s="140"/>
      <c r="AK640" s="140"/>
      <c r="AL640" s="140"/>
      <c r="AM640" s="140"/>
      <c r="AN640" s="140"/>
      <c r="AO640" s="140"/>
      <c r="AP640" s="140"/>
      <c r="AQ640" s="140"/>
      <c r="AR640" s="140"/>
      <c r="AS640" s="140"/>
      <c r="AT640" s="140"/>
      <c r="AU640" s="140"/>
      <c r="AV640" s="140"/>
      <c r="AW640" s="140"/>
      <c r="AX640" s="140"/>
      <c r="AY640" s="140"/>
      <c r="AZ640" s="140"/>
      <c r="BA640" s="140"/>
      <c r="BB640" s="140"/>
      <c r="BC640" s="140"/>
      <c r="BD640" s="140"/>
      <c r="BE640" s="140"/>
      <c r="BF640" s="140"/>
      <c r="BG640" s="140"/>
      <c r="BH640" s="140"/>
      <c r="BI640" s="140"/>
      <c r="BJ640" s="140"/>
      <c r="BK640" s="140"/>
      <c r="BL640" s="140"/>
      <c r="BM640" s="140"/>
      <c r="BN640" s="140"/>
      <c r="BO640" s="140"/>
      <c r="BP640" s="140"/>
      <c r="BQ640" s="140"/>
      <c r="BR640" s="140"/>
      <c r="BS640" s="140"/>
      <c r="BT640" s="140"/>
      <c r="BU640" s="140"/>
      <c r="BV640" s="140"/>
      <c r="BW640" s="140"/>
      <c r="BX640" s="140"/>
      <c r="BY640" s="140"/>
      <c r="BZ640" s="140"/>
      <c r="CA640" s="140"/>
      <c r="CB640" s="140"/>
      <c r="CC640" s="140"/>
      <c r="CD640" s="140"/>
      <c r="CE640" s="140"/>
      <c r="CF640" s="140"/>
      <c r="CG640" s="140"/>
      <c r="CH640" s="140"/>
      <c r="CI640" s="140"/>
      <c r="CJ640" s="140"/>
      <c r="CK640" s="140"/>
      <c r="CL640" s="140"/>
      <c r="CM640" s="140"/>
      <c r="CN640" s="140"/>
      <c r="CO640" s="140"/>
      <c r="CP640" s="140"/>
      <c r="CQ640" s="140"/>
      <c r="CR640" s="140"/>
      <c r="CS640" s="140"/>
      <c r="CT640" s="140"/>
      <c r="CU640" s="140"/>
      <c r="CV640" s="140"/>
      <c r="CW640" s="140"/>
      <c r="CX640" s="140"/>
      <c r="CY640" s="140"/>
      <c r="CZ640" s="140"/>
      <c r="DA640" s="140"/>
      <c r="DB640" s="140"/>
      <c r="DC640" s="140"/>
      <c r="DD640" s="140"/>
      <c r="DE640" s="140"/>
      <c r="DF640" s="140"/>
      <c r="DG640" s="140"/>
      <c r="DH640" s="140"/>
      <c r="DI640" s="140"/>
      <c r="DJ640" s="140"/>
      <c r="DK640" s="140"/>
      <c r="DL640" s="140"/>
      <c r="DM640" s="140"/>
      <c r="DN640" s="140"/>
      <c r="DO640" s="140"/>
      <c r="DP640" s="140"/>
      <c r="DQ640" s="140"/>
      <c r="DR640" s="140"/>
      <c r="DS640" s="140"/>
      <c r="DT640" s="140"/>
      <c r="DU640" s="140"/>
      <c r="DV640" s="140"/>
      <c r="DW640" s="140"/>
      <c r="DX640" s="140"/>
      <c r="DY640" s="140"/>
      <c r="DZ640" s="140"/>
      <c r="EA640" s="140"/>
      <c r="EB640" s="140"/>
      <c r="EC640" s="140"/>
      <c r="ED640" s="140"/>
      <c r="EE640" s="140"/>
      <c r="EF640" s="140"/>
      <c r="EG640" s="140"/>
      <c r="EH640" s="140"/>
      <c r="EI640" s="140"/>
      <c r="EJ640" s="140"/>
      <c r="EK640" s="140"/>
      <c r="EL640" s="140"/>
      <c r="EM640" s="140"/>
      <c r="EN640" s="140"/>
      <c r="EO640" s="140"/>
      <c r="EP640" s="140"/>
      <c r="EQ640" s="140"/>
      <c r="ER640" s="140"/>
      <c r="ES640" s="140"/>
      <c r="ET640" s="140"/>
      <c r="EU640" s="140"/>
      <c r="EV640" s="140"/>
      <c r="EW640" s="140"/>
      <c r="EX640" s="140"/>
      <c r="EY640" s="140"/>
      <c r="EZ640" s="140"/>
      <c r="FA640" s="140"/>
      <c r="FB640" s="140"/>
      <c r="FC640" s="140"/>
      <c r="FD640" s="140"/>
      <c r="FE640" s="140"/>
      <c r="FF640" s="140"/>
      <c r="FG640" s="140"/>
      <c r="FH640" s="140"/>
      <c r="FI640" s="140"/>
      <c r="FJ640" s="140"/>
      <c r="FK640" s="140"/>
      <c r="FL640" s="140"/>
      <c r="FM640" s="140"/>
      <c r="FN640" s="140"/>
      <c r="FO640" s="140"/>
      <c r="FP640" s="140"/>
      <c r="FQ640" s="140"/>
      <c r="FR640" s="140"/>
      <c r="FS640" s="140"/>
      <c r="FT640" s="140"/>
      <c r="FU640" s="140"/>
      <c r="FV640" s="140"/>
      <c r="FW640" s="140"/>
      <c r="FX640" s="140"/>
      <c r="FY640" s="140"/>
      <c r="FZ640" s="140"/>
      <c r="GA640" s="140"/>
      <c r="GB640" s="140"/>
      <c r="GC640" s="140"/>
      <c r="GD640" s="140"/>
      <c r="GE640" s="140"/>
      <c r="GF640" s="140"/>
      <c r="GG640" s="140"/>
      <c r="GH640" s="140"/>
      <c r="GI640" s="140"/>
      <c r="GJ640" s="140"/>
      <c r="GK640" s="140"/>
      <c r="GL640" s="140"/>
      <c r="GM640" s="140"/>
      <c r="GN640" s="140"/>
      <c r="GO640" s="140"/>
      <c r="GP640" s="140"/>
      <c r="GQ640" s="140"/>
      <c r="GR640" s="140"/>
      <c r="GS640" s="140"/>
      <c r="GT640" s="140"/>
      <c r="GU640" s="140"/>
      <c r="GV640" s="140"/>
      <c r="GW640" s="140"/>
      <c r="GX640" s="140"/>
      <c r="GY640" s="140"/>
      <c r="GZ640" s="140"/>
      <c r="HA640" s="140"/>
      <c r="HB640" s="140"/>
      <c r="HC640" s="140"/>
      <c r="HD640" s="140"/>
      <c r="HE640" s="140"/>
      <c r="HF640" s="140"/>
      <c r="HG640" s="140"/>
      <c r="HH640" s="140"/>
      <c r="HI640" s="140"/>
      <c r="HJ640" s="140"/>
      <c r="HK640" s="140"/>
      <c r="HL640" s="140"/>
      <c r="HM640" s="140"/>
      <c r="HN640" s="140"/>
      <c r="HO640" s="140"/>
      <c r="HP640" s="140"/>
      <c r="HQ640" s="140"/>
      <c r="HR640" s="140"/>
      <c r="HS640" s="140"/>
      <c r="HT640" s="140"/>
      <c r="HU640" s="140"/>
      <c r="HV640" s="140"/>
      <c r="HW640" s="140"/>
      <c r="HX640" s="140"/>
      <c r="HY640" s="140"/>
      <c r="HZ640" s="140"/>
      <c r="IA640" s="140"/>
      <c r="IB640" s="140"/>
      <c r="IC640" s="140"/>
      <c r="ID640" s="140"/>
      <c r="IE640" s="140"/>
      <c r="IF640" s="140"/>
      <c r="IG640" s="140"/>
      <c r="IH640" s="140"/>
      <c r="II640" s="140"/>
      <c r="IJ640" s="140"/>
      <c r="IK640" s="140"/>
      <c r="IL640" s="140"/>
      <c r="IM640" s="140"/>
      <c r="IN640" s="140"/>
      <c r="IO640" s="140"/>
      <c r="IP640" s="140"/>
      <c r="IQ640" s="140"/>
      <c r="IR640" s="140"/>
      <c r="IS640" s="140"/>
      <c r="IT640" s="140"/>
      <c r="IU640" s="140"/>
      <c r="IV640" s="140"/>
      <c r="IW640" s="140"/>
    </row>
    <row r="641" customFormat="false" ht="12.75" hidden="false" customHeight="false" outlineLevel="0" collapsed="false">
      <c r="A641" s="140"/>
      <c r="B641" s="140"/>
      <c r="C641" s="140"/>
      <c r="D641" s="164" t="s">
        <v>208</v>
      </c>
      <c r="E641" s="87"/>
      <c r="F641" s="165" t="n">
        <f aca="false">+'EAST-LRC-GL'!H82</f>
        <v>0</v>
      </c>
      <c r="G641" s="165" t="n">
        <f aca="false">+'EAST-LRC-GL'!I82</f>
        <v>0</v>
      </c>
      <c r="H641" s="165" t="n">
        <f aca="false">+'EAST-LRC-GL'!J82</f>
        <v>0</v>
      </c>
      <c r="I641" s="166" t="n">
        <f aca="false">+'EAST-LRC-GL'!K82</f>
        <v>0</v>
      </c>
      <c r="J641" s="165" t="n">
        <f aca="false">+'EAST-LRC-GL'!L82</f>
        <v>0</v>
      </c>
      <c r="K641" s="165" t="n">
        <f aca="false">+'EAST-LRC-GL'!M82</f>
        <v>0</v>
      </c>
      <c r="L641" s="165" t="n">
        <f aca="false">+'EAST-LRC-GL'!N82</f>
        <v>0</v>
      </c>
      <c r="M641" s="165" t="n">
        <f aca="false">+'EAST-LRC-GL'!O82</f>
        <v>0</v>
      </c>
      <c r="N641" s="165" t="n">
        <f aca="false">+'EAST-LRC-GL'!P82</f>
        <v>0</v>
      </c>
      <c r="O641" s="165" t="n">
        <f aca="false">+'EAST-LRC-GL'!Q82</f>
        <v>0</v>
      </c>
      <c r="P641" s="165" t="n">
        <f aca="false">+'EAST-LRC-GL'!R82</f>
        <v>0</v>
      </c>
      <c r="Q641" s="165" t="n">
        <f aca="false">+'EAST-LRC-GL'!S82</f>
        <v>0</v>
      </c>
      <c r="R641" s="165" t="n">
        <f aca="false">+'EAST-LRC-GL'!T82</f>
        <v>0</v>
      </c>
      <c r="S641" s="165" t="n">
        <f aca="false">+'EAST-LRC-GL'!U82</f>
        <v>0</v>
      </c>
      <c r="T641" s="165" t="n">
        <f aca="false">+'EAST-LRC-GL'!V82</f>
        <v>0</v>
      </c>
      <c r="U641" s="165" t="n">
        <f aca="false">+'EAST-LRC-GL'!W82</f>
        <v>0</v>
      </c>
      <c r="V641" s="165" t="n">
        <f aca="false">+'EAST-LRC-GL'!X82</f>
        <v>0</v>
      </c>
      <c r="W641" s="165" t="n">
        <f aca="false">+'EAST-LRC-GL'!Y82</f>
        <v>0</v>
      </c>
      <c r="X641" s="165" t="n">
        <f aca="false">+'EAST-LRC-GL'!Z82</f>
        <v>0</v>
      </c>
      <c r="Y641" s="165" t="n">
        <f aca="false">+'EAST-LRC-GL'!AA82</f>
        <v>0</v>
      </c>
      <c r="Z641" s="165" t="n">
        <f aca="false">+'EAST-LRC-GL'!AB82</f>
        <v>0</v>
      </c>
      <c r="AA641" s="165" t="n">
        <f aca="false">+'EAST-LRC-GL'!AC82</f>
        <v>0</v>
      </c>
      <c r="AB641" s="165" t="n">
        <f aca="false">+'EAST-LRC-GL'!AD82</f>
        <v>0</v>
      </c>
      <c r="AC641" s="165" t="n">
        <f aca="false">+'EAST-LRC-GL'!AE82</f>
        <v>0</v>
      </c>
      <c r="AD641" s="3"/>
      <c r="AE641" s="3"/>
      <c r="AF641" s="140"/>
      <c r="AG641" s="140"/>
      <c r="AH641" s="140"/>
      <c r="AI641" s="140"/>
      <c r="AJ641" s="140"/>
      <c r="AK641" s="140"/>
      <c r="AL641" s="140"/>
      <c r="AM641" s="140"/>
      <c r="AN641" s="140"/>
      <c r="AO641" s="140"/>
      <c r="AP641" s="140"/>
      <c r="AQ641" s="140"/>
      <c r="AR641" s="140"/>
      <c r="AS641" s="140"/>
      <c r="AT641" s="140"/>
      <c r="AU641" s="140"/>
      <c r="AV641" s="140"/>
      <c r="AW641" s="140"/>
      <c r="AX641" s="140"/>
      <c r="AY641" s="140"/>
      <c r="AZ641" s="140"/>
      <c r="BA641" s="140"/>
      <c r="BB641" s="140"/>
      <c r="BC641" s="140"/>
      <c r="BD641" s="140"/>
      <c r="BE641" s="140"/>
      <c r="BF641" s="140"/>
      <c r="BG641" s="140"/>
      <c r="BH641" s="140"/>
      <c r="BI641" s="140"/>
      <c r="BJ641" s="140"/>
      <c r="BK641" s="140"/>
      <c r="BL641" s="140"/>
      <c r="BM641" s="140"/>
      <c r="BN641" s="140"/>
      <c r="BO641" s="140"/>
      <c r="BP641" s="140"/>
      <c r="BQ641" s="140"/>
      <c r="BR641" s="140"/>
      <c r="BS641" s="140"/>
      <c r="BT641" s="140"/>
      <c r="BU641" s="140"/>
      <c r="BV641" s="140"/>
      <c r="BW641" s="140"/>
      <c r="BX641" s="140"/>
      <c r="BY641" s="140"/>
      <c r="BZ641" s="140"/>
      <c r="CA641" s="140"/>
      <c r="CB641" s="140"/>
      <c r="CC641" s="140"/>
      <c r="CD641" s="140"/>
      <c r="CE641" s="140"/>
      <c r="CF641" s="140"/>
      <c r="CG641" s="140"/>
      <c r="CH641" s="140"/>
      <c r="CI641" s="140"/>
      <c r="CJ641" s="140"/>
      <c r="CK641" s="140"/>
      <c r="CL641" s="140"/>
      <c r="CM641" s="140"/>
      <c r="CN641" s="140"/>
      <c r="CO641" s="140"/>
      <c r="CP641" s="140"/>
      <c r="CQ641" s="140"/>
      <c r="CR641" s="140"/>
      <c r="CS641" s="140"/>
      <c r="CT641" s="140"/>
      <c r="CU641" s="140"/>
      <c r="CV641" s="140"/>
      <c r="CW641" s="140"/>
      <c r="CX641" s="140"/>
      <c r="CY641" s="140"/>
      <c r="CZ641" s="140"/>
      <c r="DA641" s="140"/>
      <c r="DB641" s="140"/>
      <c r="DC641" s="140"/>
      <c r="DD641" s="140"/>
      <c r="DE641" s="140"/>
      <c r="DF641" s="140"/>
      <c r="DG641" s="140"/>
      <c r="DH641" s="140"/>
      <c r="DI641" s="140"/>
      <c r="DJ641" s="140"/>
      <c r="DK641" s="140"/>
      <c r="DL641" s="140"/>
      <c r="DM641" s="140"/>
      <c r="DN641" s="140"/>
      <c r="DO641" s="140"/>
      <c r="DP641" s="140"/>
      <c r="DQ641" s="140"/>
      <c r="DR641" s="140"/>
      <c r="DS641" s="140"/>
      <c r="DT641" s="140"/>
      <c r="DU641" s="140"/>
      <c r="DV641" s="140"/>
      <c r="DW641" s="140"/>
      <c r="DX641" s="140"/>
      <c r="DY641" s="140"/>
      <c r="DZ641" s="140"/>
      <c r="EA641" s="140"/>
      <c r="EB641" s="140"/>
      <c r="EC641" s="140"/>
      <c r="ED641" s="140"/>
      <c r="EE641" s="140"/>
      <c r="EF641" s="140"/>
      <c r="EG641" s="140"/>
      <c r="EH641" s="140"/>
      <c r="EI641" s="140"/>
      <c r="EJ641" s="140"/>
      <c r="EK641" s="140"/>
      <c r="EL641" s="140"/>
      <c r="EM641" s="140"/>
      <c r="EN641" s="140"/>
      <c r="EO641" s="140"/>
      <c r="EP641" s="140"/>
      <c r="EQ641" s="140"/>
      <c r="ER641" s="140"/>
      <c r="ES641" s="140"/>
      <c r="ET641" s="140"/>
      <c r="EU641" s="140"/>
      <c r="EV641" s="140"/>
      <c r="EW641" s="140"/>
      <c r="EX641" s="140"/>
      <c r="EY641" s="140"/>
      <c r="EZ641" s="140"/>
      <c r="FA641" s="140"/>
      <c r="FB641" s="140"/>
      <c r="FC641" s="140"/>
      <c r="FD641" s="140"/>
      <c r="FE641" s="140"/>
      <c r="FF641" s="140"/>
      <c r="FG641" s="140"/>
      <c r="FH641" s="140"/>
      <c r="FI641" s="140"/>
      <c r="FJ641" s="140"/>
      <c r="FK641" s="140"/>
      <c r="FL641" s="140"/>
      <c r="FM641" s="140"/>
      <c r="FN641" s="140"/>
      <c r="FO641" s="140"/>
      <c r="FP641" s="140"/>
      <c r="FQ641" s="140"/>
      <c r="FR641" s="140"/>
      <c r="FS641" s="140"/>
      <c r="FT641" s="140"/>
      <c r="FU641" s="140"/>
      <c r="FV641" s="140"/>
      <c r="FW641" s="140"/>
      <c r="FX641" s="140"/>
      <c r="FY641" s="140"/>
      <c r="FZ641" s="140"/>
      <c r="GA641" s="140"/>
      <c r="GB641" s="140"/>
      <c r="GC641" s="140"/>
      <c r="GD641" s="140"/>
      <c r="GE641" s="140"/>
      <c r="GF641" s="140"/>
      <c r="GG641" s="140"/>
      <c r="GH641" s="140"/>
      <c r="GI641" s="140"/>
      <c r="GJ641" s="140"/>
      <c r="GK641" s="140"/>
      <c r="GL641" s="140"/>
      <c r="GM641" s="140"/>
      <c r="GN641" s="140"/>
      <c r="GO641" s="140"/>
      <c r="GP641" s="140"/>
      <c r="GQ641" s="140"/>
      <c r="GR641" s="140"/>
      <c r="GS641" s="140"/>
      <c r="GT641" s="140"/>
      <c r="GU641" s="140"/>
      <c r="GV641" s="140"/>
      <c r="GW641" s="140"/>
      <c r="GX641" s="140"/>
      <c r="GY641" s="140"/>
      <c r="GZ641" s="140"/>
      <c r="HA641" s="140"/>
      <c r="HB641" s="140"/>
      <c r="HC641" s="140"/>
      <c r="HD641" s="140"/>
      <c r="HE641" s="140"/>
      <c r="HF641" s="140"/>
      <c r="HG641" s="140"/>
      <c r="HH641" s="140"/>
      <c r="HI641" s="140"/>
      <c r="HJ641" s="140"/>
      <c r="HK641" s="140"/>
      <c r="HL641" s="140"/>
      <c r="HM641" s="140"/>
      <c r="HN641" s="140"/>
      <c r="HO641" s="140"/>
      <c r="HP641" s="140"/>
      <c r="HQ641" s="140"/>
      <c r="HR641" s="140"/>
      <c r="HS641" s="140"/>
      <c r="HT641" s="140"/>
      <c r="HU641" s="140"/>
      <c r="HV641" s="140"/>
      <c r="HW641" s="140"/>
      <c r="HX641" s="140"/>
      <c r="HY641" s="140"/>
      <c r="HZ641" s="140"/>
      <c r="IA641" s="140"/>
      <c r="IB641" s="140"/>
      <c r="IC641" s="140"/>
      <c r="ID641" s="140"/>
      <c r="IE641" s="140"/>
      <c r="IF641" s="140"/>
      <c r="IG641" s="140"/>
      <c r="IH641" s="140"/>
      <c r="II641" s="140"/>
      <c r="IJ641" s="140"/>
      <c r="IK641" s="140"/>
      <c r="IL641" s="140"/>
      <c r="IM641" s="140"/>
      <c r="IN641" s="140"/>
      <c r="IO641" s="140"/>
      <c r="IP641" s="140"/>
      <c r="IQ641" s="140"/>
      <c r="IR641" s="140"/>
      <c r="IS641" s="140"/>
      <c r="IT641" s="140"/>
      <c r="IU641" s="140"/>
      <c r="IV641" s="140"/>
      <c r="IW641" s="140"/>
    </row>
    <row r="642" customFormat="false" ht="12.75" hidden="false" customHeight="false" outlineLevel="0" collapsed="false">
      <c r="A642" s="140"/>
      <c r="B642" s="140"/>
      <c r="C642" s="140"/>
      <c r="D642" s="164" t="s">
        <v>225</v>
      </c>
      <c r="E642" s="87"/>
      <c r="F642" s="165" t="n">
        <f aca="false">+'BGC-EGM-GL'!H82</f>
        <v>0</v>
      </c>
      <c r="G642" s="165" t="n">
        <f aca="false">+'BGC-EGM-GL'!I82</f>
        <v>0</v>
      </c>
      <c r="H642" s="165" t="n">
        <f aca="false">+'BGC-EGM-GL'!J82</f>
        <v>0</v>
      </c>
      <c r="I642" s="166" t="n">
        <f aca="false">+'BGC-EGM-GL'!K82</f>
        <v>0</v>
      </c>
      <c r="J642" s="165" t="n">
        <f aca="false">+'BGC-EGM-GL'!L82</f>
        <v>0</v>
      </c>
      <c r="K642" s="165" t="n">
        <f aca="false">+'BGC-EGM-GL'!M82</f>
        <v>0</v>
      </c>
      <c r="L642" s="165" t="n">
        <f aca="false">+'BGC-EGM-GL'!N82</f>
        <v>0</v>
      </c>
      <c r="M642" s="165" t="n">
        <f aca="false">+'BGC-EGM-GL'!O82</f>
        <v>0</v>
      </c>
      <c r="N642" s="165" t="n">
        <f aca="false">+'BGC-EGM-GL'!P82</f>
        <v>0</v>
      </c>
      <c r="O642" s="165" t="n">
        <f aca="false">+'BGC-EGM-GL'!Q82</f>
        <v>0</v>
      </c>
      <c r="P642" s="165" t="n">
        <f aca="false">+'BGC-EGM-GL'!R82</f>
        <v>0</v>
      </c>
      <c r="Q642" s="165" t="n">
        <f aca="false">+'BGC-EGM-GL'!S82</f>
        <v>0</v>
      </c>
      <c r="R642" s="165" t="n">
        <f aca="false">+'BGC-EGM-GL'!T82</f>
        <v>0</v>
      </c>
      <c r="S642" s="165" t="n">
        <f aca="false">+'BGC-EGM-GL'!U82</f>
        <v>0</v>
      </c>
      <c r="T642" s="165" t="n">
        <f aca="false">+'BGC-EGM-GL'!V82</f>
        <v>0</v>
      </c>
      <c r="U642" s="165" t="n">
        <f aca="false">+'BGC-EGM-GL'!W82</f>
        <v>0</v>
      </c>
      <c r="V642" s="165" t="n">
        <f aca="false">+'BGC-EGM-GL'!X82</f>
        <v>0</v>
      </c>
      <c r="W642" s="165" t="n">
        <f aca="false">+'BGC-EGM-GL'!Y82</f>
        <v>0</v>
      </c>
      <c r="X642" s="165" t="n">
        <f aca="false">+'BGC-EGM-GL'!Z82</f>
        <v>0</v>
      </c>
      <c r="Y642" s="165" t="n">
        <f aca="false">+'BGC-EGM-GL'!AA82</f>
        <v>0</v>
      </c>
      <c r="Z642" s="165" t="n">
        <f aca="false">+'BGC-EGM-GL'!AB82</f>
        <v>0</v>
      </c>
      <c r="AA642" s="165" t="n">
        <f aca="false">+'BGC-EGM-GL'!AC82</f>
        <v>0</v>
      </c>
      <c r="AB642" s="165" t="n">
        <f aca="false">+'BGC-EGM-GL'!AD82</f>
        <v>0</v>
      </c>
      <c r="AC642" s="165" t="n">
        <f aca="false">+'BGC-EGM-GL'!AE82</f>
        <v>0</v>
      </c>
      <c r="AD642" s="3"/>
      <c r="AE642" s="3"/>
      <c r="AF642" s="140"/>
      <c r="AG642" s="140"/>
      <c r="AH642" s="140"/>
      <c r="AI642" s="140"/>
      <c r="AJ642" s="140"/>
      <c r="AK642" s="140"/>
      <c r="AL642" s="140"/>
      <c r="AM642" s="140"/>
      <c r="AN642" s="140"/>
      <c r="AO642" s="140"/>
      <c r="AP642" s="140"/>
      <c r="AQ642" s="140"/>
      <c r="AR642" s="140"/>
      <c r="AS642" s="140"/>
      <c r="AT642" s="140"/>
      <c r="AU642" s="140"/>
      <c r="AV642" s="140"/>
      <c r="AW642" s="140"/>
      <c r="AX642" s="140"/>
      <c r="AY642" s="140"/>
      <c r="AZ642" s="140"/>
      <c r="BA642" s="140"/>
      <c r="BB642" s="140"/>
      <c r="BC642" s="140"/>
      <c r="BD642" s="140"/>
      <c r="BE642" s="140"/>
      <c r="BF642" s="140"/>
      <c r="BG642" s="140"/>
      <c r="BH642" s="140"/>
      <c r="BI642" s="140"/>
      <c r="BJ642" s="140"/>
      <c r="BK642" s="140"/>
      <c r="BL642" s="140"/>
      <c r="BM642" s="140"/>
      <c r="BN642" s="140"/>
      <c r="BO642" s="140"/>
      <c r="BP642" s="140"/>
      <c r="BQ642" s="140"/>
      <c r="BR642" s="140"/>
      <c r="BS642" s="140"/>
      <c r="BT642" s="140"/>
      <c r="BU642" s="140"/>
      <c r="BV642" s="140"/>
      <c r="BW642" s="140"/>
      <c r="BX642" s="140"/>
      <c r="BY642" s="140"/>
      <c r="BZ642" s="140"/>
      <c r="CA642" s="140"/>
      <c r="CB642" s="140"/>
      <c r="CC642" s="140"/>
      <c r="CD642" s="140"/>
      <c r="CE642" s="140"/>
      <c r="CF642" s="140"/>
      <c r="CG642" s="140"/>
      <c r="CH642" s="140"/>
      <c r="CI642" s="140"/>
      <c r="CJ642" s="140"/>
      <c r="CK642" s="140"/>
      <c r="CL642" s="140"/>
      <c r="CM642" s="140"/>
      <c r="CN642" s="140"/>
      <c r="CO642" s="140"/>
      <c r="CP642" s="140"/>
      <c r="CQ642" s="140"/>
      <c r="CR642" s="140"/>
      <c r="CS642" s="140"/>
      <c r="CT642" s="140"/>
      <c r="CU642" s="140"/>
      <c r="CV642" s="140"/>
      <c r="CW642" s="140"/>
      <c r="CX642" s="140"/>
      <c r="CY642" s="140"/>
      <c r="CZ642" s="140"/>
      <c r="DA642" s="140"/>
      <c r="DB642" s="140"/>
      <c r="DC642" s="140"/>
      <c r="DD642" s="140"/>
      <c r="DE642" s="140"/>
      <c r="DF642" s="140"/>
      <c r="DG642" s="140"/>
      <c r="DH642" s="140"/>
      <c r="DI642" s="140"/>
      <c r="DJ642" s="140"/>
      <c r="DK642" s="140"/>
      <c r="DL642" s="140"/>
      <c r="DM642" s="140"/>
      <c r="DN642" s="140"/>
      <c r="DO642" s="140"/>
      <c r="DP642" s="140"/>
      <c r="DQ642" s="140"/>
      <c r="DR642" s="140"/>
      <c r="DS642" s="140"/>
      <c r="DT642" s="140"/>
      <c r="DU642" s="140"/>
      <c r="DV642" s="140"/>
      <c r="DW642" s="140"/>
      <c r="DX642" s="140"/>
      <c r="DY642" s="140"/>
      <c r="DZ642" s="140"/>
      <c r="EA642" s="140"/>
      <c r="EB642" s="140"/>
      <c r="EC642" s="140"/>
      <c r="ED642" s="140"/>
      <c r="EE642" s="140"/>
      <c r="EF642" s="140"/>
      <c r="EG642" s="140"/>
      <c r="EH642" s="140"/>
      <c r="EI642" s="140"/>
      <c r="EJ642" s="140"/>
      <c r="EK642" s="140"/>
      <c r="EL642" s="140"/>
      <c r="EM642" s="140"/>
      <c r="EN642" s="140"/>
      <c r="EO642" s="140"/>
      <c r="EP642" s="140"/>
      <c r="EQ642" s="140"/>
      <c r="ER642" s="140"/>
      <c r="ES642" s="140"/>
      <c r="ET642" s="140"/>
      <c r="EU642" s="140"/>
      <c r="EV642" s="140"/>
      <c r="EW642" s="140"/>
      <c r="EX642" s="140"/>
      <c r="EY642" s="140"/>
      <c r="EZ642" s="140"/>
      <c r="FA642" s="140"/>
      <c r="FB642" s="140"/>
      <c r="FC642" s="140"/>
      <c r="FD642" s="140"/>
      <c r="FE642" s="140"/>
      <c r="FF642" s="140"/>
      <c r="FG642" s="140"/>
      <c r="FH642" s="140"/>
      <c r="FI642" s="140"/>
      <c r="FJ642" s="140"/>
      <c r="FK642" s="140"/>
      <c r="FL642" s="140"/>
      <c r="FM642" s="140"/>
      <c r="FN642" s="140"/>
      <c r="FO642" s="140"/>
      <c r="FP642" s="140"/>
      <c r="FQ642" s="140"/>
      <c r="FR642" s="140"/>
      <c r="FS642" s="140"/>
      <c r="FT642" s="140"/>
      <c r="FU642" s="140"/>
      <c r="FV642" s="140"/>
      <c r="FW642" s="140"/>
      <c r="FX642" s="140"/>
      <c r="FY642" s="140"/>
      <c r="FZ642" s="140"/>
      <c r="GA642" s="140"/>
      <c r="GB642" s="140"/>
      <c r="GC642" s="140"/>
      <c r="GD642" s="140"/>
      <c r="GE642" s="140"/>
      <c r="GF642" s="140"/>
      <c r="GG642" s="140"/>
      <c r="GH642" s="140"/>
      <c r="GI642" s="140"/>
      <c r="GJ642" s="140"/>
      <c r="GK642" s="140"/>
      <c r="GL642" s="140"/>
      <c r="GM642" s="140"/>
      <c r="GN642" s="140"/>
      <c r="GO642" s="140"/>
      <c r="GP642" s="140"/>
      <c r="GQ642" s="140"/>
      <c r="GR642" s="140"/>
      <c r="GS642" s="140"/>
      <c r="GT642" s="140"/>
      <c r="GU642" s="140"/>
      <c r="GV642" s="140"/>
      <c r="GW642" s="140"/>
      <c r="GX642" s="140"/>
      <c r="GY642" s="140"/>
      <c r="GZ642" s="140"/>
      <c r="HA642" s="140"/>
      <c r="HB642" s="140"/>
      <c r="HC642" s="140"/>
      <c r="HD642" s="140"/>
      <c r="HE642" s="140"/>
      <c r="HF642" s="140"/>
      <c r="HG642" s="140"/>
      <c r="HH642" s="140"/>
      <c r="HI642" s="140"/>
      <c r="HJ642" s="140"/>
      <c r="HK642" s="140"/>
      <c r="HL642" s="140"/>
      <c r="HM642" s="140"/>
      <c r="HN642" s="140"/>
      <c r="HO642" s="140"/>
      <c r="HP642" s="140"/>
      <c r="HQ642" s="140"/>
      <c r="HR642" s="140"/>
      <c r="HS642" s="140"/>
      <c r="HT642" s="140"/>
      <c r="HU642" s="140"/>
      <c r="HV642" s="140"/>
      <c r="HW642" s="140"/>
      <c r="HX642" s="140"/>
      <c r="HY642" s="140"/>
      <c r="HZ642" s="140"/>
      <c r="IA642" s="140"/>
      <c r="IB642" s="140"/>
      <c r="IC642" s="140"/>
      <c r="ID642" s="140"/>
      <c r="IE642" s="140"/>
      <c r="IF642" s="140"/>
      <c r="IG642" s="140"/>
      <c r="IH642" s="140"/>
      <c r="II642" s="140"/>
      <c r="IJ642" s="140"/>
      <c r="IK642" s="140"/>
      <c r="IL642" s="140"/>
      <c r="IM642" s="140"/>
      <c r="IN642" s="140"/>
      <c r="IO642" s="140"/>
      <c r="IP642" s="140"/>
      <c r="IQ642" s="140"/>
      <c r="IR642" s="140"/>
      <c r="IS642" s="140"/>
      <c r="IT642" s="140"/>
      <c r="IU642" s="140"/>
      <c r="IV642" s="140"/>
      <c r="IW642" s="140"/>
    </row>
    <row r="643" customFormat="false" ht="12.75" hidden="false" customHeight="false" outlineLevel="0" collapsed="false">
      <c r="A643" s="140"/>
      <c r="B643" s="140"/>
      <c r="C643" s="140"/>
      <c r="D643" s="164" t="s">
        <v>226</v>
      </c>
      <c r="E643" s="87"/>
      <c r="F643" s="165" t="n">
        <f aca="false">+'EAST-CON-GL '!H82</f>
        <v>0</v>
      </c>
      <c r="G643" s="166" t="n">
        <f aca="false">+'EAST-CON-GL '!I82</f>
        <v>-19467879.36</v>
      </c>
      <c r="H643" s="165" t="n">
        <f aca="false">+'EAST-CON-GL '!J82</f>
        <v>0</v>
      </c>
      <c r="I643" s="166" t="n">
        <f aca="false">+'EAST-CON-GL '!K82</f>
        <v>28159316.08</v>
      </c>
      <c r="J643" s="165" t="n">
        <f aca="false">+'EAST-CON-GL '!L82</f>
        <v>0</v>
      </c>
      <c r="K643" s="165" t="n">
        <f aca="false">+'EAST-CON-GL '!M82</f>
        <v>1911347.12</v>
      </c>
      <c r="L643" s="165" t="n">
        <f aca="false">+'EAST-CON-GL '!N82</f>
        <v>0</v>
      </c>
      <c r="M643" s="165" t="n">
        <f aca="false">+'EAST-CON-GL '!O82</f>
        <v>-703530.54</v>
      </c>
      <c r="N643" s="165" t="n">
        <f aca="false">+'EAST-CON-GL '!P82</f>
        <v>0</v>
      </c>
      <c r="O643" s="165" t="n">
        <f aca="false">+'EAST-CON-GL '!Q82</f>
        <v>-1345855.57</v>
      </c>
      <c r="P643" s="165" t="n">
        <f aca="false">+'EAST-CON-GL '!R82</f>
        <v>0</v>
      </c>
      <c r="Q643" s="165" t="n">
        <f aca="false">+'EAST-CON-GL '!S82</f>
        <v>0</v>
      </c>
      <c r="R643" s="165" t="n">
        <f aca="false">+'EAST-CON-GL '!T82</f>
        <v>0</v>
      </c>
      <c r="S643" s="165" t="n">
        <f aca="false">+'EAST-CON-GL '!U82</f>
        <v>0</v>
      </c>
      <c r="T643" s="165" t="n">
        <f aca="false">+'EAST-CON-GL '!V82</f>
        <v>0</v>
      </c>
      <c r="U643" s="165" t="n">
        <f aca="false">+'EAST-CON-GL '!W82</f>
        <v>0</v>
      </c>
      <c r="V643" s="165" t="n">
        <f aca="false">+'EAST-CON-GL '!X82</f>
        <v>0</v>
      </c>
      <c r="W643" s="165" t="n">
        <f aca="false">+'EAST-CON-GL '!Y82</f>
        <v>0</v>
      </c>
      <c r="X643" s="165" t="n">
        <f aca="false">+'EAST-CON-GL '!Z82</f>
        <v>0</v>
      </c>
      <c r="Y643" s="165" t="n">
        <f aca="false">+'EAST-CON-GL '!AA82</f>
        <v>0</v>
      </c>
      <c r="Z643" s="165" t="n">
        <f aca="false">+'EAST-CON-GL '!AB82</f>
        <v>0</v>
      </c>
      <c r="AA643" s="165" t="n">
        <f aca="false">+'EAST-CON-GL '!AC82</f>
        <v>0</v>
      </c>
      <c r="AB643" s="165" t="n">
        <f aca="false">+'EAST-CON-GL '!AD82</f>
        <v>0</v>
      </c>
      <c r="AC643" s="165" t="n">
        <f aca="false">+'EAST-CON-GL '!AE82</f>
        <v>0</v>
      </c>
      <c r="AD643" s="3"/>
      <c r="AE643" s="3"/>
      <c r="AF643" s="140"/>
      <c r="AG643" s="140"/>
      <c r="AH643" s="140"/>
      <c r="AI643" s="140"/>
      <c r="AJ643" s="140"/>
      <c r="AK643" s="140"/>
      <c r="AL643" s="140"/>
      <c r="AM643" s="140"/>
      <c r="AN643" s="140"/>
      <c r="AO643" s="140"/>
      <c r="AP643" s="140"/>
      <c r="AQ643" s="140"/>
      <c r="AR643" s="140"/>
      <c r="AS643" s="140"/>
      <c r="AT643" s="140"/>
      <c r="AU643" s="140"/>
      <c r="AV643" s="140"/>
      <c r="AW643" s="140"/>
      <c r="AX643" s="140"/>
      <c r="AY643" s="140"/>
      <c r="AZ643" s="140"/>
      <c r="BA643" s="140"/>
      <c r="BB643" s="140"/>
      <c r="BC643" s="140"/>
      <c r="BD643" s="140"/>
      <c r="BE643" s="140"/>
      <c r="BF643" s="140"/>
      <c r="BG643" s="140"/>
      <c r="BH643" s="140"/>
      <c r="BI643" s="140"/>
      <c r="BJ643" s="140"/>
      <c r="BK643" s="140"/>
      <c r="BL643" s="140"/>
      <c r="BM643" s="140"/>
      <c r="BN643" s="140"/>
      <c r="BO643" s="140"/>
      <c r="BP643" s="140"/>
      <c r="BQ643" s="140"/>
      <c r="BR643" s="140"/>
      <c r="BS643" s="140"/>
      <c r="BT643" s="140"/>
      <c r="BU643" s="140"/>
      <c r="BV643" s="140"/>
      <c r="BW643" s="140"/>
      <c r="BX643" s="140"/>
      <c r="BY643" s="140"/>
      <c r="BZ643" s="140"/>
      <c r="CA643" s="140"/>
      <c r="CB643" s="140"/>
      <c r="CC643" s="140"/>
      <c r="CD643" s="140"/>
      <c r="CE643" s="140"/>
      <c r="CF643" s="140"/>
      <c r="CG643" s="140"/>
      <c r="CH643" s="140"/>
      <c r="CI643" s="140"/>
      <c r="CJ643" s="140"/>
      <c r="CK643" s="140"/>
      <c r="CL643" s="140"/>
      <c r="CM643" s="140"/>
      <c r="CN643" s="140"/>
      <c r="CO643" s="140"/>
      <c r="CP643" s="140"/>
      <c r="CQ643" s="140"/>
      <c r="CR643" s="140"/>
      <c r="CS643" s="140"/>
      <c r="CT643" s="140"/>
      <c r="CU643" s="140"/>
      <c r="CV643" s="140"/>
      <c r="CW643" s="140"/>
      <c r="CX643" s="140"/>
      <c r="CY643" s="140"/>
      <c r="CZ643" s="140"/>
      <c r="DA643" s="140"/>
      <c r="DB643" s="140"/>
      <c r="DC643" s="140"/>
      <c r="DD643" s="140"/>
      <c r="DE643" s="140"/>
      <c r="DF643" s="140"/>
      <c r="DG643" s="140"/>
      <c r="DH643" s="140"/>
      <c r="DI643" s="140"/>
      <c r="DJ643" s="140"/>
      <c r="DK643" s="140"/>
      <c r="DL643" s="140"/>
      <c r="DM643" s="140"/>
      <c r="DN643" s="140"/>
      <c r="DO643" s="140"/>
      <c r="DP643" s="140"/>
      <c r="DQ643" s="140"/>
      <c r="DR643" s="140"/>
      <c r="DS643" s="140"/>
      <c r="DT643" s="140"/>
      <c r="DU643" s="140"/>
      <c r="DV643" s="140"/>
      <c r="DW643" s="140"/>
      <c r="DX643" s="140"/>
      <c r="DY643" s="140"/>
      <c r="DZ643" s="140"/>
      <c r="EA643" s="140"/>
      <c r="EB643" s="140"/>
      <c r="EC643" s="140"/>
      <c r="ED643" s="140"/>
      <c r="EE643" s="140"/>
      <c r="EF643" s="140"/>
      <c r="EG643" s="140"/>
      <c r="EH643" s="140"/>
      <c r="EI643" s="140"/>
      <c r="EJ643" s="140"/>
      <c r="EK643" s="140"/>
      <c r="EL643" s="140"/>
      <c r="EM643" s="140"/>
      <c r="EN643" s="140"/>
      <c r="EO643" s="140"/>
      <c r="EP643" s="140"/>
      <c r="EQ643" s="140"/>
      <c r="ER643" s="140"/>
      <c r="ES643" s="140"/>
      <c r="ET643" s="140"/>
      <c r="EU643" s="140"/>
      <c r="EV643" s="140"/>
      <c r="EW643" s="140"/>
      <c r="EX643" s="140"/>
      <c r="EY643" s="140"/>
      <c r="EZ643" s="140"/>
      <c r="FA643" s="140"/>
      <c r="FB643" s="140"/>
      <c r="FC643" s="140"/>
      <c r="FD643" s="140"/>
      <c r="FE643" s="140"/>
      <c r="FF643" s="140"/>
      <c r="FG643" s="140"/>
      <c r="FH643" s="140"/>
      <c r="FI643" s="140"/>
      <c r="FJ643" s="140"/>
      <c r="FK643" s="140"/>
      <c r="FL643" s="140"/>
      <c r="FM643" s="140"/>
      <c r="FN643" s="140"/>
      <c r="FO643" s="140"/>
      <c r="FP643" s="140"/>
      <c r="FQ643" s="140"/>
      <c r="FR643" s="140"/>
      <c r="FS643" s="140"/>
      <c r="FT643" s="140"/>
      <c r="FU643" s="140"/>
      <c r="FV643" s="140"/>
      <c r="FW643" s="140"/>
      <c r="FX643" s="140"/>
      <c r="FY643" s="140"/>
      <c r="FZ643" s="140"/>
      <c r="GA643" s="140"/>
      <c r="GB643" s="140"/>
      <c r="GC643" s="140"/>
      <c r="GD643" s="140"/>
      <c r="GE643" s="140"/>
      <c r="GF643" s="140"/>
      <c r="GG643" s="140"/>
      <c r="GH643" s="140"/>
      <c r="GI643" s="140"/>
      <c r="GJ643" s="140"/>
      <c r="GK643" s="140"/>
      <c r="GL643" s="140"/>
      <c r="GM643" s="140"/>
      <c r="GN643" s="140"/>
      <c r="GO643" s="140"/>
      <c r="GP643" s="140"/>
      <c r="GQ643" s="140"/>
      <c r="GR643" s="140"/>
      <c r="GS643" s="140"/>
      <c r="GT643" s="140"/>
      <c r="GU643" s="140"/>
      <c r="GV643" s="140"/>
      <c r="GW643" s="140"/>
      <c r="GX643" s="140"/>
      <c r="GY643" s="140"/>
      <c r="GZ643" s="140"/>
      <c r="HA643" s="140"/>
      <c r="HB643" s="140"/>
      <c r="HC643" s="140"/>
      <c r="HD643" s="140"/>
      <c r="HE643" s="140"/>
      <c r="HF643" s="140"/>
      <c r="HG643" s="140"/>
      <c r="HH643" s="140"/>
      <c r="HI643" s="140"/>
      <c r="HJ643" s="140"/>
      <c r="HK643" s="140"/>
      <c r="HL643" s="140"/>
      <c r="HM643" s="140"/>
      <c r="HN643" s="140"/>
      <c r="HO643" s="140"/>
      <c r="HP643" s="140"/>
      <c r="HQ643" s="140"/>
      <c r="HR643" s="140"/>
      <c r="HS643" s="140"/>
      <c r="HT643" s="140"/>
      <c r="HU643" s="140"/>
      <c r="HV643" s="140"/>
      <c r="HW643" s="140"/>
      <c r="HX643" s="140"/>
      <c r="HY643" s="140"/>
      <c r="HZ643" s="140"/>
      <c r="IA643" s="140"/>
      <c r="IB643" s="140"/>
      <c r="IC643" s="140"/>
      <c r="ID643" s="140"/>
      <c r="IE643" s="140"/>
      <c r="IF643" s="140"/>
      <c r="IG643" s="140"/>
      <c r="IH643" s="140"/>
      <c r="II643" s="140"/>
      <c r="IJ643" s="140"/>
      <c r="IK643" s="140"/>
      <c r="IL643" s="140"/>
      <c r="IM643" s="140"/>
      <c r="IN643" s="140"/>
      <c r="IO643" s="140"/>
      <c r="IP643" s="140"/>
      <c r="IQ643" s="140"/>
      <c r="IR643" s="140"/>
      <c r="IS643" s="140"/>
      <c r="IT643" s="140"/>
      <c r="IU643" s="140"/>
      <c r="IV643" s="140"/>
      <c r="IW643" s="140"/>
    </row>
    <row r="644" customFormat="false" ht="12.75" hidden="false" customHeight="false" outlineLevel="0" collapsed="false">
      <c r="A644" s="140"/>
      <c r="B644" s="140"/>
      <c r="C644" s="140"/>
      <c r="D644" s="164" t="s">
        <v>227</v>
      </c>
      <c r="E644" s="87"/>
      <c r="F644" s="165" t="n">
        <f aca="false">+'TX-EGM-GL'!H82</f>
        <v>0</v>
      </c>
      <c r="G644" s="166" t="n">
        <f aca="false">+'TX-EGM-GL'!I82</f>
        <v>1757216.1028</v>
      </c>
      <c r="H644" s="165" t="n">
        <f aca="false">+'TX-EGM-GL'!J82</f>
        <v>0</v>
      </c>
      <c r="I644" s="166" t="n">
        <f aca="false">+'TX-EGM-GL'!K91</f>
        <v>-2195140.2991</v>
      </c>
      <c r="J644" s="165" t="n">
        <f aca="false">+'TX-EGM-GL'!L82</f>
        <v>0</v>
      </c>
      <c r="K644" s="165" t="n">
        <f aca="false">+'TX-EGM-GL'!M82</f>
        <v>-504545.2</v>
      </c>
      <c r="L644" s="165" t="n">
        <f aca="false">+'TX-EGM-GL'!N82</f>
        <v>0</v>
      </c>
      <c r="M644" s="165" t="n">
        <f aca="false">+'TX-EGM-GL'!O82</f>
        <v>72504.9799999999</v>
      </c>
      <c r="N644" s="165" t="n">
        <f aca="false">+'TX-EGM-GL'!P82</f>
        <v>0</v>
      </c>
      <c r="O644" s="165" t="n">
        <f aca="false">+'TX-EGM-GL'!Q82</f>
        <v>-4312.04</v>
      </c>
      <c r="P644" s="165" t="n">
        <f aca="false">+'TX-EGM-GL'!R82</f>
        <v>0</v>
      </c>
      <c r="Q644" s="165" t="n">
        <f aca="false">+'TX-EGM-GL'!S82</f>
        <v>0</v>
      </c>
      <c r="R644" s="165" t="n">
        <f aca="false">+'TX-EGM-GL'!T82</f>
        <v>0</v>
      </c>
      <c r="S644" s="165" t="n">
        <f aca="false">+'TX-EGM-GL'!U82</f>
        <v>0</v>
      </c>
      <c r="T644" s="165" t="n">
        <f aca="false">+'TX-EGM-GL'!V82</f>
        <v>0</v>
      </c>
      <c r="U644" s="165" t="n">
        <f aca="false">+'TX-EGM-GL'!W82</f>
        <v>0</v>
      </c>
      <c r="V644" s="165" t="n">
        <f aca="false">+'TX-EGM-GL'!X82</f>
        <v>0</v>
      </c>
      <c r="W644" s="165" t="n">
        <f aca="false">+'TX-EGM-GL'!Y82</f>
        <v>0</v>
      </c>
      <c r="X644" s="165" t="n">
        <f aca="false">+'TX-EGM-GL'!Z82</f>
        <v>0</v>
      </c>
      <c r="Y644" s="165" t="n">
        <f aca="false">+'TX-EGM-GL'!AA82</f>
        <v>0</v>
      </c>
      <c r="Z644" s="165" t="n">
        <f aca="false">+'TX-EGM-GL'!AB82</f>
        <v>0</v>
      </c>
      <c r="AA644" s="165" t="n">
        <f aca="false">+'TX-EGM-GL'!AC82</f>
        <v>0</v>
      </c>
      <c r="AB644" s="165" t="n">
        <f aca="false">+'TX-EGM-GL'!AD82</f>
        <v>0</v>
      </c>
      <c r="AC644" s="165" t="n">
        <f aca="false">+'TX-EGM-GL'!AE82</f>
        <v>0</v>
      </c>
      <c r="AD644" s="3"/>
      <c r="AE644" s="3"/>
      <c r="AF644" s="140"/>
      <c r="AG644" s="140"/>
      <c r="AH644" s="140"/>
      <c r="AI644" s="140"/>
      <c r="AJ644" s="140"/>
      <c r="AK644" s="140"/>
      <c r="AL644" s="140"/>
      <c r="AM644" s="140"/>
      <c r="AN644" s="140"/>
      <c r="AO644" s="140"/>
      <c r="AP644" s="140"/>
      <c r="AQ644" s="140"/>
      <c r="AR644" s="140"/>
      <c r="AS644" s="140"/>
      <c r="AT644" s="140"/>
      <c r="AU644" s="140"/>
      <c r="AV644" s="140"/>
      <c r="AW644" s="140"/>
      <c r="AX644" s="140"/>
      <c r="AY644" s="140"/>
      <c r="AZ644" s="140"/>
      <c r="BA644" s="140"/>
      <c r="BB644" s="140"/>
      <c r="BC644" s="140"/>
      <c r="BD644" s="140"/>
      <c r="BE644" s="140"/>
      <c r="BF644" s="140"/>
      <c r="BG644" s="140"/>
      <c r="BH644" s="140"/>
      <c r="BI644" s="140"/>
      <c r="BJ644" s="140"/>
      <c r="BK644" s="140"/>
      <c r="BL644" s="140"/>
      <c r="BM644" s="140"/>
      <c r="BN644" s="140"/>
      <c r="BO644" s="140"/>
      <c r="BP644" s="140"/>
      <c r="BQ644" s="140"/>
      <c r="BR644" s="140"/>
      <c r="BS644" s="140"/>
      <c r="BT644" s="140"/>
      <c r="BU644" s="140"/>
      <c r="BV644" s="140"/>
      <c r="BW644" s="140"/>
      <c r="BX644" s="140"/>
      <c r="BY644" s="140"/>
      <c r="BZ644" s="140"/>
      <c r="CA644" s="140"/>
      <c r="CB644" s="140"/>
      <c r="CC644" s="140"/>
      <c r="CD644" s="140"/>
      <c r="CE644" s="140"/>
      <c r="CF644" s="140"/>
      <c r="CG644" s="140"/>
      <c r="CH644" s="140"/>
      <c r="CI644" s="140"/>
      <c r="CJ644" s="140"/>
      <c r="CK644" s="140"/>
      <c r="CL644" s="140"/>
      <c r="CM644" s="140"/>
      <c r="CN644" s="140"/>
      <c r="CO644" s="140"/>
      <c r="CP644" s="140"/>
      <c r="CQ644" s="140"/>
      <c r="CR644" s="140"/>
      <c r="CS644" s="140"/>
      <c r="CT644" s="140"/>
      <c r="CU644" s="140"/>
      <c r="CV644" s="140"/>
      <c r="CW644" s="140"/>
      <c r="CX644" s="140"/>
      <c r="CY644" s="140"/>
      <c r="CZ644" s="140"/>
      <c r="DA644" s="140"/>
      <c r="DB644" s="140"/>
      <c r="DC644" s="140"/>
      <c r="DD644" s="140"/>
      <c r="DE644" s="140"/>
      <c r="DF644" s="140"/>
      <c r="DG644" s="140"/>
      <c r="DH644" s="140"/>
      <c r="DI644" s="140"/>
      <c r="DJ644" s="140"/>
      <c r="DK644" s="140"/>
      <c r="DL644" s="140"/>
      <c r="DM644" s="140"/>
      <c r="DN644" s="140"/>
      <c r="DO644" s="140"/>
      <c r="DP644" s="140"/>
      <c r="DQ644" s="140"/>
      <c r="DR644" s="140"/>
      <c r="DS644" s="140"/>
      <c r="DT644" s="140"/>
      <c r="DU644" s="140"/>
      <c r="DV644" s="140"/>
      <c r="DW644" s="140"/>
      <c r="DX644" s="140"/>
      <c r="DY644" s="140"/>
      <c r="DZ644" s="140"/>
      <c r="EA644" s="140"/>
      <c r="EB644" s="140"/>
      <c r="EC644" s="140"/>
      <c r="ED644" s="140"/>
      <c r="EE644" s="140"/>
      <c r="EF644" s="140"/>
      <c r="EG644" s="140"/>
      <c r="EH644" s="140"/>
      <c r="EI644" s="140"/>
      <c r="EJ644" s="140"/>
      <c r="EK644" s="140"/>
      <c r="EL644" s="140"/>
      <c r="EM644" s="140"/>
      <c r="EN644" s="140"/>
      <c r="EO644" s="140"/>
      <c r="EP644" s="140"/>
      <c r="EQ644" s="140"/>
      <c r="ER644" s="140"/>
      <c r="ES644" s="140"/>
      <c r="ET644" s="140"/>
      <c r="EU644" s="140"/>
      <c r="EV644" s="140"/>
      <c r="EW644" s="140"/>
      <c r="EX644" s="140"/>
      <c r="EY644" s="140"/>
      <c r="EZ644" s="140"/>
      <c r="FA644" s="140"/>
      <c r="FB644" s="140"/>
      <c r="FC644" s="140"/>
      <c r="FD644" s="140"/>
      <c r="FE644" s="140"/>
      <c r="FF644" s="140"/>
      <c r="FG644" s="140"/>
      <c r="FH644" s="140"/>
      <c r="FI644" s="140"/>
      <c r="FJ644" s="140"/>
      <c r="FK644" s="140"/>
      <c r="FL644" s="140"/>
      <c r="FM644" s="140"/>
      <c r="FN644" s="140"/>
      <c r="FO644" s="140"/>
      <c r="FP644" s="140"/>
      <c r="FQ644" s="140"/>
      <c r="FR644" s="140"/>
      <c r="FS644" s="140"/>
      <c r="FT644" s="140"/>
      <c r="FU644" s="140"/>
      <c r="FV644" s="140"/>
      <c r="FW644" s="140"/>
      <c r="FX644" s="140"/>
      <c r="FY644" s="140"/>
      <c r="FZ644" s="140"/>
      <c r="GA644" s="140"/>
      <c r="GB644" s="140"/>
      <c r="GC644" s="140"/>
      <c r="GD644" s="140"/>
      <c r="GE644" s="140"/>
      <c r="GF644" s="140"/>
      <c r="GG644" s="140"/>
      <c r="GH644" s="140"/>
      <c r="GI644" s="140"/>
      <c r="GJ644" s="140"/>
      <c r="GK644" s="140"/>
      <c r="GL644" s="140"/>
      <c r="GM644" s="140"/>
      <c r="GN644" s="140"/>
      <c r="GO644" s="140"/>
      <c r="GP644" s="140"/>
      <c r="GQ644" s="140"/>
      <c r="GR644" s="140"/>
      <c r="GS644" s="140"/>
      <c r="GT644" s="140"/>
      <c r="GU644" s="140"/>
      <c r="GV644" s="140"/>
      <c r="GW644" s="140"/>
      <c r="GX644" s="140"/>
      <c r="GY644" s="140"/>
      <c r="GZ644" s="140"/>
      <c r="HA644" s="140"/>
      <c r="HB644" s="140"/>
      <c r="HC644" s="140"/>
      <c r="HD644" s="140"/>
      <c r="HE644" s="140"/>
      <c r="HF644" s="140"/>
      <c r="HG644" s="140"/>
      <c r="HH644" s="140"/>
      <c r="HI644" s="140"/>
      <c r="HJ644" s="140"/>
      <c r="HK644" s="140"/>
      <c r="HL644" s="140"/>
      <c r="HM644" s="140"/>
      <c r="HN644" s="140"/>
      <c r="HO644" s="140"/>
      <c r="HP644" s="140"/>
      <c r="HQ644" s="140"/>
      <c r="HR644" s="140"/>
      <c r="HS644" s="140"/>
      <c r="HT644" s="140"/>
      <c r="HU644" s="140"/>
      <c r="HV644" s="140"/>
      <c r="HW644" s="140"/>
      <c r="HX644" s="140"/>
      <c r="HY644" s="140"/>
      <c r="HZ644" s="140"/>
      <c r="IA644" s="140"/>
      <c r="IB644" s="140"/>
      <c r="IC644" s="140"/>
      <c r="ID644" s="140"/>
      <c r="IE644" s="140"/>
      <c r="IF644" s="140"/>
      <c r="IG644" s="140"/>
      <c r="IH644" s="140"/>
      <c r="II644" s="140"/>
      <c r="IJ644" s="140"/>
      <c r="IK644" s="140"/>
      <c r="IL644" s="140"/>
      <c r="IM644" s="140"/>
      <c r="IN644" s="140"/>
      <c r="IO644" s="140"/>
      <c r="IP644" s="140"/>
      <c r="IQ644" s="140"/>
      <c r="IR644" s="140"/>
      <c r="IS644" s="140"/>
      <c r="IT644" s="140"/>
      <c r="IU644" s="140"/>
      <c r="IV644" s="140"/>
      <c r="IW644" s="140"/>
    </row>
    <row r="645" customFormat="false" ht="12.75" hidden="false" customHeight="false" outlineLevel="0" collapsed="false">
      <c r="A645" s="140"/>
      <c r="B645" s="140"/>
      <c r="C645" s="140"/>
      <c r="D645" s="164" t="s">
        <v>228</v>
      </c>
      <c r="E645" s="87"/>
      <c r="F645" s="165" t="n">
        <f aca="false">+'TX-HPLR-GL '!H82</f>
        <v>0</v>
      </c>
      <c r="G645" s="166" t="n">
        <f aca="false">+'TX-HPLR-GL '!I82</f>
        <v>2963.77000000002</v>
      </c>
      <c r="H645" s="165" t="n">
        <f aca="false">+'TX-HPLR-GL '!J82</f>
        <v>0</v>
      </c>
      <c r="I645" s="166" t="n">
        <f aca="false">+'TX-HPLR-GL '!K82</f>
        <v>15367.07</v>
      </c>
      <c r="J645" s="165" t="n">
        <f aca="false">+'TX-HPLR-GL '!L82</f>
        <v>0</v>
      </c>
      <c r="K645" s="165" t="n">
        <f aca="false">+'TX-HPLR-GL '!M82</f>
        <v>-15118.44</v>
      </c>
      <c r="L645" s="165" t="n">
        <f aca="false">+'TX-HPLR-GL '!N82</f>
        <v>0</v>
      </c>
      <c r="M645" s="165" t="n">
        <f aca="false">+'TX-HPLR-GL '!O82</f>
        <v>0</v>
      </c>
      <c r="N645" s="165" t="n">
        <f aca="false">+'TX-HPLR-GL '!P82</f>
        <v>0</v>
      </c>
      <c r="O645" s="165" t="n">
        <f aca="false">+'TX-HPLR-GL '!Q82</f>
        <v>0</v>
      </c>
      <c r="P645" s="165" t="n">
        <f aca="false">+'TX-HPLR-GL '!R82</f>
        <v>0</v>
      </c>
      <c r="Q645" s="165" t="n">
        <f aca="false">+'TX-HPLR-GL '!S82</f>
        <v>0</v>
      </c>
      <c r="R645" s="165" t="n">
        <f aca="false">+'TX-HPLR-GL '!T82</f>
        <v>0</v>
      </c>
      <c r="S645" s="165" t="n">
        <f aca="false">+'TX-HPLR-GL '!U82</f>
        <v>0</v>
      </c>
      <c r="T645" s="165" t="n">
        <f aca="false">+'TX-HPLR-GL '!V82</f>
        <v>0</v>
      </c>
      <c r="U645" s="165" t="n">
        <f aca="false">+'TX-HPLR-GL '!W82</f>
        <v>0</v>
      </c>
      <c r="V645" s="165" t="n">
        <f aca="false">+'TX-HPLR-GL '!X82</f>
        <v>0</v>
      </c>
      <c r="W645" s="165" t="n">
        <f aca="false">+'TX-HPLR-GL '!Y82</f>
        <v>0</v>
      </c>
      <c r="X645" s="165" t="n">
        <f aca="false">+'TX-HPLR-GL '!Z82</f>
        <v>0</v>
      </c>
      <c r="Y645" s="165" t="n">
        <f aca="false">+'TX-HPLR-GL '!AA82</f>
        <v>0</v>
      </c>
      <c r="Z645" s="165" t="n">
        <f aca="false">+'TX-HPLR-GL '!AB82</f>
        <v>0</v>
      </c>
      <c r="AA645" s="165" t="n">
        <f aca="false">+'TX-HPLR-GL '!AC82</f>
        <v>0</v>
      </c>
      <c r="AB645" s="165" t="n">
        <f aca="false">+'TX-HPLR-GL '!AD82</f>
        <v>0</v>
      </c>
      <c r="AC645" s="165" t="n">
        <f aca="false">+'TX-HPLR-GL '!AE82</f>
        <v>0</v>
      </c>
      <c r="AD645" s="3"/>
      <c r="AE645" s="3"/>
      <c r="AF645" s="140"/>
      <c r="AG645" s="140"/>
      <c r="AH645" s="140"/>
      <c r="AI645" s="140"/>
      <c r="AJ645" s="140"/>
      <c r="AK645" s="140"/>
      <c r="AL645" s="140"/>
      <c r="AM645" s="140"/>
      <c r="AN645" s="140"/>
      <c r="AO645" s="140"/>
      <c r="AP645" s="140"/>
      <c r="AQ645" s="140"/>
      <c r="AR645" s="140"/>
      <c r="AS645" s="140"/>
      <c r="AT645" s="140"/>
      <c r="AU645" s="140"/>
      <c r="AV645" s="140"/>
      <c r="AW645" s="140"/>
      <c r="AX645" s="140"/>
      <c r="AY645" s="140"/>
      <c r="AZ645" s="140"/>
      <c r="BA645" s="140"/>
      <c r="BB645" s="140"/>
      <c r="BC645" s="140"/>
      <c r="BD645" s="140"/>
      <c r="BE645" s="140"/>
      <c r="BF645" s="140"/>
      <c r="BG645" s="140"/>
      <c r="BH645" s="140"/>
      <c r="BI645" s="140"/>
      <c r="BJ645" s="140"/>
      <c r="BK645" s="140"/>
      <c r="BL645" s="140"/>
      <c r="BM645" s="140"/>
      <c r="BN645" s="140"/>
      <c r="BO645" s="140"/>
      <c r="BP645" s="140"/>
      <c r="BQ645" s="140"/>
      <c r="BR645" s="140"/>
      <c r="BS645" s="140"/>
      <c r="BT645" s="140"/>
      <c r="BU645" s="140"/>
      <c r="BV645" s="140"/>
      <c r="BW645" s="140"/>
      <c r="BX645" s="140"/>
      <c r="BY645" s="140"/>
      <c r="BZ645" s="140"/>
      <c r="CA645" s="140"/>
      <c r="CB645" s="140"/>
      <c r="CC645" s="140"/>
      <c r="CD645" s="140"/>
      <c r="CE645" s="140"/>
      <c r="CF645" s="140"/>
      <c r="CG645" s="140"/>
      <c r="CH645" s="140"/>
      <c r="CI645" s="140"/>
      <c r="CJ645" s="140"/>
      <c r="CK645" s="140"/>
      <c r="CL645" s="140"/>
      <c r="CM645" s="140"/>
      <c r="CN645" s="140"/>
      <c r="CO645" s="140"/>
      <c r="CP645" s="140"/>
      <c r="CQ645" s="140"/>
      <c r="CR645" s="140"/>
      <c r="CS645" s="140"/>
      <c r="CT645" s="140"/>
      <c r="CU645" s="140"/>
      <c r="CV645" s="140"/>
      <c r="CW645" s="140"/>
      <c r="CX645" s="140"/>
      <c r="CY645" s="140"/>
      <c r="CZ645" s="140"/>
      <c r="DA645" s="140"/>
      <c r="DB645" s="140"/>
      <c r="DC645" s="140"/>
      <c r="DD645" s="140"/>
      <c r="DE645" s="140"/>
      <c r="DF645" s="140"/>
      <c r="DG645" s="140"/>
      <c r="DH645" s="140"/>
      <c r="DI645" s="140"/>
      <c r="DJ645" s="140"/>
      <c r="DK645" s="140"/>
      <c r="DL645" s="140"/>
      <c r="DM645" s="140"/>
      <c r="DN645" s="140"/>
      <c r="DO645" s="140"/>
      <c r="DP645" s="140"/>
      <c r="DQ645" s="140"/>
      <c r="DR645" s="140"/>
      <c r="DS645" s="140"/>
      <c r="DT645" s="140"/>
      <c r="DU645" s="140"/>
      <c r="DV645" s="140"/>
      <c r="DW645" s="140"/>
      <c r="DX645" s="140"/>
      <c r="DY645" s="140"/>
      <c r="DZ645" s="140"/>
      <c r="EA645" s="140"/>
      <c r="EB645" s="140"/>
      <c r="EC645" s="140"/>
      <c r="ED645" s="140"/>
      <c r="EE645" s="140"/>
      <c r="EF645" s="140"/>
      <c r="EG645" s="140"/>
      <c r="EH645" s="140"/>
      <c r="EI645" s="140"/>
      <c r="EJ645" s="140"/>
      <c r="EK645" s="140"/>
      <c r="EL645" s="140"/>
      <c r="EM645" s="140"/>
      <c r="EN645" s="140"/>
      <c r="EO645" s="140"/>
      <c r="EP645" s="140"/>
      <c r="EQ645" s="140"/>
      <c r="ER645" s="140"/>
      <c r="ES645" s="140"/>
      <c r="ET645" s="140"/>
      <c r="EU645" s="140"/>
      <c r="EV645" s="140"/>
      <c r="EW645" s="140"/>
      <c r="EX645" s="140"/>
      <c r="EY645" s="140"/>
      <c r="EZ645" s="140"/>
      <c r="FA645" s="140"/>
      <c r="FB645" s="140"/>
      <c r="FC645" s="140"/>
      <c r="FD645" s="140"/>
      <c r="FE645" s="140"/>
      <c r="FF645" s="140"/>
      <c r="FG645" s="140"/>
      <c r="FH645" s="140"/>
      <c r="FI645" s="140"/>
      <c r="FJ645" s="140"/>
      <c r="FK645" s="140"/>
      <c r="FL645" s="140"/>
      <c r="FM645" s="140"/>
      <c r="FN645" s="140"/>
      <c r="FO645" s="140"/>
      <c r="FP645" s="140"/>
      <c r="FQ645" s="140"/>
      <c r="FR645" s="140"/>
      <c r="FS645" s="140"/>
      <c r="FT645" s="140"/>
      <c r="FU645" s="140"/>
      <c r="FV645" s="140"/>
      <c r="FW645" s="140"/>
      <c r="FX645" s="140"/>
      <c r="FY645" s="140"/>
      <c r="FZ645" s="140"/>
      <c r="GA645" s="140"/>
      <c r="GB645" s="140"/>
      <c r="GC645" s="140"/>
      <c r="GD645" s="140"/>
      <c r="GE645" s="140"/>
      <c r="GF645" s="140"/>
      <c r="GG645" s="140"/>
      <c r="GH645" s="140"/>
      <c r="GI645" s="140"/>
      <c r="GJ645" s="140"/>
      <c r="GK645" s="140"/>
      <c r="GL645" s="140"/>
      <c r="GM645" s="140"/>
      <c r="GN645" s="140"/>
      <c r="GO645" s="140"/>
      <c r="GP645" s="140"/>
      <c r="GQ645" s="140"/>
      <c r="GR645" s="140"/>
      <c r="GS645" s="140"/>
      <c r="GT645" s="140"/>
      <c r="GU645" s="140"/>
      <c r="GV645" s="140"/>
      <c r="GW645" s="140"/>
      <c r="GX645" s="140"/>
      <c r="GY645" s="140"/>
      <c r="GZ645" s="140"/>
      <c r="HA645" s="140"/>
      <c r="HB645" s="140"/>
      <c r="HC645" s="140"/>
      <c r="HD645" s="140"/>
      <c r="HE645" s="140"/>
      <c r="HF645" s="140"/>
      <c r="HG645" s="140"/>
      <c r="HH645" s="140"/>
      <c r="HI645" s="140"/>
      <c r="HJ645" s="140"/>
      <c r="HK645" s="140"/>
      <c r="HL645" s="140"/>
      <c r="HM645" s="140"/>
      <c r="HN645" s="140"/>
      <c r="HO645" s="140"/>
      <c r="HP645" s="140"/>
      <c r="HQ645" s="140"/>
      <c r="HR645" s="140"/>
      <c r="HS645" s="140"/>
      <c r="HT645" s="140"/>
      <c r="HU645" s="140"/>
      <c r="HV645" s="140"/>
      <c r="HW645" s="140"/>
      <c r="HX645" s="140"/>
      <c r="HY645" s="140"/>
      <c r="HZ645" s="140"/>
      <c r="IA645" s="140"/>
      <c r="IB645" s="140"/>
      <c r="IC645" s="140"/>
      <c r="ID645" s="140"/>
      <c r="IE645" s="140"/>
      <c r="IF645" s="140"/>
      <c r="IG645" s="140"/>
      <c r="IH645" s="140"/>
      <c r="II645" s="140"/>
      <c r="IJ645" s="140"/>
      <c r="IK645" s="140"/>
      <c r="IL645" s="140"/>
      <c r="IM645" s="140"/>
      <c r="IN645" s="140"/>
      <c r="IO645" s="140"/>
      <c r="IP645" s="140"/>
      <c r="IQ645" s="140"/>
      <c r="IR645" s="140"/>
      <c r="IS645" s="140"/>
      <c r="IT645" s="140"/>
      <c r="IU645" s="140"/>
      <c r="IV645" s="140"/>
      <c r="IW645" s="140"/>
    </row>
    <row r="646" customFormat="false" ht="12.75" hidden="false" customHeight="false" outlineLevel="0" collapsed="false">
      <c r="A646" s="140"/>
      <c r="B646" s="140"/>
      <c r="C646" s="140"/>
      <c r="D646" s="164" t="s">
        <v>229</v>
      </c>
      <c r="E646" s="87"/>
      <c r="F646" s="165" t="n">
        <f aca="false">+'TX-HPLC-GL'!H82</f>
        <v>0</v>
      </c>
      <c r="G646" s="166" t="n">
        <f aca="false">+'TX-HPLC-GL'!I82</f>
        <v>8872829</v>
      </c>
      <c r="H646" s="165" t="n">
        <f aca="false">+'TX-HPLC-GL'!J82</f>
        <v>0</v>
      </c>
      <c r="I646" s="166" t="n">
        <f aca="false">+'TX-HPLC-GL'!K82</f>
        <v>-316913.5</v>
      </c>
      <c r="J646" s="165" t="n">
        <f aca="false">+'TX-HPLC-GL'!L82</f>
        <v>0</v>
      </c>
      <c r="K646" s="165" t="n">
        <f aca="false">+'TX-HPLC-GL'!M82</f>
        <v>110893.29</v>
      </c>
      <c r="L646" s="165" t="n">
        <f aca="false">+'TX-HPLC-GL'!N82</f>
        <v>0</v>
      </c>
      <c r="M646" s="165" t="n">
        <f aca="false">+'TX-HPLC-GL'!O82</f>
        <v>10424.72</v>
      </c>
      <c r="N646" s="165" t="n">
        <f aca="false">+'TX-HPLC-GL'!P82</f>
        <v>0</v>
      </c>
      <c r="O646" s="165" t="n">
        <f aca="false">+'TX-HPLC-GL'!Q82</f>
        <v>766146.69</v>
      </c>
      <c r="P646" s="165" t="n">
        <f aca="false">+'TX-HPLC-GL'!R82</f>
        <v>0</v>
      </c>
      <c r="Q646" s="165" t="n">
        <f aca="false">+'TX-HPLC-GL'!S82</f>
        <v>0</v>
      </c>
      <c r="R646" s="165" t="n">
        <f aca="false">+'TX-HPLC-GL'!T82</f>
        <v>0</v>
      </c>
      <c r="S646" s="165" t="n">
        <f aca="false">+'TX-HPLC-GL'!U82</f>
        <v>0</v>
      </c>
      <c r="T646" s="165" t="n">
        <f aca="false">+'TX-HPLC-GL'!V82</f>
        <v>0</v>
      </c>
      <c r="U646" s="165" t="n">
        <f aca="false">+'TX-HPLC-GL'!W82</f>
        <v>0</v>
      </c>
      <c r="V646" s="165" t="n">
        <f aca="false">+'TX-HPLC-GL'!X82</f>
        <v>0</v>
      </c>
      <c r="W646" s="165" t="n">
        <f aca="false">+'TX-HPLC-GL'!Y82</f>
        <v>0</v>
      </c>
      <c r="X646" s="165" t="n">
        <f aca="false">+'TX-HPLC-GL'!Z82</f>
        <v>0</v>
      </c>
      <c r="Y646" s="165" t="n">
        <f aca="false">+'TX-HPLC-GL'!AA82</f>
        <v>0</v>
      </c>
      <c r="Z646" s="165" t="n">
        <f aca="false">+'TX-HPLC-GL'!AB82</f>
        <v>0</v>
      </c>
      <c r="AA646" s="165" t="n">
        <f aca="false">+'TX-HPLC-GL'!AC82</f>
        <v>0</v>
      </c>
      <c r="AB646" s="165" t="n">
        <f aca="false">+'TX-HPLC-GL'!AD82</f>
        <v>0</v>
      </c>
      <c r="AC646" s="165" t="n">
        <f aca="false">+'TX-HPLC-GL'!AE82</f>
        <v>0</v>
      </c>
      <c r="AD646" s="3"/>
      <c r="AE646" s="3"/>
      <c r="AF646" s="140"/>
      <c r="AG646" s="140"/>
      <c r="AH646" s="140"/>
      <c r="AI646" s="140"/>
      <c r="AJ646" s="140"/>
      <c r="AK646" s="140"/>
      <c r="AL646" s="140"/>
      <c r="AM646" s="140"/>
      <c r="AN646" s="140"/>
      <c r="AO646" s="140"/>
      <c r="AP646" s="140"/>
      <c r="AQ646" s="140"/>
      <c r="AR646" s="140"/>
      <c r="AS646" s="140"/>
      <c r="AT646" s="140"/>
      <c r="AU646" s="140"/>
      <c r="AV646" s="140"/>
      <c r="AW646" s="140"/>
      <c r="AX646" s="140"/>
      <c r="AY646" s="140"/>
      <c r="AZ646" s="140"/>
      <c r="BA646" s="140"/>
      <c r="BB646" s="140"/>
      <c r="BC646" s="140"/>
      <c r="BD646" s="140"/>
      <c r="BE646" s="140"/>
      <c r="BF646" s="140"/>
      <c r="BG646" s="140"/>
      <c r="BH646" s="140"/>
      <c r="BI646" s="140"/>
      <c r="BJ646" s="140"/>
      <c r="BK646" s="140"/>
      <c r="BL646" s="140"/>
      <c r="BM646" s="140"/>
      <c r="BN646" s="140"/>
      <c r="BO646" s="140"/>
      <c r="BP646" s="140"/>
      <c r="BQ646" s="140"/>
      <c r="BR646" s="140"/>
      <c r="BS646" s="140"/>
      <c r="BT646" s="140"/>
      <c r="BU646" s="140"/>
      <c r="BV646" s="140"/>
      <c r="BW646" s="140"/>
      <c r="BX646" s="140"/>
      <c r="BY646" s="140"/>
      <c r="BZ646" s="140"/>
      <c r="CA646" s="140"/>
      <c r="CB646" s="140"/>
      <c r="CC646" s="140"/>
      <c r="CD646" s="140"/>
      <c r="CE646" s="140"/>
      <c r="CF646" s="140"/>
      <c r="CG646" s="140"/>
      <c r="CH646" s="140"/>
      <c r="CI646" s="140"/>
      <c r="CJ646" s="140"/>
      <c r="CK646" s="140"/>
      <c r="CL646" s="140"/>
      <c r="CM646" s="140"/>
      <c r="CN646" s="140"/>
      <c r="CO646" s="140"/>
      <c r="CP646" s="140"/>
      <c r="CQ646" s="140"/>
      <c r="CR646" s="140"/>
      <c r="CS646" s="140"/>
      <c r="CT646" s="140"/>
      <c r="CU646" s="140"/>
      <c r="CV646" s="140"/>
      <c r="CW646" s="140"/>
      <c r="CX646" s="140"/>
      <c r="CY646" s="140"/>
      <c r="CZ646" s="140"/>
      <c r="DA646" s="140"/>
      <c r="DB646" s="140"/>
      <c r="DC646" s="140"/>
      <c r="DD646" s="140"/>
      <c r="DE646" s="140"/>
      <c r="DF646" s="140"/>
      <c r="DG646" s="140"/>
      <c r="DH646" s="140"/>
      <c r="DI646" s="140"/>
      <c r="DJ646" s="140"/>
      <c r="DK646" s="140"/>
      <c r="DL646" s="140"/>
      <c r="DM646" s="140"/>
      <c r="DN646" s="140"/>
      <c r="DO646" s="140"/>
      <c r="DP646" s="140"/>
      <c r="DQ646" s="140"/>
      <c r="DR646" s="140"/>
      <c r="DS646" s="140"/>
      <c r="DT646" s="140"/>
      <c r="DU646" s="140"/>
      <c r="DV646" s="140"/>
      <c r="DW646" s="140"/>
      <c r="DX646" s="140"/>
      <c r="DY646" s="140"/>
      <c r="DZ646" s="140"/>
      <c r="EA646" s="140"/>
      <c r="EB646" s="140"/>
      <c r="EC646" s="140"/>
      <c r="ED646" s="140"/>
      <c r="EE646" s="140"/>
      <c r="EF646" s="140"/>
      <c r="EG646" s="140"/>
      <c r="EH646" s="140"/>
      <c r="EI646" s="140"/>
      <c r="EJ646" s="140"/>
      <c r="EK646" s="140"/>
      <c r="EL646" s="140"/>
      <c r="EM646" s="140"/>
      <c r="EN646" s="140"/>
      <c r="EO646" s="140"/>
      <c r="EP646" s="140"/>
      <c r="EQ646" s="140"/>
      <c r="ER646" s="140"/>
      <c r="ES646" s="140"/>
      <c r="ET646" s="140"/>
      <c r="EU646" s="140"/>
      <c r="EV646" s="140"/>
      <c r="EW646" s="140"/>
      <c r="EX646" s="140"/>
      <c r="EY646" s="140"/>
      <c r="EZ646" s="140"/>
      <c r="FA646" s="140"/>
      <c r="FB646" s="140"/>
      <c r="FC646" s="140"/>
      <c r="FD646" s="140"/>
      <c r="FE646" s="140"/>
      <c r="FF646" s="140"/>
      <c r="FG646" s="140"/>
      <c r="FH646" s="140"/>
      <c r="FI646" s="140"/>
      <c r="FJ646" s="140"/>
      <c r="FK646" s="140"/>
      <c r="FL646" s="140"/>
      <c r="FM646" s="140"/>
      <c r="FN646" s="140"/>
      <c r="FO646" s="140"/>
      <c r="FP646" s="140"/>
      <c r="FQ646" s="140"/>
      <c r="FR646" s="140"/>
      <c r="FS646" s="140"/>
      <c r="FT646" s="140"/>
      <c r="FU646" s="140"/>
      <c r="FV646" s="140"/>
      <c r="FW646" s="140"/>
      <c r="FX646" s="140"/>
      <c r="FY646" s="140"/>
      <c r="FZ646" s="140"/>
      <c r="GA646" s="140"/>
      <c r="GB646" s="140"/>
      <c r="GC646" s="140"/>
      <c r="GD646" s="140"/>
      <c r="GE646" s="140"/>
      <c r="GF646" s="140"/>
      <c r="GG646" s="140"/>
      <c r="GH646" s="140"/>
      <c r="GI646" s="140"/>
      <c r="GJ646" s="140"/>
      <c r="GK646" s="140"/>
      <c r="GL646" s="140"/>
      <c r="GM646" s="140"/>
      <c r="GN646" s="140"/>
      <c r="GO646" s="140"/>
      <c r="GP646" s="140"/>
      <c r="GQ646" s="140"/>
      <c r="GR646" s="140"/>
      <c r="GS646" s="140"/>
      <c r="GT646" s="140"/>
      <c r="GU646" s="140"/>
      <c r="GV646" s="140"/>
      <c r="GW646" s="140"/>
      <c r="GX646" s="140"/>
      <c r="GY646" s="140"/>
      <c r="GZ646" s="140"/>
      <c r="HA646" s="140"/>
      <c r="HB646" s="140"/>
      <c r="HC646" s="140"/>
      <c r="HD646" s="140"/>
      <c r="HE646" s="140"/>
      <c r="HF646" s="140"/>
      <c r="HG646" s="140"/>
      <c r="HH646" s="140"/>
      <c r="HI646" s="140"/>
      <c r="HJ646" s="140"/>
      <c r="HK646" s="140"/>
      <c r="HL646" s="140"/>
      <c r="HM646" s="140"/>
      <c r="HN646" s="140"/>
      <c r="HO646" s="140"/>
      <c r="HP646" s="140"/>
      <c r="HQ646" s="140"/>
      <c r="HR646" s="140"/>
      <c r="HS646" s="140"/>
      <c r="HT646" s="140"/>
      <c r="HU646" s="140"/>
      <c r="HV646" s="140"/>
      <c r="HW646" s="140"/>
      <c r="HX646" s="140"/>
      <c r="HY646" s="140"/>
      <c r="HZ646" s="140"/>
      <c r="IA646" s="140"/>
      <c r="IB646" s="140"/>
      <c r="IC646" s="140"/>
      <c r="ID646" s="140"/>
      <c r="IE646" s="140"/>
      <c r="IF646" s="140"/>
      <c r="IG646" s="140"/>
      <c r="IH646" s="140"/>
      <c r="II646" s="140"/>
      <c r="IJ646" s="140"/>
      <c r="IK646" s="140"/>
      <c r="IL646" s="140"/>
      <c r="IM646" s="140"/>
      <c r="IN646" s="140"/>
      <c r="IO646" s="140"/>
      <c r="IP646" s="140"/>
      <c r="IQ646" s="140"/>
      <c r="IR646" s="140"/>
      <c r="IS646" s="140"/>
      <c r="IT646" s="140"/>
      <c r="IU646" s="140"/>
      <c r="IV646" s="140"/>
      <c r="IW646" s="140"/>
    </row>
    <row r="647" customFormat="false" ht="12.75" hidden="false" customHeight="false" outlineLevel="0" collapsed="false">
      <c r="A647" s="140"/>
      <c r="B647" s="140"/>
      <c r="C647" s="140"/>
      <c r="D647" s="164" t="s">
        <v>230</v>
      </c>
      <c r="E647" s="87"/>
      <c r="F647" s="165" t="n">
        <f aca="false">+'TX-CON-GL '!H82</f>
        <v>0</v>
      </c>
      <c r="G647" s="166" t="n">
        <f aca="false">+'TX-CON-GL '!I82</f>
        <v>10633008.8728</v>
      </c>
      <c r="H647" s="165" t="n">
        <f aca="false">+'TX-CON-GL '!J82</f>
        <v>0</v>
      </c>
      <c r="I647" s="166" t="n">
        <f aca="false">+'TX-CON-GL '!K82</f>
        <v>-2496686.7291</v>
      </c>
      <c r="J647" s="165" t="n">
        <f aca="false">+'TX-CON-GL '!L82</f>
        <v>0</v>
      </c>
      <c r="K647" s="165" t="n">
        <f aca="false">+'TX-CON-GL '!M82</f>
        <v>-408770.35</v>
      </c>
      <c r="L647" s="165" t="n">
        <f aca="false">+'TX-CON-GL '!N82</f>
        <v>0</v>
      </c>
      <c r="M647" s="165" t="n">
        <f aca="false">+'TX-CON-GL '!O82</f>
        <v>82929.6999999998</v>
      </c>
      <c r="N647" s="165" t="n">
        <f aca="false">+'TX-CON-GL '!P82</f>
        <v>0</v>
      </c>
      <c r="O647" s="165" t="n">
        <f aca="false">+'TX-CON-GL '!Q82</f>
        <v>761834.65</v>
      </c>
      <c r="P647" s="165" t="n">
        <f aca="false">+'TX-CON-GL '!R82</f>
        <v>0</v>
      </c>
      <c r="Q647" s="165" t="n">
        <f aca="false">+'TX-CON-GL '!S82</f>
        <v>0</v>
      </c>
      <c r="R647" s="165" t="n">
        <f aca="false">+'TX-CON-GL '!T82</f>
        <v>0</v>
      </c>
      <c r="S647" s="165" t="n">
        <f aca="false">+'TX-CON-GL '!U82</f>
        <v>0</v>
      </c>
      <c r="T647" s="165" t="n">
        <f aca="false">+'TX-CON-GL '!V82</f>
        <v>0</v>
      </c>
      <c r="U647" s="165" t="n">
        <f aca="false">+'TX-CON-GL '!W82</f>
        <v>0</v>
      </c>
      <c r="V647" s="165" t="n">
        <f aca="false">+'TX-CON-GL '!X82</f>
        <v>0</v>
      </c>
      <c r="W647" s="165" t="n">
        <f aca="false">+'TX-CON-GL '!Y82</f>
        <v>0</v>
      </c>
      <c r="X647" s="165" t="n">
        <f aca="false">+'TX-CON-GL '!Z82</f>
        <v>0</v>
      </c>
      <c r="Y647" s="165" t="n">
        <f aca="false">+'TX-CON-GL '!AA82</f>
        <v>0</v>
      </c>
      <c r="Z647" s="165" t="n">
        <f aca="false">+'TX-CON-GL '!AB82</f>
        <v>0</v>
      </c>
      <c r="AA647" s="165" t="n">
        <f aca="false">+'TX-CON-GL '!AC82</f>
        <v>0</v>
      </c>
      <c r="AB647" s="165" t="n">
        <f aca="false">+'TX-CON-GL '!AD82</f>
        <v>0</v>
      </c>
      <c r="AC647" s="165" t="n">
        <f aca="false">+'TX-CON-GL '!AE82</f>
        <v>0</v>
      </c>
      <c r="AD647" s="3"/>
      <c r="AE647" s="3"/>
      <c r="AF647" s="140"/>
      <c r="AG647" s="140"/>
      <c r="AH647" s="140"/>
      <c r="AI647" s="140"/>
      <c r="AJ647" s="140"/>
      <c r="AK647" s="140"/>
      <c r="AL647" s="140"/>
      <c r="AM647" s="140"/>
      <c r="AN647" s="140"/>
      <c r="AO647" s="140"/>
      <c r="AP647" s="140"/>
      <c r="AQ647" s="140"/>
      <c r="AR647" s="140"/>
      <c r="AS647" s="140"/>
      <c r="AT647" s="140"/>
      <c r="AU647" s="140"/>
      <c r="AV647" s="140"/>
      <c r="AW647" s="140"/>
      <c r="AX647" s="140"/>
      <c r="AY647" s="140"/>
      <c r="AZ647" s="140"/>
      <c r="BA647" s="140"/>
      <c r="BB647" s="140"/>
      <c r="BC647" s="140"/>
      <c r="BD647" s="140"/>
      <c r="BE647" s="140"/>
      <c r="BF647" s="140"/>
      <c r="BG647" s="140"/>
      <c r="BH647" s="140"/>
      <c r="BI647" s="140"/>
      <c r="BJ647" s="140"/>
      <c r="BK647" s="140"/>
      <c r="BL647" s="140"/>
      <c r="BM647" s="140"/>
      <c r="BN647" s="140"/>
      <c r="BO647" s="140"/>
      <c r="BP647" s="140"/>
      <c r="BQ647" s="140"/>
      <c r="BR647" s="140"/>
      <c r="BS647" s="140"/>
      <c r="BT647" s="140"/>
      <c r="BU647" s="140"/>
      <c r="BV647" s="140"/>
      <c r="BW647" s="140"/>
      <c r="BX647" s="140"/>
      <c r="BY647" s="140"/>
      <c r="BZ647" s="140"/>
      <c r="CA647" s="140"/>
      <c r="CB647" s="140"/>
      <c r="CC647" s="140"/>
      <c r="CD647" s="140"/>
      <c r="CE647" s="140"/>
      <c r="CF647" s="140"/>
      <c r="CG647" s="140"/>
      <c r="CH647" s="140"/>
      <c r="CI647" s="140"/>
      <c r="CJ647" s="140"/>
      <c r="CK647" s="140"/>
      <c r="CL647" s="140"/>
      <c r="CM647" s="140"/>
      <c r="CN647" s="140"/>
      <c r="CO647" s="140"/>
      <c r="CP647" s="140"/>
      <c r="CQ647" s="140"/>
      <c r="CR647" s="140"/>
      <c r="CS647" s="140"/>
      <c r="CT647" s="140"/>
      <c r="CU647" s="140"/>
      <c r="CV647" s="140"/>
      <c r="CW647" s="140"/>
      <c r="CX647" s="140"/>
      <c r="CY647" s="140"/>
      <c r="CZ647" s="140"/>
      <c r="DA647" s="140"/>
      <c r="DB647" s="140"/>
      <c r="DC647" s="140"/>
      <c r="DD647" s="140"/>
      <c r="DE647" s="140"/>
      <c r="DF647" s="140"/>
      <c r="DG647" s="140"/>
      <c r="DH647" s="140"/>
      <c r="DI647" s="140"/>
      <c r="DJ647" s="140"/>
      <c r="DK647" s="140"/>
      <c r="DL647" s="140"/>
      <c r="DM647" s="140"/>
      <c r="DN647" s="140"/>
      <c r="DO647" s="140"/>
      <c r="DP647" s="140"/>
      <c r="DQ647" s="140"/>
      <c r="DR647" s="140"/>
      <c r="DS647" s="140"/>
      <c r="DT647" s="140"/>
      <c r="DU647" s="140"/>
      <c r="DV647" s="140"/>
      <c r="DW647" s="140"/>
      <c r="DX647" s="140"/>
      <c r="DY647" s="140"/>
      <c r="DZ647" s="140"/>
      <c r="EA647" s="140"/>
      <c r="EB647" s="140"/>
      <c r="EC647" s="140"/>
      <c r="ED647" s="140"/>
      <c r="EE647" s="140"/>
      <c r="EF647" s="140"/>
      <c r="EG647" s="140"/>
      <c r="EH647" s="140"/>
      <c r="EI647" s="140"/>
      <c r="EJ647" s="140"/>
      <c r="EK647" s="140"/>
      <c r="EL647" s="140"/>
      <c r="EM647" s="140"/>
      <c r="EN647" s="140"/>
      <c r="EO647" s="140"/>
      <c r="EP647" s="140"/>
      <c r="EQ647" s="140"/>
      <c r="ER647" s="140"/>
      <c r="ES647" s="140"/>
      <c r="ET647" s="140"/>
      <c r="EU647" s="140"/>
      <c r="EV647" s="140"/>
      <c r="EW647" s="140"/>
      <c r="EX647" s="140"/>
      <c r="EY647" s="140"/>
      <c r="EZ647" s="140"/>
      <c r="FA647" s="140"/>
      <c r="FB647" s="140"/>
      <c r="FC647" s="140"/>
      <c r="FD647" s="140"/>
      <c r="FE647" s="140"/>
      <c r="FF647" s="140"/>
      <c r="FG647" s="140"/>
      <c r="FH647" s="140"/>
      <c r="FI647" s="140"/>
      <c r="FJ647" s="140"/>
      <c r="FK647" s="140"/>
      <c r="FL647" s="140"/>
      <c r="FM647" s="140"/>
      <c r="FN647" s="140"/>
      <c r="FO647" s="140"/>
      <c r="FP647" s="140"/>
      <c r="FQ647" s="140"/>
      <c r="FR647" s="140"/>
      <c r="FS647" s="140"/>
      <c r="FT647" s="140"/>
      <c r="FU647" s="140"/>
      <c r="FV647" s="140"/>
      <c r="FW647" s="140"/>
      <c r="FX647" s="140"/>
      <c r="FY647" s="140"/>
      <c r="FZ647" s="140"/>
      <c r="GA647" s="140"/>
      <c r="GB647" s="140"/>
      <c r="GC647" s="140"/>
      <c r="GD647" s="140"/>
      <c r="GE647" s="140"/>
      <c r="GF647" s="140"/>
      <c r="GG647" s="140"/>
      <c r="GH647" s="140"/>
      <c r="GI647" s="140"/>
      <c r="GJ647" s="140"/>
      <c r="GK647" s="140"/>
      <c r="GL647" s="140"/>
      <c r="GM647" s="140"/>
      <c r="GN647" s="140"/>
      <c r="GO647" s="140"/>
      <c r="GP647" s="140"/>
      <c r="GQ647" s="140"/>
      <c r="GR647" s="140"/>
      <c r="GS647" s="140"/>
      <c r="GT647" s="140"/>
      <c r="GU647" s="140"/>
      <c r="GV647" s="140"/>
      <c r="GW647" s="140"/>
      <c r="GX647" s="140"/>
      <c r="GY647" s="140"/>
      <c r="GZ647" s="140"/>
      <c r="HA647" s="140"/>
      <c r="HB647" s="140"/>
      <c r="HC647" s="140"/>
      <c r="HD647" s="140"/>
      <c r="HE647" s="140"/>
      <c r="HF647" s="140"/>
      <c r="HG647" s="140"/>
      <c r="HH647" s="140"/>
      <c r="HI647" s="140"/>
      <c r="HJ647" s="140"/>
      <c r="HK647" s="140"/>
      <c r="HL647" s="140"/>
      <c r="HM647" s="140"/>
      <c r="HN647" s="140"/>
      <c r="HO647" s="140"/>
      <c r="HP647" s="140"/>
      <c r="HQ647" s="140"/>
      <c r="HR647" s="140"/>
      <c r="HS647" s="140"/>
      <c r="HT647" s="140"/>
      <c r="HU647" s="140"/>
      <c r="HV647" s="140"/>
      <c r="HW647" s="140"/>
      <c r="HX647" s="140"/>
      <c r="HY647" s="140"/>
      <c r="HZ647" s="140"/>
      <c r="IA647" s="140"/>
      <c r="IB647" s="140"/>
      <c r="IC647" s="140"/>
      <c r="ID647" s="140"/>
      <c r="IE647" s="140"/>
      <c r="IF647" s="140"/>
      <c r="IG647" s="140"/>
      <c r="IH647" s="140"/>
      <c r="II647" s="140"/>
      <c r="IJ647" s="140"/>
      <c r="IK647" s="140"/>
      <c r="IL647" s="140"/>
      <c r="IM647" s="140"/>
      <c r="IN647" s="140"/>
      <c r="IO647" s="140"/>
      <c r="IP647" s="140"/>
      <c r="IQ647" s="140"/>
      <c r="IR647" s="140"/>
      <c r="IS647" s="140"/>
      <c r="IT647" s="140"/>
      <c r="IU647" s="140"/>
      <c r="IV647" s="140"/>
      <c r="IW647" s="140"/>
    </row>
    <row r="648" customFormat="false" ht="12.75" hidden="false" customHeight="false" outlineLevel="0" collapsed="false">
      <c r="A648" s="140"/>
      <c r="B648" s="140"/>
      <c r="C648" s="140"/>
      <c r="D648" s="164" t="s">
        <v>219</v>
      </c>
      <c r="E648" s="87"/>
      <c r="F648" s="165" t="n">
        <f aca="false">+'WE-GL '!H82</f>
        <v>0</v>
      </c>
      <c r="G648" s="166" t="n">
        <f aca="false">+'WE-GL '!I82</f>
        <v>3663499.54220003</v>
      </c>
      <c r="H648" s="165" t="n">
        <f aca="false">+'WE-GL '!J82</f>
        <v>0</v>
      </c>
      <c r="I648" s="166" t="n">
        <f aca="false">+'WE-GL '!K82</f>
        <v>812673.7498</v>
      </c>
      <c r="J648" s="165" t="n">
        <f aca="false">+'WE-GL '!L82</f>
        <v>0</v>
      </c>
      <c r="K648" s="165" t="n">
        <f aca="false">+'WE-GL '!M82</f>
        <v>978184.3</v>
      </c>
      <c r="L648" s="165" t="n">
        <f aca="false">+'WE-GL '!N82</f>
        <v>0</v>
      </c>
      <c r="M648" s="165" t="n">
        <f aca="false">+'WE-GL '!O82</f>
        <v>-190018.56</v>
      </c>
      <c r="N648" s="165" t="n">
        <f aca="false">+'WE-GL '!P82</f>
        <v>0</v>
      </c>
      <c r="O648" s="165" t="n">
        <f aca="false">+'WE-GL '!Q82</f>
        <v>145438.41</v>
      </c>
      <c r="P648" s="165" t="n">
        <f aca="false">+'WE-GL '!R82</f>
        <v>0</v>
      </c>
      <c r="Q648" s="165" t="n">
        <f aca="false">+'WE-GL '!S82</f>
        <v>0</v>
      </c>
      <c r="R648" s="165" t="n">
        <f aca="false">+'WE-GL '!T82</f>
        <v>0</v>
      </c>
      <c r="S648" s="165" t="n">
        <f aca="false">+'WE-GL '!U82</f>
        <v>0</v>
      </c>
      <c r="T648" s="165" t="n">
        <f aca="false">+'WE-GL '!V82</f>
        <v>0</v>
      </c>
      <c r="U648" s="165" t="n">
        <f aca="false">+'WE-GL '!W82</f>
        <v>0</v>
      </c>
      <c r="V648" s="165" t="n">
        <f aca="false">+'WE-GL '!X82</f>
        <v>0</v>
      </c>
      <c r="W648" s="165" t="n">
        <f aca="false">+'WE-GL '!Y82</f>
        <v>0</v>
      </c>
      <c r="X648" s="165" t="n">
        <f aca="false">+'WE-GL '!Z82</f>
        <v>0</v>
      </c>
      <c r="Y648" s="165" t="n">
        <f aca="false">+'WE-GL '!AA82</f>
        <v>0</v>
      </c>
      <c r="Z648" s="165" t="n">
        <f aca="false">+'WE-GL '!AB82</f>
        <v>0</v>
      </c>
      <c r="AA648" s="165" t="n">
        <f aca="false">+'WE-GL '!AC82</f>
        <v>0</v>
      </c>
      <c r="AB648" s="165" t="n">
        <f aca="false">+'WE-GL '!AD82</f>
        <v>0</v>
      </c>
      <c r="AC648" s="165" t="n">
        <f aca="false">+'WE-GL '!AE82</f>
        <v>0</v>
      </c>
      <c r="AD648" s="3"/>
      <c r="AE648" s="3"/>
      <c r="AF648" s="140"/>
      <c r="AG648" s="140"/>
      <c r="AH648" s="140"/>
      <c r="AI648" s="140"/>
      <c r="AJ648" s="140"/>
      <c r="AK648" s="140"/>
      <c r="AL648" s="140"/>
      <c r="AM648" s="140"/>
      <c r="AN648" s="140"/>
      <c r="AO648" s="140"/>
      <c r="AP648" s="140"/>
      <c r="AQ648" s="140"/>
      <c r="AR648" s="140"/>
      <c r="AS648" s="140"/>
      <c r="AT648" s="140"/>
      <c r="AU648" s="140"/>
      <c r="AV648" s="140"/>
      <c r="AW648" s="140"/>
      <c r="AX648" s="140"/>
      <c r="AY648" s="140"/>
      <c r="AZ648" s="140"/>
      <c r="BA648" s="140"/>
      <c r="BB648" s="140"/>
      <c r="BC648" s="140"/>
      <c r="BD648" s="140"/>
      <c r="BE648" s="140"/>
      <c r="BF648" s="140"/>
      <c r="BG648" s="140"/>
      <c r="BH648" s="140"/>
      <c r="BI648" s="140"/>
      <c r="BJ648" s="140"/>
      <c r="BK648" s="140"/>
      <c r="BL648" s="140"/>
      <c r="BM648" s="140"/>
      <c r="BN648" s="140"/>
      <c r="BO648" s="140"/>
      <c r="BP648" s="140"/>
      <c r="BQ648" s="140"/>
      <c r="BR648" s="140"/>
      <c r="BS648" s="140"/>
      <c r="BT648" s="140"/>
      <c r="BU648" s="140"/>
      <c r="BV648" s="140"/>
      <c r="BW648" s="140"/>
      <c r="BX648" s="140"/>
      <c r="BY648" s="140"/>
      <c r="BZ648" s="140"/>
      <c r="CA648" s="140"/>
      <c r="CB648" s="140"/>
      <c r="CC648" s="140"/>
      <c r="CD648" s="140"/>
      <c r="CE648" s="140"/>
      <c r="CF648" s="140"/>
      <c r="CG648" s="140"/>
      <c r="CH648" s="140"/>
      <c r="CI648" s="140"/>
      <c r="CJ648" s="140"/>
      <c r="CK648" s="140"/>
      <c r="CL648" s="140"/>
      <c r="CM648" s="140"/>
      <c r="CN648" s="140"/>
      <c r="CO648" s="140"/>
      <c r="CP648" s="140"/>
      <c r="CQ648" s="140"/>
      <c r="CR648" s="140"/>
      <c r="CS648" s="140"/>
      <c r="CT648" s="140"/>
      <c r="CU648" s="140"/>
      <c r="CV648" s="140"/>
      <c r="CW648" s="140"/>
      <c r="CX648" s="140"/>
      <c r="CY648" s="140"/>
      <c r="CZ648" s="140"/>
      <c r="DA648" s="140"/>
      <c r="DB648" s="140"/>
      <c r="DC648" s="140"/>
      <c r="DD648" s="140"/>
      <c r="DE648" s="140"/>
      <c r="DF648" s="140"/>
      <c r="DG648" s="140"/>
      <c r="DH648" s="140"/>
      <c r="DI648" s="140"/>
      <c r="DJ648" s="140"/>
      <c r="DK648" s="140"/>
      <c r="DL648" s="140"/>
      <c r="DM648" s="140"/>
      <c r="DN648" s="140"/>
      <c r="DO648" s="140"/>
      <c r="DP648" s="140"/>
      <c r="DQ648" s="140"/>
      <c r="DR648" s="140"/>
      <c r="DS648" s="140"/>
      <c r="DT648" s="140"/>
      <c r="DU648" s="140"/>
      <c r="DV648" s="140"/>
      <c r="DW648" s="140"/>
      <c r="DX648" s="140"/>
      <c r="DY648" s="140"/>
      <c r="DZ648" s="140"/>
      <c r="EA648" s="140"/>
      <c r="EB648" s="140"/>
      <c r="EC648" s="140"/>
      <c r="ED648" s="140"/>
      <c r="EE648" s="140"/>
      <c r="EF648" s="140"/>
      <c r="EG648" s="140"/>
      <c r="EH648" s="140"/>
      <c r="EI648" s="140"/>
      <c r="EJ648" s="140"/>
      <c r="EK648" s="140"/>
      <c r="EL648" s="140"/>
      <c r="EM648" s="140"/>
      <c r="EN648" s="140"/>
      <c r="EO648" s="140"/>
      <c r="EP648" s="140"/>
      <c r="EQ648" s="140"/>
      <c r="ER648" s="140"/>
      <c r="ES648" s="140"/>
      <c r="ET648" s="140"/>
      <c r="EU648" s="140"/>
      <c r="EV648" s="140"/>
      <c r="EW648" s="140"/>
      <c r="EX648" s="140"/>
      <c r="EY648" s="140"/>
      <c r="EZ648" s="140"/>
      <c r="FA648" s="140"/>
      <c r="FB648" s="140"/>
      <c r="FC648" s="140"/>
      <c r="FD648" s="140"/>
      <c r="FE648" s="140"/>
      <c r="FF648" s="140"/>
      <c r="FG648" s="140"/>
      <c r="FH648" s="140"/>
      <c r="FI648" s="140"/>
      <c r="FJ648" s="140"/>
      <c r="FK648" s="140"/>
      <c r="FL648" s="140"/>
      <c r="FM648" s="140"/>
      <c r="FN648" s="140"/>
      <c r="FO648" s="140"/>
      <c r="FP648" s="140"/>
      <c r="FQ648" s="140"/>
      <c r="FR648" s="140"/>
      <c r="FS648" s="140"/>
      <c r="FT648" s="140"/>
      <c r="FU648" s="140"/>
      <c r="FV648" s="140"/>
      <c r="FW648" s="140"/>
      <c r="FX648" s="140"/>
      <c r="FY648" s="140"/>
      <c r="FZ648" s="140"/>
      <c r="GA648" s="140"/>
      <c r="GB648" s="140"/>
      <c r="GC648" s="140"/>
      <c r="GD648" s="140"/>
      <c r="GE648" s="140"/>
      <c r="GF648" s="140"/>
      <c r="GG648" s="140"/>
      <c r="GH648" s="140"/>
      <c r="GI648" s="140"/>
      <c r="GJ648" s="140"/>
      <c r="GK648" s="140"/>
      <c r="GL648" s="140"/>
      <c r="GM648" s="140"/>
      <c r="GN648" s="140"/>
      <c r="GO648" s="140"/>
      <c r="GP648" s="140"/>
      <c r="GQ648" s="140"/>
      <c r="GR648" s="140"/>
      <c r="GS648" s="140"/>
      <c r="GT648" s="140"/>
      <c r="GU648" s="140"/>
      <c r="GV648" s="140"/>
      <c r="GW648" s="140"/>
      <c r="GX648" s="140"/>
      <c r="GY648" s="140"/>
      <c r="GZ648" s="140"/>
      <c r="HA648" s="140"/>
      <c r="HB648" s="140"/>
      <c r="HC648" s="140"/>
      <c r="HD648" s="140"/>
      <c r="HE648" s="140"/>
      <c r="HF648" s="140"/>
      <c r="HG648" s="140"/>
      <c r="HH648" s="140"/>
      <c r="HI648" s="140"/>
      <c r="HJ648" s="140"/>
      <c r="HK648" s="140"/>
      <c r="HL648" s="140"/>
      <c r="HM648" s="140"/>
      <c r="HN648" s="140"/>
      <c r="HO648" s="140"/>
      <c r="HP648" s="140"/>
      <c r="HQ648" s="140"/>
      <c r="HR648" s="140"/>
      <c r="HS648" s="140"/>
      <c r="HT648" s="140"/>
      <c r="HU648" s="140"/>
      <c r="HV648" s="140"/>
      <c r="HW648" s="140"/>
      <c r="HX648" s="140"/>
      <c r="HY648" s="140"/>
      <c r="HZ648" s="140"/>
      <c r="IA648" s="140"/>
      <c r="IB648" s="140"/>
      <c r="IC648" s="140"/>
      <c r="ID648" s="140"/>
      <c r="IE648" s="140"/>
      <c r="IF648" s="140"/>
      <c r="IG648" s="140"/>
      <c r="IH648" s="140"/>
      <c r="II648" s="140"/>
      <c r="IJ648" s="140"/>
      <c r="IK648" s="140"/>
      <c r="IL648" s="140"/>
      <c r="IM648" s="140"/>
      <c r="IN648" s="140"/>
      <c r="IO648" s="140"/>
      <c r="IP648" s="140"/>
      <c r="IQ648" s="140"/>
      <c r="IR648" s="140"/>
      <c r="IS648" s="140"/>
      <c r="IT648" s="140"/>
      <c r="IU648" s="140"/>
      <c r="IV648" s="140"/>
      <c r="IW648" s="140"/>
    </row>
    <row r="649" customFormat="false" ht="12.75" hidden="false" customHeight="false" outlineLevel="0" collapsed="false">
      <c r="A649" s="140"/>
      <c r="B649" s="140"/>
      <c r="C649" s="140"/>
      <c r="D649" s="164" t="s">
        <v>212</v>
      </c>
      <c r="E649" s="87"/>
      <c r="F649" s="165" t="n">
        <f aca="false">+'DEN-GL'!H82</f>
        <v>0</v>
      </c>
      <c r="G649" s="166" t="n">
        <f aca="false">+'DEN-GL'!I82</f>
        <v>-4608876.77</v>
      </c>
      <c r="H649" s="165" t="n">
        <f aca="false">+'DEN-GL'!J82</f>
        <v>0</v>
      </c>
      <c r="I649" s="166" t="n">
        <f aca="false">+'DEN-GL'!K82</f>
        <v>188170.296</v>
      </c>
      <c r="J649" s="165" t="n">
        <f aca="false">+'DEN-GL'!L82</f>
        <v>0</v>
      </c>
      <c r="K649" s="165" t="n">
        <f aca="false">+'DEN-GL'!M82</f>
        <v>4136442.57</v>
      </c>
      <c r="L649" s="165" t="n">
        <f aca="false">+'DEN-GL'!N82</f>
        <v>0</v>
      </c>
      <c r="M649" s="165" t="n">
        <f aca="false">+'DEN-GL'!O82</f>
        <v>71.630000000001</v>
      </c>
      <c r="N649" s="165" t="n">
        <f aca="false">+'DEN-GL'!P82</f>
        <v>0</v>
      </c>
      <c r="O649" s="165" t="n">
        <f aca="false">+'DEN-GL'!Q82</f>
        <v>18337.89</v>
      </c>
      <c r="P649" s="165" t="n">
        <f aca="false">+'DEN-GL'!R82</f>
        <v>0</v>
      </c>
      <c r="Q649" s="165" t="n">
        <f aca="false">+'DEN-GL'!S82</f>
        <v>0</v>
      </c>
      <c r="R649" s="165" t="n">
        <f aca="false">+'DEN-GL'!T82</f>
        <v>0</v>
      </c>
      <c r="S649" s="165" t="n">
        <f aca="false">+'DEN-GL'!U82</f>
        <v>0</v>
      </c>
      <c r="T649" s="165" t="n">
        <f aca="false">+'DEN-GL'!V82</f>
        <v>0</v>
      </c>
      <c r="U649" s="165" t="n">
        <f aca="false">+'DEN-GL'!W82</f>
        <v>0</v>
      </c>
      <c r="V649" s="165" t="n">
        <f aca="false">+'DEN-GL'!X82</f>
        <v>0</v>
      </c>
      <c r="W649" s="165" t="n">
        <f aca="false">+'DEN-GL'!Y82</f>
        <v>0</v>
      </c>
      <c r="X649" s="165" t="n">
        <f aca="false">+'DEN-GL'!Z82</f>
        <v>0</v>
      </c>
      <c r="Y649" s="165" t="n">
        <f aca="false">+'DEN-GL'!AA82</f>
        <v>0</v>
      </c>
      <c r="Z649" s="165" t="n">
        <f aca="false">+'DEN-GL'!AB82</f>
        <v>0</v>
      </c>
      <c r="AA649" s="165" t="n">
        <f aca="false">+'DEN-GL'!AC82</f>
        <v>0</v>
      </c>
      <c r="AB649" s="165" t="n">
        <f aca="false">+'DEN-GL'!AD82</f>
        <v>0</v>
      </c>
      <c r="AC649" s="165" t="n">
        <f aca="false">+'DEN-GL'!AE82</f>
        <v>0</v>
      </c>
      <c r="AD649" s="3"/>
      <c r="AE649" s="3"/>
      <c r="AF649" s="140"/>
      <c r="AG649" s="140"/>
      <c r="AH649" s="140"/>
      <c r="AI649" s="140"/>
      <c r="AJ649" s="140"/>
      <c r="AK649" s="140"/>
      <c r="AL649" s="140"/>
      <c r="AM649" s="140"/>
      <c r="AN649" s="140"/>
      <c r="AO649" s="140"/>
      <c r="AP649" s="140"/>
      <c r="AQ649" s="140"/>
      <c r="AR649" s="140"/>
      <c r="AS649" s="140"/>
      <c r="AT649" s="140"/>
      <c r="AU649" s="140"/>
      <c r="AV649" s="140"/>
      <c r="AW649" s="140"/>
      <c r="AX649" s="140"/>
      <c r="AY649" s="140"/>
      <c r="AZ649" s="140"/>
      <c r="BA649" s="140"/>
      <c r="BB649" s="140"/>
      <c r="BC649" s="140"/>
      <c r="BD649" s="140"/>
      <c r="BE649" s="140"/>
      <c r="BF649" s="140"/>
      <c r="BG649" s="140"/>
      <c r="BH649" s="140"/>
      <c r="BI649" s="140"/>
      <c r="BJ649" s="140"/>
      <c r="BK649" s="140"/>
      <c r="BL649" s="140"/>
      <c r="BM649" s="140"/>
      <c r="BN649" s="140"/>
      <c r="BO649" s="140"/>
      <c r="BP649" s="140"/>
      <c r="BQ649" s="140"/>
      <c r="BR649" s="140"/>
      <c r="BS649" s="140"/>
      <c r="BT649" s="140"/>
      <c r="BU649" s="140"/>
      <c r="BV649" s="140"/>
      <c r="BW649" s="140"/>
      <c r="BX649" s="140"/>
      <c r="BY649" s="140"/>
      <c r="BZ649" s="140"/>
      <c r="CA649" s="140"/>
      <c r="CB649" s="140"/>
      <c r="CC649" s="140"/>
      <c r="CD649" s="140"/>
      <c r="CE649" s="140"/>
      <c r="CF649" s="140"/>
      <c r="CG649" s="140"/>
      <c r="CH649" s="140"/>
      <c r="CI649" s="140"/>
      <c r="CJ649" s="140"/>
      <c r="CK649" s="140"/>
      <c r="CL649" s="140"/>
      <c r="CM649" s="140"/>
      <c r="CN649" s="140"/>
      <c r="CO649" s="140"/>
      <c r="CP649" s="140"/>
      <c r="CQ649" s="140"/>
      <c r="CR649" s="140"/>
      <c r="CS649" s="140"/>
      <c r="CT649" s="140"/>
      <c r="CU649" s="140"/>
      <c r="CV649" s="140"/>
      <c r="CW649" s="140"/>
      <c r="CX649" s="140"/>
      <c r="CY649" s="140"/>
      <c r="CZ649" s="140"/>
      <c r="DA649" s="140"/>
      <c r="DB649" s="140"/>
      <c r="DC649" s="140"/>
      <c r="DD649" s="140"/>
      <c r="DE649" s="140"/>
      <c r="DF649" s="140"/>
      <c r="DG649" s="140"/>
      <c r="DH649" s="140"/>
      <c r="DI649" s="140"/>
      <c r="DJ649" s="140"/>
      <c r="DK649" s="140"/>
      <c r="DL649" s="140"/>
      <c r="DM649" s="140"/>
      <c r="DN649" s="140"/>
      <c r="DO649" s="140"/>
      <c r="DP649" s="140"/>
      <c r="DQ649" s="140"/>
      <c r="DR649" s="140"/>
      <c r="DS649" s="140"/>
      <c r="DT649" s="140"/>
      <c r="DU649" s="140"/>
      <c r="DV649" s="140"/>
      <c r="DW649" s="140"/>
      <c r="DX649" s="140"/>
      <c r="DY649" s="140"/>
      <c r="DZ649" s="140"/>
      <c r="EA649" s="140"/>
      <c r="EB649" s="140"/>
      <c r="EC649" s="140"/>
      <c r="ED649" s="140"/>
      <c r="EE649" s="140"/>
      <c r="EF649" s="140"/>
      <c r="EG649" s="140"/>
      <c r="EH649" s="140"/>
      <c r="EI649" s="140"/>
      <c r="EJ649" s="140"/>
      <c r="EK649" s="140"/>
      <c r="EL649" s="140"/>
      <c r="EM649" s="140"/>
      <c r="EN649" s="140"/>
      <c r="EO649" s="140"/>
      <c r="EP649" s="140"/>
      <c r="EQ649" s="140"/>
      <c r="ER649" s="140"/>
      <c r="ES649" s="140"/>
      <c r="ET649" s="140"/>
      <c r="EU649" s="140"/>
      <c r="EV649" s="140"/>
      <c r="EW649" s="140"/>
      <c r="EX649" s="140"/>
      <c r="EY649" s="140"/>
      <c r="EZ649" s="140"/>
      <c r="FA649" s="140"/>
      <c r="FB649" s="140"/>
      <c r="FC649" s="140"/>
      <c r="FD649" s="140"/>
      <c r="FE649" s="140"/>
      <c r="FF649" s="140"/>
      <c r="FG649" s="140"/>
      <c r="FH649" s="140"/>
      <c r="FI649" s="140"/>
      <c r="FJ649" s="140"/>
      <c r="FK649" s="140"/>
      <c r="FL649" s="140"/>
      <c r="FM649" s="140"/>
      <c r="FN649" s="140"/>
      <c r="FO649" s="140"/>
      <c r="FP649" s="140"/>
      <c r="FQ649" s="140"/>
      <c r="FR649" s="140"/>
      <c r="FS649" s="140"/>
      <c r="FT649" s="140"/>
      <c r="FU649" s="140"/>
      <c r="FV649" s="140"/>
      <c r="FW649" s="140"/>
      <c r="FX649" s="140"/>
      <c r="FY649" s="140"/>
      <c r="FZ649" s="140"/>
      <c r="GA649" s="140"/>
      <c r="GB649" s="140"/>
      <c r="GC649" s="140"/>
      <c r="GD649" s="140"/>
      <c r="GE649" s="140"/>
      <c r="GF649" s="140"/>
      <c r="GG649" s="140"/>
      <c r="GH649" s="140"/>
      <c r="GI649" s="140"/>
      <c r="GJ649" s="140"/>
      <c r="GK649" s="140"/>
      <c r="GL649" s="140"/>
      <c r="GM649" s="140"/>
      <c r="GN649" s="140"/>
      <c r="GO649" s="140"/>
      <c r="GP649" s="140"/>
      <c r="GQ649" s="140"/>
      <c r="GR649" s="140"/>
      <c r="GS649" s="140"/>
      <c r="GT649" s="140"/>
      <c r="GU649" s="140"/>
      <c r="GV649" s="140"/>
      <c r="GW649" s="140"/>
      <c r="GX649" s="140"/>
      <c r="GY649" s="140"/>
      <c r="GZ649" s="140"/>
      <c r="HA649" s="140"/>
      <c r="HB649" s="140"/>
      <c r="HC649" s="140"/>
      <c r="HD649" s="140"/>
      <c r="HE649" s="140"/>
      <c r="HF649" s="140"/>
      <c r="HG649" s="140"/>
      <c r="HH649" s="140"/>
      <c r="HI649" s="140"/>
      <c r="HJ649" s="140"/>
      <c r="HK649" s="140"/>
      <c r="HL649" s="140"/>
      <c r="HM649" s="140"/>
      <c r="HN649" s="140"/>
      <c r="HO649" s="140"/>
      <c r="HP649" s="140"/>
      <c r="HQ649" s="140"/>
      <c r="HR649" s="140"/>
      <c r="HS649" s="140"/>
      <c r="HT649" s="140"/>
      <c r="HU649" s="140"/>
      <c r="HV649" s="140"/>
      <c r="HW649" s="140"/>
      <c r="HX649" s="140"/>
      <c r="HY649" s="140"/>
      <c r="HZ649" s="140"/>
      <c r="IA649" s="140"/>
      <c r="IB649" s="140"/>
      <c r="IC649" s="140"/>
      <c r="ID649" s="140"/>
      <c r="IE649" s="140"/>
      <c r="IF649" s="140"/>
      <c r="IG649" s="140"/>
      <c r="IH649" s="140"/>
      <c r="II649" s="140"/>
      <c r="IJ649" s="140"/>
      <c r="IK649" s="140"/>
      <c r="IL649" s="140"/>
      <c r="IM649" s="140"/>
      <c r="IN649" s="140"/>
      <c r="IO649" s="140"/>
      <c r="IP649" s="140"/>
      <c r="IQ649" s="140"/>
      <c r="IR649" s="140"/>
      <c r="IS649" s="140"/>
      <c r="IT649" s="140"/>
      <c r="IU649" s="140"/>
      <c r="IV649" s="140"/>
      <c r="IW649" s="140"/>
    </row>
    <row r="650" customFormat="false" ht="12.75" hidden="false" customHeight="false" outlineLevel="0" collapsed="false">
      <c r="A650" s="140"/>
      <c r="B650" s="140"/>
      <c r="C650" s="140"/>
      <c r="D650" s="164" t="s">
        <v>221</v>
      </c>
      <c r="E650" s="87"/>
      <c r="F650" s="165" t="n">
        <f aca="false">+STG_GL!H82</f>
        <v>0</v>
      </c>
      <c r="G650" s="165" t="n">
        <f aca="false">+STG_GL!I82</f>
        <v>1367129</v>
      </c>
      <c r="H650" s="165" t="n">
        <f aca="false">+STG_GL!J82</f>
        <v>0</v>
      </c>
      <c r="I650" s="165" t="n">
        <f aca="false">+STG_GL!K82</f>
        <v>-1374117</v>
      </c>
      <c r="J650" s="165" t="n">
        <f aca="false">+STG_GL!L82</f>
        <v>0</v>
      </c>
      <c r="K650" s="165" t="n">
        <f aca="false">+STG_GL!M82</f>
        <v>-36453</v>
      </c>
      <c r="L650" s="165" t="n">
        <f aca="false">+STG_GL!N82</f>
        <v>0</v>
      </c>
      <c r="M650" s="165" t="n">
        <f aca="false">+STG_GL!O82</f>
        <v>-124840.56</v>
      </c>
      <c r="N650" s="165" t="n">
        <f aca="false">+STG_GL!P82</f>
        <v>0</v>
      </c>
      <c r="O650" s="165" t="n">
        <f aca="false">+STG_GL!Q82</f>
        <v>-202729</v>
      </c>
      <c r="P650" s="165" t="n">
        <f aca="false">+STG_GL!R82</f>
        <v>0</v>
      </c>
      <c r="Q650" s="165" t="n">
        <f aca="false">+STG_GL!S82</f>
        <v>0</v>
      </c>
      <c r="R650" s="165" t="n">
        <f aca="false">+STG_GL!T82</f>
        <v>0</v>
      </c>
      <c r="S650" s="165" t="n">
        <f aca="false">+STG_GL!U82</f>
        <v>0</v>
      </c>
      <c r="T650" s="165" t="n">
        <f aca="false">+STG_GL!V82</f>
        <v>0</v>
      </c>
      <c r="U650" s="165" t="n">
        <f aca="false">+STG_GL!W82</f>
        <v>0</v>
      </c>
      <c r="V650" s="165" t="n">
        <f aca="false">+STG_GL!X82</f>
        <v>0</v>
      </c>
      <c r="W650" s="165" t="n">
        <f aca="false">+STG_GL!Y82</f>
        <v>0</v>
      </c>
      <c r="X650" s="165" t="n">
        <f aca="false">+STG_GL!Z82</f>
        <v>0</v>
      </c>
      <c r="Y650" s="165" t="n">
        <f aca="false">+STG_GL!AA82</f>
        <v>0</v>
      </c>
      <c r="Z650" s="165" t="n">
        <f aca="false">+STG_GL!AB82</f>
        <v>0</v>
      </c>
      <c r="AA650" s="165" t="n">
        <f aca="false">+STG_GL!AC82</f>
        <v>0</v>
      </c>
      <c r="AB650" s="165" t="n">
        <f aca="false">+STG_GL!AD82</f>
        <v>0</v>
      </c>
      <c r="AC650" s="165" t="n">
        <f aca="false">+STG_GL!AE82</f>
        <v>0</v>
      </c>
      <c r="AD650" s="3"/>
      <c r="AE650" s="3"/>
      <c r="AF650" s="140"/>
      <c r="AG650" s="140"/>
      <c r="AH650" s="140"/>
      <c r="AI650" s="140"/>
      <c r="AJ650" s="140"/>
      <c r="AK650" s="140"/>
      <c r="AL650" s="140"/>
      <c r="AM650" s="140"/>
      <c r="AN650" s="140"/>
      <c r="AO650" s="140"/>
      <c r="AP650" s="140"/>
      <c r="AQ650" s="140"/>
      <c r="AR650" s="140"/>
      <c r="AS650" s="140"/>
      <c r="AT650" s="140"/>
      <c r="AU650" s="140"/>
      <c r="AV650" s="140"/>
      <c r="AW650" s="140"/>
      <c r="AX650" s="140"/>
      <c r="AY650" s="140"/>
      <c r="AZ650" s="140"/>
      <c r="BA650" s="140"/>
      <c r="BB650" s="140"/>
      <c r="BC650" s="140"/>
      <c r="BD650" s="140"/>
      <c r="BE650" s="140"/>
      <c r="BF650" s="140"/>
      <c r="BG650" s="140"/>
      <c r="BH650" s="140"/>
      <c r="BI650" s="140"/>
      <c r="BJ650" s="140"/>
      <c r="BK650" s="140"/>
      <c r="BL650" s="140"/>
      <c r="BM650" s="140"/>
      <c r="BN650" s="140"/>
      <c r="BO650" s="140"/>
      <c r="BP650" s="140"/>
      <c r="BQ650" s="140"/>
      <c r="BR650" s="140"/>
      <c r="BS650" s="140"/>
      <c r="BT650" s="140"/>
      <c r="BU650" s="140"/>
      <c r="BV650" s="140"/>
      <c r="BW650" s="140"/>
      <c r="BX650" s="140"/>
      <c r="BY650" s="140"/>
      <c r="BZ650" s="140"/>
      <c r="CA650" s="140"/>
      <c r="CB650" s="140"/>
      <c r="CC650" s="140"/>
      <c r="CD650" s="140"/>
      <c r="CE650" s="140"/>
      <c r="CF650" s="140"/>
      <c r="CG650" s="140"/>
      <c r="CH650" s="140"/>
      <c r="CI650" s="140"/>
      <c r="CJ650" s="140"/>
      <c r="CK650" s="140"/>
      <c r="CL650" s="140"/>
      <c r="CM650" s="140"/>
      <c r="CN650" s="140"/>
      <c r="CO650" s="140"/>
      <c r="CP650" s="140"/>
      <c r="CQ650" s="140"/>
      <c r="CR650" s="140"/>
      <c r="CS650" s="140"/>
      <c r="CT650" s="140"/>
      <c r="CU650" s="140"/>
      <c r="CV650" s="140"/>
      <c r="CW650" s="140"/>
      <c r="CX650" s="140"/>
      <c r="CY650" s="140"/>
      <c r="CZ650" s="140"/>
      <c r="DA650" s="140"/>
      <c r="DB650" s="140"/>
      <c r="DC650" s="140"/>
      <c r="DD650" s="140"/>
      <c r="DE650" s="140"/>
      <c r="DF650" s="140"/>
      <c r="DG650" s="140"/>
      <c r="DH650" s="140"/>
      <c r="DI650" s="140"/>
      <c r="DJ650" s="140"/>
      <c r="DK650" s="140"/>
      <c r="DL650" s="140"/>
      <c r="DM650" s="140"/>
      <c r="DN650" s="140"/>
      <c r="DO650" s="140"/>
      <c r="DP650" s="140"/>
      <c r="DQ650" s="140"/>
      <c r="DR650" s="140"/>
      <c r="DS650" s="140"/>
      <c r="DT650" s="140"/>
      <c r="DU650" s="140"/>
      <c r="DV650" s="140"/>
      <c r="DW650" s="140"/>
      <c r="DX650" s="140"/>
      <c r="DY650" s="140"/>
      <c r="DZ650" s="140"/>
      <c r="EA650" s="140"/>
      <c r="EB650" s="140"/>
      <c r="EC650" s="140"/>
      <c r="ED650" s="140"/>
      <c r="EE650" s="140"/>
      <c r="EF650" s="140"/>
      <c r="EG650" s="140"/>
      <c r="EH650" s="140"/>
      <c r="EI650" s="140"/>
      <c r="EJ650" s="140"/>
      <c r="EK650" s="140"/>
      <c r="EL650" s="140"/>
      <c r="EM650" s="140"/>
      <c r="EN650" s="140"/>
      <c r="EO650" s="140"/>
      <c r="EP650" s="140"/>
      <c r="EQ650" s="140"/>
      <c r="ER650" s="140"/>
      <c r="ES650" s="140"/>
      <c r="ET650" s="140"/>
      <c r="EU650" s="140"/>
      <c r="EV650" s="140"/>
      <c r="EW650" s="140"/>
      <c r="EX650" s="140"/>
      <c r="EY650" s="140"/>
      <c r="EZ650" s="140"/>
      <c r="FA650" s="140"/>
      <c r="FB650" s="140"/>
      <c r="FC650" s="140"/>
      <c r="FD650" s="140"/>
      <c r="FE650" s="140"/>
      <c r="FF650" s="140"/>
      <c r="FG650" s="140"/>
      <c r="FH650" s="140"/>
      <c r="FI650" s="140"/>
      <c r="FJ650" s="140"/>
      <c r="FK650" s="140"/>
      <c r="FL650" s="140"/>
      <c r="FM650" s="140"/>
      <c r="FN650" s="140"/>
      <c r="FO650" s="140"/>
      <c r="FP650" s="140"/>
      <c r="FQ650" s="140"/>
      <c r="FR650" s="140"/>
      <c r="FS650" s="140"/>
      <c r="FT650" s="140"/>
      <c r="FU650" s="140"/>
      <c r="FV650" s="140"/>
      <c r="FW650" s="140"/>
      <c r="FX650" s="140"/>
      <c r="FY650" s="140"/>
      <c r="FZ650" s="140"/>
      <c r="GA650" s="140"/>
      <c r="GB650" s="140"/>
      <c r="GC650" s="140"/>
      <c r="GD650" s="140"/>
      <c r="GE650" s="140"/>
      <c r="GF650" s="140"/>
      <c r="GG650" s="140"/>
      <c r="GH650" s="140"/>
      <c r="GI650" s="140"/>
      <c r="GJ650" s="140"/>
      <c r="GK650" s="140"/>
      <c r="GL650" s="140"/>
      <c r="GM650" s="140"/>
      <c r="GN650" s="140"/>
      <c r="GO650" s="140"/>
      <c r="GP650" s="140"/>
      <c r="GQ650" s="140"/>
      <c r="GR650" s="140"/>
      <c r="GS650" s="140"/>
      <c r="GT650" s="140"/>
      <c r="GU650" s="140"/>
      <c r="GV650" s="140"/>
      <c r="GW650" s="140"/>
      <c r="GX650" s="140"/>
      <c r="GY650" s="140"/>
      <c r="GZ650" s="140"/>
      <c r="HA650" s="140"/>
      <c r="HB650" s="140"/>
      <c r="HC650" s="140"/>
      <c r="HD650" s="140"/>
      <c r="HE650" s="140"/>
      <c r="HF650" s="140"/>
      <c r="HG650" s="140"/>
      <c r="HH650" s="140"/>
      <c r="HI650" s="140"/>
      <c r="HJ650" s="140"/>
      <c r="HK650" s="140"/>
      <c r="HL650" s="140"/>
      <c r="HM650" s="140"/>
      <c r="HN650" s="140"/>
      <c r="HO650" s="140"/>
      <c r="HP650" s="140"/>
      <c r="HQ650" s="140"/>
      <c r="HR650" s="140"/>
      <c r="HS650" s="140"/>
      <c r="HT650" s="140"/>
      <c r="HU650" s="140"/>
      <c r="HV650" s="140"/>
      <c r="HW650" s="140"/>
      <c r="HX650" s="140"/>
      <c r="HY650" s="140"/>
      <c r="HZ650" s="140"/>
      <c r="IA650" s="140"/>
      <c r="IB650" s="140"/>
      <c r="IC650" s="140"/>
      <c r="ID650" s="140"/>
      <c r="IE650" s="140"/>
      <c r="IF650" s="140"/>
      <c r="IG650" s="140"/>
      <c r="IH650" s="140"/>
      <c r="II650" s="140"/>
      <c r="IJ650" s="140"/>
      <c r="IK650" s="140"/>
      <c r="IL650" s="140"/>
      <c r="IM650" s="140"/>
      <c r="IN650" s="140"/>
      <c r="IO650" s="140"/>
      <c r="IP650" s="140"/>
      <c r="IQ650" s="140"/>
      <c r="IR650" s="140"/>
      <c r="IS650" s="140"/>
      <c r="IT650" s="140"/>
      <c r="IU650" s="140"/>
      <c r="IV650" s="140"/>
      <c r="IW650" s="140"/>
    </row>
    <row r="651" customFormat="false" ht="12.75" hidden="false" customHeight="false" outlineLevel="0" collapsed="false">
      <c r="A651" s="140"/>
      <c r="B651" s="140"/>
      <c r="C651" s="140"/>
      <c r="D651" s="164" t="s">
        <v>214</v>
      </c>
      <c r="E651" s="87"/>
      <c r="F651" s="165" t="n">
        <f aca="false">+'ONT_GL '!H82</f>
        <v>0</v>
      </c>
      <c r="G651" s="166" t="n">
        <f aca="false">+'ONT_GL '!I82</f>
        <v>1048801.01999999</v>
      </c>
      <c r="H651" s="165" t="n">
        <f aca="false">+'ONT_GL '!J82</f>
        <v>0</v>
      </c>
      <c r="I651" s="166" t="n">
        <f aca="false">+'ONT_GL '!K82</f>
        <v>-958303.410000001</v>
      </c>
      <c r="J651" s="165" t="n">
        <f aca="false">+'ONT_GL '!L82</f>
        <v>0</v>
      </c>
      <c r="K651" s="165" t="n">
        <f aca="false">+'ONT_GL '!M82</f>
        <v>-8601.16999999999</v>
      </c>
      <c r="L651" s="165" t="n">
        <f aca="false">+'ONT_GL '!N82</f>
        <v>0.380000000004657</v>
      </c>
      <c r="M651" s="165" t="n">
        <f aca="false">+'ONT_GL '!O82</f>
        <v>4616887.8</v>
      </c>
      <c r="N651" s="165" t="n">
        <f aca="false">+'ONT_GL '!P82</f>
        <v>-0.380000000004657</v>
      </c>
      <c r="O651" s="165" t="n">
        <f aca="false">+'ONT_GL '!Q82</f>
        <v>-3537674.18</v>
      </c>
      <c r="P651" s="165" t="n">
        <f aca="false">+'ONT_GL '!R82</f>
        <v>0</v>
      </c>
      <c r="Q651" s="165" t="n">
        <f aca="false">+'ONT_GL '!S82</f>
        <v>0</v>
      </c>
      <c r="R651" s="165" t="n">
        <f aca="false">+'ONT_GL '!T82</f>
        <v>0</v>
      </c>
      <c r="S651" s="165" t="n">
        <f aca="false">+'ONT_GL '!U82</f>
        <v>0</v>
      </c>
      <c r="T651" s="165" t="n">
        <f aca="false">+'ONT_GL '!V82</f>
        <v>0</v>
      </c>
      <c r="U651" s="165" t="n">
        <f aca="false">+'ONT_GL '!W82</f>
        <v>0</v>
      </c>
      <c r="V651" s="165" t="n">
        <f aca="false">+'ONT_GL '!X82</f>
        <v>0</v>
      </c>
      <c r="W651" s="165" t="n">
        <f aca="false">+'ONT_GL '!Y82</f>
        <v>0</v>
      </c>
      <c r="X651" s="165" t="n">
        <f aca="false">+'ONT_GL '!Z82</f>
        <v>0</v>
      </c>
      <c r="Y651" s="165" t="n">
        <f aca="false">+'ONT_GL '!AA82</f>
        <v>0</v>
      </c>
      <c r="Z651" s="165" t="n">
        <f aca="false">+'ONT_GL '!AB82</f>
        <v>0</v>
      </c>
      <c r="AA651" s="165" t="n">
        <f aca="false">+'ONT_GL '!AC82</f>
        <v>0</v>
      </c>
      <c r="AB651" s="165" t="n">
        <f aca="false">+'ONT_GL '!AD82</f>
        <v>0</v>
      </c>
      <c r="AC651" s="165" t="n">
        <f aca="false">+'ONT_GL '!AE82</f>
        <v>0</v>
      </c>
      <c r="AD651" s="3"/>
      <c r="AE651" s="3"/>
      <c r="AF651" s="140"/>
      <c r="AG651" s="140"/>
      <c r="AH651" s="140"/>
      <c r="AI651" s="140"/>
      <c r="AJ651" s="140"/>
      <c r="AK651" s="140"/>
      <c r="AL651" s="140"/>
      <c r="AM651" s="140"/>
      <c r="AN651" s="140"/>
      <c r="AO651" s="140"/>
      <c r="AP651" s="140"/>
      <c r="AQ651" s="140"/>
      <c r="AR651" s="140"/>
      <c r="AS651" s="140"/>
      <c r="AT651" s="140"/>
      <c r="AU651" s="140"/>
      <c r="AV651" s="140"/>
      <c r="AW651" s="140"/>
      <c r="AX651" s="140"/>
      <c r="AY651" s="140"/>
      <c r="AZ651" s="140"/>
      <c r="BA651" s="140"/>
      <c r="BB651" s="140"/>
      <c r="BC651" s="140"/>
      <c r="BD651" s="140"/>
      <c r="BE651" s="140"/>
      <c r="BF651" s="140"/>
      <c r="BG651" s="140"/>
      <c r="BH651" s="140"/>
      <c r="BI651" s="140"/>
      <c r="BJ651" s="140"/>
      <c r="BK651" s="140"/>
      <c r="BL651" s="140"/>
      <c r="BM651" s="140"/>
      <c r="BN651" s="140"/>
      <c r="BO651" s="140"/>
      <c r="BP651" s="140"/>
      <c r="BQ651" s="140"/>
      <c r="BR651" s="140"/>
      <c r="BS651" s="140"/>
      <c r="BT651" s="140"/>
      <c r="BU651" s="140"/>
      <c r="BV651" s="140"/>
      <c r="BW651" s="140"/>
      <c r="BX651" s="140"/>
      <c r="BY651" s="140"/>
      <c r="BZ651" s="140"/>
      <c r="CA651" s="140"/>
      <c r="CB651" s="140"/>
      <c r="CC651" s="140"/>
      <c r="CD651" s="140"/>
      <c r="CE651" s="140"/>
      <c r="CF651" s="140"/>
      <c r="CG651" s="140"/>
      <c r="CH651" s="140"/>
      <c r="CI651" s="140"/>
      <c r="CJ651" s="140"/>
      <c r="CK651" s="140"/>
      <c r="CL651" s="140"/>
      <c r="CM651" s="140"/>
      <c r="CN651" s="140"/>
      <c r="CO651" s="140"/>
      <c r="CP651" s="140"/>
      <c r="CQ651" s="140"/>
      <c r="CR651" s="140"/>
      <c r="CS651" s="140"/>
      <c r="CT651" s="140"/>
      <c r="CU651" s="140"/>
      <c r="CV651" s="140"/>
      <c r="CW651" s="140"/>
      <c r="CX651" s="140"/>
      <c r="CY651" s="140"/>
      <c r="CZ651" s="140"/>
      <c r="DA651" s="140"/>
      <c r="DB651" s="140"/>
      <c r="DC651" s="140"/>
      <c r="DD651" s="140"/>
      <c r="DE651" s="140"/>
      <c r="DF651" s="140"/>
      <c r="DG651" s="140"/>
      <c r="DH651" s="140"/>
      <c r="DI651" s="140"/>
      <c r="DJ651" s="140"/>
      <c r="DK651" s="140"/>
      <c r="DL651" s="140"/>
      <c r="DM651" s="140"/>
      <c r="DN651" s="140"/>
      <c r="DO651" s="140"/>
      <c r="DP651" s="140"/>
      <c r="DQ651" s="140"/>
      <c r="DR651" s="140"/>
      <c r="DS651" s="140"/>
      <c r="DT651" s="140"/>
      <c r="DU651" s="140"/>
      <c r="DV651" s="140"/>
      <c r="DW651" s="140"/>
      <c r="DX651" s="140"/>
      <c r="DY651" s="140"/>
      <c r="DZ651" s="140"/>
      <c r="EA651" s="140"/>
      <c r="EB651" s="140"/>
      <c r="EC651" s="140"/>
      <c r="ED651" s="140"/>
      <c r="EE651" s="140"/>
      <c r="EF651" s="140"/>
      <c r="EG651" s="140"/>
      <c r="EH651" s="140"/>
      <c r="EI651" s="140"/>
      <c r="EJ651" s="140"/>
      <c r="EK651" s="140"/>
      <c r="EL651" s="140"/>
      <c r="EM651" s="140"/>
      <c r="EN651" s="140"/>
      <c r="EO651" s="140"/>
      <c r="EP651" s="140"/>
      <c r="EQ651" s="140"/>
      <c r="ER651" s="140"/>
      <c r="ES651" s="140"/>
      <c r="ET651" s="140"/>
      <c r="EU651" s="140"/>
      <c r="EV651" s="140"/>
      <c r="EW651" s="140"/>
      <c r="EX651" s="140"/>
      <c r="EY651" s="140"/>
      <c r="EZ651" s="140"/>
      <c r="FA651" s="140"/>
      <c r="FB651" s="140"/>
      <c r="FC651" s="140"/>
      <c r="FD651" s="140"/>
      <c r="FE651" s="140"/>
      <c r="FF651" s="140"/>
      <c r="FG651" s="140"/>
      <c r="FH651" s="140"/>
      <c r="FI651" s="140"/>
      <c r="FJ651" s="140"/>
      <c r="FK651" s="140"/>
      <c r="FL651" s="140"/>
      <c r="FM651" s="140"/>
      <c r="FN651" s="140"/>
      <c r="FO651" s="140"/>
      <c r="FP651" s="140"/>
      <c r="FQ651" s="140"/>
      <c r="FR651" s="140"/>
      <c r="FS651" s="140"/>
      <c r="FT651" s="140"/>
      <c r="FU651" s="140"/>
      <c r="FV651" s="140"/>
      <c r="FW651" s="140"/>
      <c r="FX651" s="140"/>
      <c r="FY651" s="140"/>
      <c r="FZ651" s="140"/>
      <c r="GA651" s="140"/>
      <c r="GB651" s="140"/>
      <c r="GC651" s="140"/>
      <c r="GD651" s="140"/>
      <c r="GE651" s="140"/>
      <c r="GF651" s="140"/>
      <c r="GG651" s="140"/>
      <c r="GH651" s="140"/>
      <c r="GI651" s="140"/>
      <c r="GJ651" s="140"/>
      <c r="GK651" s="140"/>
      <c r="GL651" s="140"/>
      <c r="GM651" s="140"/>
      <c r="GN651" s="140"/>
      <c r="GO651" s="140"/>
      <c r="GP651" s="140"/>
      <c r="GQ651" s="140"/>
      <c r="GR651" s="140"/>
      <c r="GS651" s="140"/>
      <c r="GT651" s="140"/>
      <c r="GU651" s="140"/>
      <c r="GV651" s="140"/>
      <c r="GW651" s="140"/>
      <c r="GX651" s="140"/>
      <c r="GY651" s="140"/>
      <c r="GZ651" s="140"/>
      <c r="HA651" s="140"/>
      <c r="HB651" s="140"/>
      <c r="HC651" s="140"/>
      <c r="HD651" s="140"/>
      <c r="HE651" s="140"/>
      <c r="HF651" s="140"/>
      <c r="HG651" s="140"/>
      <c r="HH651" s="140"/>
      <c r="HI651" s="140"/>
      <c r="HJ651" s="140"/>
      <c r="HK651" s="140"/>
      <c r="HL651" s="140"/>
      <c r="HM651" s="140"/>
      <c r="HN651" s="140"/>
      <c r="HO651" s="140"/>
      <c r="HP651" s="140"/>
      <c r="HQ651" s="140"/>
      <c r="HR651" s="140"/>
      <c r="HS651" s="140"/>
      <c r="HT651" s="140"/>
      <c r="HU651" s="140"/>
      <c r="HV651" s="140"/>
      <c r="HW651" s="140"/>
      <c r="HX651" s="140"/>
      <c r="HY651" s="140"/>
      <c r="HZ651" s="140"/>
      <c r="IA651" s="140"/>
      <c r="IB651" s="140"/>
      <c r="IC651" s="140"/>
      <c r="ID651" s="140"/>
      <c r="IE651" s="140"/>
      <c r="IF651" s="140"/>
      <c r="IG651" s="140"/>
      <c r="IH651" s="140"/>
      <c r="II651" s="140"/>
      <c r="IJ651" s="140"/>
      <c r="IK651" s="140"/>
      <c r="IL651" s="140"/>
      <c r="IM651" s="140"/>
      <c r="IN651" s="140"/>
      <c r="IO651" s="140"/>
      <c r="IP651" s="140"/>
      <c r="IQ651" s="140"/>
      <c r="IR651" s="140"/>
      <c r="IS651" s="140"/>
      <c r="IT651" s="140"/>
      <c r="IU651" s="140"/>
      <c r="IV651" s="140"/>
      <c r="IW651" s="140"/>
    </row>
    <row r="652" customFormat="false" ht="12.75" hidden="false" customHeight="false" outlineLevel="0" collapsed="false">
      <c r="A652" s="140"/>
      <c r="B652" s="140"/>
      <c r="C652" s="140"/>
      <c r="D652" s="164" t="s">
        <v>231</v>
      </c>
      <c r="E652" s="87"/>
      <c r="F652" s="165" t="n">
        <f aca="false">+ARUBA_GL!H82</f>
        <v>0</v>
      </c>
      <c r="G652" s="166" t="n">
        <f aca="false">+ARUBA_GL!I82</f>
        <v>1832497.78</v>
      </c>
      <c r="H652" s="165" t="n">
        <f aca="false">+ARUBA_GL!J82</f>
        <v>0</v>
      </c>
      <c r="I652" s="166" t="n">
        <f aca="false">+ARUBA_GL!K82</f>
        <v>-159439.99</v>
      </c>
      <c r="J652" s="165" t="n">
        <f aca="false">+ARUBA_GL!L82</f>
        <v>0</v>
      </c>
      <c r="K652" s="165" t="n">
        <f aca="false">+ARUBA_GL!M82</f>
        <v>-457546.15</v>
      </c>
      <c r="L652" s="165" t="n">
        <f aca="false">+ARUBA_GL!N82</f>
        <v>0</v>
      </c>
      <c r="M652" s="165" t="n">
        <f aca="false">+ARUBA_GL!O82</f>
        <v>0</v>
      </c>
      <c r="N652" s="165" t="n">
        <f aca="false">+ARUBA_GL!P82</f>
        <v>0</v>
      </c>
      <c r="O652" s="165" t="n">
        <f aca="false">+ARUBA_GL!Q82</f>
        <v>-20161</v>
      </c>
      <c r="P652" s="165" t="n">
        <f aca="false">+ARUBA_GL!R82</f>
        <v>0</v>
      </c>
      <c r="Q652" s="165" t="n">
        <f aca="false">+ARUBA_GL!S82</f>
        <v>0</v>
      </c>
      <c r="R652" s="165" t="n">
        <f aca="false">+ARUBA_GL!T82</f>
        <v>0</v>
      </c>
      <c r="S652" s="165" t="n">
        <f aca="false">+ARUBA_GL!U82</f>
        <v>0</v>
      </c>
      <c r="T652" s="165" t="n">
        <f aca="false">+ARUBA_GL!V82</f>
        <v>0</v>
      </c>
      <c r="U652" s="165" t="n">
        <f aca="false">+ARUBA_GL!W82</f>
        <v>0</v>
      </c>
      <c r="V652" s="165" t="n">
        <f aca="false">+ARUBA_GL!X82</f>
        <v>0</v>
      </c>
      <c r="W652" s="165" t="n">
        <f aca="false">+ARUBA_GL!Y82</f>
        <v>0</v>
      </c>
      <c r="X652" s="165" t="n">
        <f aca="false">+ARUBA_GL!Z82</f>
        <v>0</v>
      </c>
      <c r="Y652" s="165" t="n">
        <f aca="false">+ARUBA_GL!AA82</f>
        <v>0</v>
      </c>
      <c r="Z652" s="165" t="n">
        <f aca="false">+ARUBA_GL!AB82</f>
        <v>0</v>
      </c>
      <c r="AA652" s="165" t="n">
        <f aca="false">+ARUBA_GL!AC82</f>
        <v>0</v>
      </c>
      <c r="AB652" s="165" t="n">
        <f aca="false">+ARUBA_GL!AD82</f>
        <v>0</v>
      </c>
      <c r="AC652" s="165" t="n">
        <f aca="false">+ARUBA_GL!AE82</f>
        <v>0</v>
      </c>
      <c r="AD652" s="3"/>
      <c r="AE652" s="3"/>
      <c r="AF652" s="140"/>
      <c r="AG652" s="140"/>
      <c r="AH652" s="140"/>
      <c r="AI652" s="140"/>
      <c r="AJ652" s="140"/>
      <c r="AK652" s="140"/>
      <c r="AL652" s="140"/>
      <c r="AM652" s="140"/>
      <c r="AN652" s="140"/>
      <c r="AO652" s="140"/>
      <c r="AP652" s="140"/>
      <c r="AQ652" s="140"/>
      <c r="AR652" s="140"/>
      <c r="AS652" s="140"/>
      <c r="AT652" s="140"/>
      <c r="AU652" s="140"/>
      <c r="AV652" s="140"/>
      <c r="AW652" s="140"/>
      <c r="AX652" s="140"/>
      <c r="AY652" s="140"/>
      <c r="AZ652" s="140"/>
      <c r="BA652" s="140"/>
      <c r="BB652" s="140"/>
      <c r="BC652" s="140"/>
      <c r="BD652" s="140"/>
      <c r="BE652" s="140"/>
      <c r="BF652" s="140"/>
      <c r="BG652" s="140"/>
      <c r="BH652" s="140"/>
      <c r="BI652" s="140"/>
      <c r="BJ652" s="140"/>
      <c r="BK652" s="140"/>
      <c r="BL652" s="140"/>
      <c r="BM652" s="140"/>
      <c r="BN652" s="140"/>
      <c r="BO652" s="140"/>
      <c r="BP652" s="140"/>
      <c r="BQ652" s="140"/>
      <c r="BR652" s="140"/>
      <c r="BS652" s="140"/>
      <c r="BT652" s="140"/>
      <c r="BU652" s="140"/>
      <c r="BV652" s="140"/>
      <c r="BW652" s="140"/>
      <c r="BX652" s="140"/>
      <c r="BY652" s="140"/>
      <c r="BZ652" s="140"/>
      <c r="CA652" s="140"/>
      <c r="CB652" s="140"/>
      <c r="CC652" s="140"/>
      <c r="CD652" s="140"/>
      <c r="CE652" s="140"/>
      <c r="CF652" s="140"/>
      <c r="CG652" s="140"/>
      <c r="CH652" s="140"/>
      <c r="CI652" s="140"/>
      <c r="CJ652" s="140"/>
      <c r="CK652" s="140"/>
      <c r="CL652" s="140"/>
      <c r="CM652" s="140"/>
      <c r="CN652" s="140"/>
      <c r="CO652" s="140"/>
      <c r="CP652" s="140"/>
      <c r="CQ652" s="140"/>
      <c r="CR652" s="140"/>
      <c r="CS652" s="140"/>
      <c r="CT652" s="140"/>
      <c r="CU652" s="140"/>
      <c r="CV652" s="140"/>
      <c r="CW652" s="140"/>
      <c r="CX652" s="140"/>
      <c r="CY652" s="140"/>
      <c r="CZ652" s="140"/>
      <c r="DA652" s="140"/>
      <c r="DB652" s="140"/>
      <c r="DC652" s="140"/>
      <c r="DD652" s="140"/>
      <c r="DE652" s="140"/>
      <c r="DF652" s="140"/>
      <c r="DG652" s="140"/>
      <c r="DH652" s="140"/>
      <c r="DI652" s="140"/>
      <c r="DJ652" s="140"/>
      <c r="DK652" s="140"/>
      <c r="DL652" s="140"/>
      <c r="DM652" s="140"/>
      <c r="DN652" s="140"/>
      <c r="DO652" s="140"/>
      <c r="DP652" s="140"/>
      <c r="DQ652" s="140"/>
      <c r="DR652" s="140"/>
      <c r="DS652" s="140"/>
      <c r="DT652" s="140"/>
      <c r="DU652" s="140"/>
      <c r="DV652" s="140"/>
      <c r="DW652" s="140"/>
      <c r="DX652" s="140"/>
      <c r="DY652" s="140"/>
      <c r="DZ652" s="140"/>
      <c r="EA652" s="140"/>
      <c r="EB652" s="140"/>
      <c r="EC652" s="140"/>
      <c r="ED652" s="140"/>
      <c r="EE652" s="140"/>
      <c r="EF652" s="140"/>
      <c r="EG652" s="140"/>
      <c r="EH652" s="140"/>
      <c r="EI652" s="140"/>
      <c r="EJ652" s="140"/>
      <c r="EK652" s="140"/>
      <c r="EL652" s="140"/>
      <c r="EM652" s="140"/>
      <c r="EN652" s="140"/>
      <c r="EO652" s="140"/>
      <c r="EP652" s="140"/>
      <c r="EQ652" s="140"/>
      <c r="ER652" s="140"/>
      <c r="ES652" s="140"/>
      <c r="ET652" s="140"/>
      <c r="EU652" s="140"/>
      <c r="EV652" s="140"/>
      <c r="EW652" s="140"/>
      <c r="EX652" s="140"/>
      <c r="EY652" s="140"/>
      <c r="EZ652" s="140"/>
      <c r="FA652" s="140"/>
      <c r="FB652" s="140"/>
      <c r="FC652" s="140"/>
      <c r="FD652" s="140"/>
      <c r="FE652" s="140"/>
      <c r="FF652" s="140"/>
      <c r="FG652" s="140"/>
      <c r="FH652" s="140"/>
      <c r="FI652" s="140"/>
      <c r="FJ652" s="140"/>
      <c r="FK652" s="140"/>
      <c r="FL652" s="140"/>
      <c r="FM652" s="140"/>
      <c r="FN652" s="140"/>
      <c r="FO652" s="140"/>
      <c r="FP652" s="140"/>
      <c r="FQ652" s="140"/>
      <c r="FR652" s="140"/>
      <c r="FS652" s="140"/>
      <c r="FT652" s="140"/>
      <c r="FU652" s="140"/>
      <c r="FV652" s="140"/>
      <c r="FW652" s="140"/>
      <c r="FX652" s="140"/>
      <c r="FY652" s="140"/>
      <c r="FZ652" s="140"/>
      <c r="GA652" s="140"/>
      <c r="GB652" s="140"/>
      <c r="GC652" s="140"/>
      <c r="GD652" s="140"/>
      <c r="GE652" s="140"/>
      <c r="GF652" s="140"/>
      <c r="GG652" s="140"/>
      <c r="GH652" s="140"/>
      <c r="GI652" s="140"/>
      <c r="GJ652" s="140"/>
      <c r="GK652" s="140"/>
      <c r="GL652" s="140"/>
      <c r="GM652" s="140"/>
      <c r="GN652" s="140"/>
      <c r="GO652" s="140"/>
      <c r="GP652" s="140"/>
      <c r="GQ652" s="140"/>
      <c r="GR652" s="140"/>
      <c r="GS652" s="140"/>
      <c r="GT652" s="140"/>
      <c r="GU652" s="140"/>
      <c r="GV652" s="140"/>
      <c r="GW652" s="140"/>
      <c r="GX652" s="140"/>
      <c r="GY652" s="140"/>
      <c r="GZ652" s="140"/>
      <c r="HA652" s="140"/>
      <c r="HB652" s="140"/>
      <c r="HC652" s="140"/>
      <c r="HD652" s="140"/>
      <c r="HE652" s="140"/>
      <c r="HF652" s="140"/>
      <c r="HG652" s="140"/>
      <c r="HH652" s="140"/>
      <c r="HI652" s="140"/>
      <c r="HJ652" s="140"/>
      <c r="HK652" s="140"/>
      <c r="HL652" s="140"/>
      <c r="HM652" s="140"/>
      <c r="HN652" s="140"/>
      <c r="HO652" s="140"/>
      <c r="HP652" s="140"/>
      <c r="HQ652" s="140"/>
      <c r="HR652" s="140"/>
      <c r="HS652" s="140"/>
      <c r="HT652" s="140"/>
      <c r="HU652" s="140"/>
      <c r="HV652" s="140"/>
      <c r="HW652" s="140"/>
      <c r="HX652" s="140"/>
      <c r="HY652" s="140"/>
      <c r="HZ652" s="140"/>
      <c r="IA652" s="140"/>
      <c r="IB652" s="140"/>
      <c r="IC652" s="140"/>
      <c r="ID652" s="140"/>
      <c r="IE652" s="140"/>
      <c r="IF652" s="140"/>
      <c r="IG652" s="140"/>
      <c r="IH652" s="140"/>
      <c r="II652" s="140"/>
      <c r="IJ652" s="140"/>
      <c r="IK652" s="140"/>
      <c r="IL652" s="140"/>
      <c r="IM652" s="140"/>
      <c r="IN652" s="140"/>
      <c r="IO652" s="140"/>
      <c r="IP652" s="140"/>
      <c r="IQ652" s="140"/>
      <c r="IR652" s="140"/>
      <c r="IS652" s="140"/>
      <c r="IT652" s="140"/>
      <c r="IU652" s="140"/>
      <c r="IV652" s="140"/>
      <c r="IW652" s="140"/>
    </row>
    <row r="653" customFormat="false" ht="12.75" hidden="false" customHeight="false" outlineLevel="0" collapsed="false">
      <c r="A653" s="140"/>
      <c r="B653" s="140"/>
      <c r="C653" s="140"/>
      <c r="D653" s="164" t="s">
        <v>217</v>
      </c>
      <c r="E653" s="87"/>
      <c r="F653" s="165" t="n">
        <f aca="false">+SITHE_GL!H82</f>
        <v>0</v>
      </c>
      <c r="G653" s="166" t="n">
        <f aca="false">+SITHE_GL!I82</f>
        <v>3029344.86</v>
      </c>
      <c r="H653" s="165" t="n">
        <f aca="false">+SITHE_GL!J82</f>
        <v>0</v>
      </c>
      <c r="I653" s="166" t="n">
        <f aca="false">+SITHE_GL!K82</f>
        <v>-3079913.97</v>
      </c>
      <c r="J653" s="165" t="n">
        <f aca="false">+SITHE_GL!L82</f>
        <v>0</v>
      </c>
      <c r="K653" s="165" t="n">
        <f aca="false">+SITHE_GL!M82</f>
        <v>360790.05</v>
      </c>
      <c r="L653" s="165" t="n">
        <f aca="false">+SITHE_GL!N82</f>
        <v>0</v>
      </c>
      <c r="M653" s="165" t="n">
        <f aca="false">+SITHE_GL!O82</f>
        <v>-6.22</v>
      </c>
      <c r="N653" s="165" t="n">
        <f aca="false">+SITHE_GL!P82</f>
        <v>0</v>
      </c>
      <c r="O653" s="165" t="n">
        <f aca="false">+SITHE_GL!Q82</f>
        <v>-30196.84</v>
      </c>
      <c r="P653" s="165" t="n">
        <f aca="false">+SITHE_GL!R82</f>
        <v>0</v>
      </c>
      <c r="Q653" s="165" t="n">
        <f aca="false">+SITHE_GL!S82</f>
        <v>0</v>
      </c>
      <c r="R653" s="165" t="n">
        <f aca="false">+SITHE_GL!T82</f>
        <v>0</v>
      </c>
      <c r="S653" s="165" t="n">
        <f aca="false">+SITHE_GL!U82</f>
        <v>0</v>
      </c>
      <c r="T653" s="165" t="n">
        <f aca="false">+SITHE_GL!V82</f>
        <v>0</v>
      </c>
      <c r="U653" s="165" t="n">
        <f aca="false">+SITHE_GL!W82</f>
        <v>0</v>
      </c>
      <c r="V653" s="165" t="n">
        <f aca="false">+SITHE_GL!X82</f>
        <v>0</v>
      </c>
      <c r="W653" s="165" t="n">
        <f aca="false">+SITHE_GL!Y82</f>
        <v>0</v>
      </c>
      <c r="X653" s="165" t="n">
        <f aca="false">+SITHE_GL!Z82</f>
        <v>0</v>
      </c>
      <c r="Y653" s="165" t="n">
        <f aca="false">+SITHE_GL!AA82</f>
        <v>0</v>
      </c>
      <c r="Z653" s="165" t="n">
        <f aca="false">+SITHE_GL!AB82</f>
        <v>0</v>
      </c>
      <c r="AA653" s="165" t="n">
        <f aca="false">+SITHE_GL!AC82</f>
        <v>0</v>
      </c>
      <c r="AB653" s="165" t="n">
        <f aca="false">+SITHE_GL!AD82</f>
        <v>0</v>
      </c>
      <c r="AC653" s="165" t="n">
        <f aca="false">+SITHE_GL!AE82</f>
        <v>0</v>
      </c>
      <c r="AD653" s="3"/>
      <c r="AE653" s="3"/>
      <c r="AF653" s="140"/>
      <c r="AG653" s="140"/>
      <c r="AH653" s="140"/>
      <c r="AI653" s="140"/>
      <c r="AJ653" s="140"/>
      <c r="AK653" s="140"/>
      <c r="AL653" s="140"/>
      <c r="AM653" s="140"/>
      <c r="AN653" s="140"/>
      <c r="AO653" s="140"/>
      <c r="AP653" s="140"/>
      <c r="AQ653" s="140"/>
      <c r="AR653" s="140"/>
      <c r="AS653" s="140"/>
      <c r="AT653" s="140"/>
      <c r="AU653" s="140"/>
      <c r="AV653" s="140"/>
      <c r="AW653" s="140"/>
      <c r="AX653" s="140"/>
      <c r="AY653" s="140"/>
      <c r="AZ653" s="140"/>
      <c r="BA653" s="140"/>
      <c r="BB653" s="140"/>
      <c r="BC653" s="140"/>
      <c r="BD653" s="140"/>
      <c r="BE653" s="140"/>
      <c r="BF653" s="140"/>
      <c r="BG653" s="140"/>
      <c r="BH653" s="140"/>
      <c r="BI653" s="140"/>
      <c r="BJ653" s="140"/>
      <c r="BK653" s="140"/>
      <c r="BL653" s="140"/>
      <c r="BM653" s="140"/>
      <c r="BN653" s="140"/>
      <c r="BO653" s="140"/>
      <c r="BP653" s="140"/>
      <c r="BQ653" s="140"/>
      <c r="BR653" s="140"/>
      <c r="BS653" s="140"/>
      <c r="BT653" s="140"/>
      <c r="BU653" s="140"/>
      <c r="BV653" s="140"/>
      <c r="BW653" s="140"/>
      <c r="BX653" s="140"/>
      <c r="BY653" s="140"/>
      <c r="BZ653" s="140"/>
      <c r="CA653" s="140"/>
      <c r="CB653" s="140"/>
      <c r="CC653" s="140"/>
      <c r="CD653" s="140"/>
      <c r="CE653" s="140"/>
      <c r="CF653" s="140"/>
      <c r="CG653" s="140"/>
      <c r="CH653" s="140"/>
      <c r="CI653" s="140"/>
      <c r="CJ653" s="140"/>
      <c r="CK653" s="140"/>
      <c r="CL653" s="140"/>
      <c r="CM653" s="140"/>
      <c r="CN653" s="140"/>
      <c r="CO653" s="140"/>
      <c r="CP653" s="140"/>
      <c r="CQ653" s="140"/>
      <c r="CR653" s="140"/>
      <c r="CS653" s="140"/>
      <c r="CT653" s="140"/>
      <c r="CU653" s="140"/>
      <c r="CV653" s="140"/>
      <c r="CW653" s="140"/>
      <c r="CX653" s="140"/>
      <c r="CY653" s="140"/>
      <c r="CZ653" s="140"/>
      <c r="DA653" s="140"/>
      <c r="DB653" s="140"/>
      <c r="DC653" s="140"/>
      <c r="DD653" s="140"/>
      <c r="DE653" s="140"/>
      <c r="DF653" s="140"/>
      <c r="DG653" s="140"/>
      <c r="DH653" s="140"/>
      <c r="DI653" s="140"/>
      <c r="DJ653" s="140"/>
      <c r="DK653" s="140"/>
      <c r="DL653" s="140"/>
      <c r="DM653" s="140"/>
      <c r="DN653" s="140"/>
      <c r="DO653" s="140"/>
      <c r="DP653" s="140"/>
      <c r="DQ653" s="140"/>
      <c r="DR653" s="140"/>
      <c r="DS653" s="140"/>
      <c r="DT653" s="140"/>
      <c r="DU653" s="140"/>
      <c r="DV653" s="140"/>
      <c r="DW653" s="140"/>
      <c r="DX653" s="140"/>
      <c r="DY653" s="140"/>
      <c r="DZ653" s="140"/>
      <c r="EA653" s="140"/>
      <c r="EB653" s="140"/>
      <c r="EC653" s="140"/>
      <c r="ED653" s="140"/>
      <c r="EE653" s="140"/>
      <c r="EF653" s="140"/>
      <c r="EG653" s="140"/>
      <c r="EH653" s="140"/>
      <c r="EI653" s="140"/>
      <c r="EJ653" s="140"/>
      <c r="EK653" s="140"/>
      <c r="EL653" s="140"/>
      <c r="EM653" s="140"/>
      <c r="EN653" s="140"/>
      <c r="EO653" s="140"/>
      <c r="EP653" s="140"/>
      <c r="EQ653" s="140"/>
      <c r="ER653" s="140"/>
      <c r="ES653" s="140"/>
      <c r="ET653" s="140"/>
      <c r="EU653" s="140"/>
      <c r="EV653" s="140"/>
      <c r="EW653" s="140"/>
      <c r="EX653" s="140"/>
      <c r="EY653" s="140"/>
      <c r="EZ653" s="140"/>
      <c r="FA653" s="140"/>
      <c r="FB653" s="140"/>
      <c r="FC653" s="140"/>
      <c r="FD653" s="140"/>
      <c r="FE653" s="140"/>
      <c r="FF653" s="140"/>
      <c r="FG653" s="140"/>
      <c r="FH653" s="140"/>
      <c r="FI653" s="140"/>
      <c r="FJ653" s="140"/>
      <c r="FK653" s="140"/>
      <c r="FL653" s="140"/>
      <c r="FM653" s="140"/>
      <c r="FN653" s="140"/>
      <c r="FO653" s="140"/>
      <c r="FP653" s="140"/>
      <c r="FQ653" s="140"/>
      <c r="FR653" s="140"/>
      <c r="FS653" s="140"/>
      <c r="FT653" s="140"/>
      <c r="FU653" s="140"/>
      <c r="FV653" s="140"/>
      <c r="FW653" s="140"/>
      <c r="FX653" s="140"/>
      <c r="FY653" s="140"/>
      <c r="FZ653" s="140"/>
      <c r="GA653" s="140"/>
      <c r="GB653" s="140"/>
      <c r="GC653" s="140"/>
      <c r="GD653" s="140"/>
      <c r="GE653" s="140"/>
      <c r="GF653" s="140"/>
      <c r="GG653" s="140"/>
      <c r="GH653" s="140"/>
      <c r="GI653" s="140"/>
      <c r="GJ653" s="140"/>
      <c r="GK653" s="140"/>
      <c r="GL653" s="140"/>
      <c r="GM653" s="140"/>
      <c r="GN653" s="140"/>
      <c r="GO653" s="140"/>
      <c r="GP653" s="140"/>
      <c r="GQ653" s="140"/>
      <c r="GR653" s="140"/>
      <c r="GS653" s="140"/>
      <c r="GT653" s="140"/>
      <c r="GU653" s="140"/>
      <c r="GV653" s="140"/>
      <c r="GW653" s="140"/>
      <c r="GX653" s="140"/>
      <c r="GY653" s="140"/>
      <c r="GZ653" s="140"/>
      <c r="HA653" s="140"/>
      <c r="HB653" s="140"/>
      <c r="HC653" s="140"/>
      <c r="HD653" s="140"/>
      <c r="HE653" s="140"/>
      <c r="HF653" s="140"/>
      <c r="HG653" s="140"/>
      <c r="HH653" s="140"/>
      <c r="HI653" s="140"/>
      <c r="HJ653" s="140"/>
      <c r="HK653" s="140"/>
      <c r="HL653" s="140"/>
      <c r="HM653" s="140"/>
      <c r="HN653" s="140"/>
      <c r="HO653" s="140"/>
      <c r="HP653" s="140"/>
      <c r="HQ653" s="140"/>
      <c r="HR653" s="140"/>
      <c r="HS653" s="140"/>
      <c r="HT653" s="140"/>
      <c r="HU653" s="140"/>
      <c r="HV653" s="140"/>
      <c r="HW653" s="140"/>
      <c r="HX653" s="140"/>
      <c r="HY653" s="140"/>
      <c r="HZ653" s="140"/>
      <c r="IA653" s="140"/>
      <c r="IB653" s="140"/>
      <c r="IC653" s="140"/>
      <c r="ID653" s="140"/>
      <c r="IE653" s="140"/>
      <c r="IF653" s="140"/>
      <c r="IG653" s="140"/>
      <c r="IH653" s="140"/>
      <c r="II653" s="140"/>
      <c r="IJ653" s="140"/>
      <c r="IK653" s="140"/>
      <c r="IL653" s="140"/>
      <c r="IM653" s="140"/>
      <c r="IN653" s="140"/>
      <c r="IO653" s="140"/>
      <c r="IP653" s="140"/>
      <c r="IQ653" s="140"/>
      <c r="IR653" s="140"/>
      <c r="IS653" s="140"/>
      <c r="IT653" s="140"/>
      <c r="IU653" s="140"/>
      <c r="IV653" s="140"/>
      <c r="IW653" s="140"/>
    </row>
    <row r="654" customFormat="false" ht="12.75" hidden="false" customHeight="false" outlineLevel="0" collapsed="false">
      <c r="A654" s="140"/>
      <c r="B654" s="140"/>
      <c r="C654" s="140"/>
      <c r="D654" s="164" t="s">
        <v>232</v>
      </c>
      <c r="E654" s="87"/>
      <c r="F654" s="165" t="n">
        <f aca="false">+'EAST-MKT-GL'!H82</f>
        <v>0</v>
      </c>
      <c r="G654" s="166" t="n">
        <f aca="false">+'EAST-MKT-GL'!I82</f>
        <v>-1717281</v>
      </c>
      <c r="H654" s="165" t="n">
        <f aca="false">+'EAST-MKT-GL'!J82</f>
        <v>0</v>
      </c>
      <c r="I654" s="166" t="n">
        <f aca="false">+'EAST-MKT-GL'!K82</f>
        <v>1033347</v>
      </c>
      <c r="J654" s="165" t="n">
        <f aca="false">+'EAST-MKT-GL'!L82</f>
        <v>0</v>
      </c>
      <c r="K654" s="165" t="n">
        <f aca="false">+'EAST-MKT-GL'!M82</f>
        <v>-536257.89</v>
      </c>
      <c r="L654" s="165" t="n">
        <f aca="false">+'EAST-MKT-GL'!N82</f>
        <v>0</v>
      </c>
      <c r="M654" s="165" t="n">
        <f aca="false">+'EAST-MKT-GL'!O82</f>
        <v>-817296.03</v>
      </c>
      <c r="N654" s="165" t="n">
        <f aca="false">+'EAST-MKT-GL'!P82</f>
        <v>0</v>
      </c>
      <c r="O654" s="165" t="n">
        <f aca="false">+'EAST-MKT-GL'!Q82</f>
        <v>-3307829.67</v>
      </c>
      <c r="P654" s="165" t="n">
        <f aca="false">+'EAST-MKT-GL'!R82</f>
        <v>0</v>
      </c>
      <c r="Q654" s="165" t="n">
        <f aca="false">+'EAST-MKT-GL'!S82</f>
        <v>0</v>
      </c>
      <c r="R654" s="165" t="n">
        <f aca="false">+'EAST-MKT-GL'!T82</f>
        <v>0</v>
      </c>
      <c r="S654" s="165" t="n">
        <f aca="false">+'EAST-MKT-GL'!U82</f>
        <v>0</v>
      </c>
      <c r="T654" s="165" t="n">
        <f aca="false">+'EAST-MKT-GL'!V82</f>
        <v>0</v>
      </c>
      <c r="U654" s="165" t="n">
        <f aca="false">+'EAST-MKT-GL'!W82</f>
        <v>0</v>
      </c>
      <c r="V654" s="165" t="n">
        <f aca="false">+'EAST-MKT-GL'!X82</f>
        <v>0</v>
      </c>
      <c r="W654" s="165" t="n">
        <f aca="false">+'EAST-MKT-GL'!Y82</f>
        <v>0</v>
      </c>
      <c r="X654" s="165" t="n">
        <f aca="false">+'EAST-MKT-GL'!Z82</f>
        <v>0</v>
      </c>
      <c r="Y654" s="165" t="n">
        <f aca="false">+'EAST-MKT-GL'!AA82</f>
        <v>0</v>
      </c>
      <c r="Z654" s="165" t="n">
        <f aca="false">+'EAST-MKT-GL'!AB82</f>
        <v>0</v>
      </c>
      <c r="AA654" s="165" t="n">
        <f aca="false">+'EAST-MKT-GL'!AC82</f>
        <v>0</v>
      </c>
      <c r="AB654" s="165" t="n">
        <f aca="false">+'EAST-MKT-GL'!AD82</f>
        <v>0</v>
      </c>
      <c r="AC654" s="165" t="n">
        <f aca="false">+'EAST-MKT-GL'!AE82</f>
        <v>0</v>
      </c>
      <c r="AD654" s="3"/>
      <c r="AE654" s="3"/>
      <c r="AF654" s="140"/>
      <c r="AG654" s="140"/>
      <c r="AH654" s="140"/>
      <c r="AI654" s="140"/>
      <c r="AJ654" s="140"/>
      <c r="AK654" s="140"/>
      <c r="AL654" s="140"/>
      <c r="AM654" s="140"/>
      <c r="AN654" s="140"/>
      <c r="AO654" s="140"/>
      <c r="AP654" s="140"/>
      <c r="AQ654" s="140"/>
      <c r="AR654" s="140"/>
      <c r="AS654" s="140"/>
      <c r="AT654" s="140"/>
      <c r="AU654" s="140"/>
      <c r="AV654" s="140"/>
      <c r="AW654" s="140"/>
      <c r="AX654" s="140"/>
      <c r="AY654" s="140"/>
      <c r="AZ654" s="140"/>
      <c r="BA654" s="140"/>
      <c r="BB654" s="140"/>
      <c r="BC654" s="140"/>
      <c r="BD654" s="140"/>
      <c r="BE654" s="140"/>
      <c r="BF654" s="140"/>
      <c r="BG654" s="140"/>
      <c r="BH654" s="140"/>
      <c r="BI654" s="140"/>
      <c r="BJ654" s="140"/>
      <c r="BK654" s="140"/>
      <c r="BL654" s="140"/>
      <c r="BM654" s="140"/>
      <c r="BN654" s="140"/>
      <c r="BO654" s="140"/>
      <c r="BP654" s="140"/>
      <c r="BQ654" s="140"/>
      <c r="BR654" s="140"/>
      <c r="BS654" s="140"/>
      <c r="BT654" s="140"/>
      <c r="BU654" s="140"/>
      <c r="BV654" s="140"/>
      <c r="BW654" s="140"/>
      <c r="BX654" s="140"/>
      <c r="BY654" s="140"/>
      <c r="BZ654" s="140"/>
      <c r="CA654" s="140"/>
      <c r="CB654" s="140"/>
      <c r="CC654" s="140"/>
      <c r="CD654" s="140"/>
      <c r="CE654" s="140"/>
      <c r="CF654" s="140"/>
      <c r="CG654" s="140"/>
      <c r="CH654" s="140"/>
      <c r="CI654" s="140"/>
      <c r="CJ654" s="140"/>
      <c r="CK654" s="140"/>
      <c r="CL654" s="140"/>
      <c r="CM654" s="140"/>
      <c r="CN654" s="140"/>
      <c r="CO654" s="140"/>
      <c r="CP654" s="140"/>
      <c r="CQ654" s="140"/>
      <c r="CR654" s="140"/>
      <c r="CS654" s="140"/>
      <c r="CT654" s="140"/>
      <c r="CU654" s="140"/>
      <c r="CV654" s="140"/>
      <c r="CW654" s="140"/>
      <c r="CX654" s="140"/>
      <c r="CY654" s="140"/>
      <c r="CZ654" s="140"/>
      <c r="DA654" s="140"/>
      <c r="DB654" s="140"/>
      <c r="DC654" s="140"/>
      <c r="DD654" s="140"/>
      <c r="DE654" s="140"/>
      <c r="DF654" s="140"/>
      <c r="DG654" s="140"/>
      <c r="DH654" s="140"/>
      <c r="DI654" s="140"/>
      <c r="DJ654" s="140"/>
      <c r="DK654" s="140"/>
      <c r="DL654" s="140"/>
      <c r="DM654" s="140"/>
      <c r="DN654" s="140"/>
      <c r="DO654" s="140"/>
      <c r="DP654" s="140"/>
      <c r="DQ654" s="140"/>
      <c r="DR654" s="140"/>
      <c r="DS654" s="140"/>
      <c r="DT654" s="140"/>
      <c r="DU654" s="140"/>
      <c r="DV654" s="140"/>
      <c r="DW654" s="140"/>
      <c r="DX654" s="140"/>
      <c r="DY654" s="140"/>
      <c r="DZ654" s="140"/>
      <c r="EA654" s="140"/>
      <c r="EB654" s="140"/>
      <c r="EC654" s="140"/>
      <c r="ED654" s="140"/>
      <c r="EE654" s="140"/>
      <c r="EF654" s="140"/>
      <c r="EG654" s="140"/>
      <c r="EH654" s="140"/>
      <c r="EI654" s="140"/>
      <c r="EJ654" s="140"/>
      <c r="EK654" s="140"/>
      <c r="EL654" s="140"/>
      <c r="EM654" s="140"/>
      <c r="EN654" s="140"/>
      <c r="EO654" s="140"/>
      <c r="EP654" s="140"/>
      <c r="EQ654" s="140"/>
      <c r="ER654" s="140"/>
      <c r="ES654" s="140"/>
      <c r="ET654" s="140"/>
      <c r="EU654" s="140"/>
      <c r="EV654" s="140"/>
      <c r="EW654" s="140"/>
      <c r="EX654" s="140"/>
      <c r="EY654" s="140"/>
      <c r="EZ654" s="140"/>
      <c r="FA654" s="140"/>
      <c r="FB654" s="140"/>
      <c r="FC654" s="140"/>
      <c r="FD654" s="140"/>
      <c r="FE654" s="140"/>
      <c r="FF654" s="140"/>
      <c r="FG654" s="140"/>
      <c r="FH654" s="140"/>
      <c r="FI654" s="140"/>
      <c r="FJ654" s="140"/>
      <c r="FK654" s="140"/>
      <c r="FL654" s="140"/>
      <c r="FM654" s="140"/>
      <c r="FN654" s="140"/>
      <c r="FO654" s="140"/>
      <c r="FP654" s="140"/>
      <c r="FQ654" s="140"/>
      <c r="FR654" s="140"/>
      <c r="FS654" s="140"/>
      <c r="FT654" s="140"/>
      <c r="FU654" s="140"/>
      <c r="FV654" s="140"/>
      <c r="FW654" s="140"/>
      <c r="FX654" s="140"/>
      <c r="FY654" s="140"/>
      <c r="FZ654" s="140"/>
      <c r="GA654" s="140"/>
      <c r="GB654" s="140"/>
      <c r="GC654" s="140"/>
      <c r="GD654" s="140"/>
      <c r="GE654" s="140"/>
      <c r="GF654" s="140"/>
      <c r="GG654" s="140"/>
      <c r="GH654" s="140"/>
      <c r="GI654" s="140"/>
      <c r="GJ654" s="140"/>
      <c r="GK654" s="140"/>
      <c r="GL654" s="140"/>
      <c r="GM654" s="140"/>
      <c r="GN654" s="140"/>
      <c r="GO654" s="140"/>
      <c r="GP654" s="140"/>
      <c r="GQ654" s="140"/>
      <c r="GR654" s="140"/>
      <c r="GS654" s="140"/>
      <c r="GT654" s="140"/>
      <c r="GU654" s="140"/>
      <c r="GV654" s="140"/>
      <c r="GW654" s="140"/>
      <c r="GX654" s="140"/>
      <c r="GY654" s="140"/>
      <c r="GZ654" s="140"/>
      <c r="HA654" s="140"/>
      <c r="HB654" s="140"/>
      <c r="HC654" s="140"/>
      <c r="HD654" s="140"/>
      <c r="HE654" s="140"/>
      <c r="HF654" s="140"/>
      <c r="HG654" s="140"/>
      <c r="HH654" s="140"/>
      <c r="HI654" s="140"/>
      <c r="HJ654" s="140"/>
      <c r="HK654" s="140"/>
      <c r="HL654" s="140"/>
      <c r="HM654" s="140"/>
      <c r="HN654" s="140"/>
      <c r="HO654" s="140"/>
      <c r="HP654" s="140"/>
      <c r="HQ654" s="140"/>
      <c r="HR654" s="140"/>
      <c r="HS654" s="140"/>
      <c r="HT654" s="140"/>
      <c r="HU654" s="140"/>
      <c r="HV654" s="140"/>
      <c r="HW654" s="140"/>
      <c r="HX654" s="140"/>
      <c r="HY654" s="140"/>
      <c r="HZ654" s="140"/>
      <c r="IA654" s="140"/>
      <c r="IB654" s="140"/>
      <c r="IC654" s="140"/>
      <c r="ID654" s="140"/>
      <c r="IE654" s="140"/>
      <c r="IF654" s="140"/>
      <c r="IG654" s="140"/>
      <c r="IH654" s="140"/>
      <c r="II654" s="140"/>
      <c r="IJ654" s="140"/>
      <c r="IK654" s="140"/>
      <c r="IL654" s="140"/>
      <c r="IM654" s="140"/>
      <c r="IN654" s="140"/>
      <c r="IO654" s="140"/>
      <c r="IP654" s="140"/>
      <c r="IQ654" s="140"/>
      <c r="IR654" s="140"/>
      <c r="IS654" s="140"/>
      <c r="IT654" s="140"/>
      <c r="IU654" s="140"/>
      <c r="IV654" s="140"/>
      <c r="IW654" s="14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352440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0" activeCellId="0" sqref="D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104277051</v>
      </c>
      <c r="E11" s="49" t="n">
        <v>335630088</v>
      </c>
      <c r="F11" s="28" t="n">
        <f aca="false">H11-D11</f>
        <v>0</v>
      </c>
      <c r="G11" s="3" t="n">
        <f aca="false">I11-E11</f>
        <v>0</v>
      </c>
      <c r="H11" s="28" t="n">
        <f aca="false">D11</f>
        <v>104277051</v>
      </c>
      <c r="I11" s="29" t="n">
        <f aca="false">E11</f>
        <v>335630088</v>
      </c>
      <c r="J11" s="3"/>
      <c r="K11" s="29"/>
      <c r="L11" s="28" t="n">
        <f aca="false">H11+J11</f>
        <v>104277051</v>
      </c>
      <c r="M11" s="29" t="n">
        <f aca="false">I11+K11</f>
        <v>335630088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49533735</v>
      </c>
      <c r="E13" s="49" t="n">
        <v>166337522</v>
      </c>
      <c r="F13" s="28" t="n">
        <f aca="false">H13-D13</f>
        <v>0</v>
      </c>
      <c r="G13" s="3" t="n">
        <f aca="false">I13-E13</f>
        <v>0</v>
      </c>
      <c r="H13" s="28" t="n">
        <f aca="false">D13</f>
        <v>49533735</v>
      </c>
      <c r="I13" s="29" t="n">
        <f aca="false">E13</f>
        <v>166337522</v>
      </c>
      <c r="J13" s="3"/>
      <c r="K13" s="29"/>
      <c r="L13" s="28" t="n">
        <f aca="false">H13+J13</f>
        <v>49533735</v>
      </c>
      <c r="M13" s="29" t="n">
        <f aca="false">I13+K13</f>
        <v>166337522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153810786</v>
      </c>
      <c r="E16" s="87" t="n">
        <v>501967610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153810786</v>
      </c>
      <c r="I16" s="31" t="n">
        <f aca="false">SUM(I11:I15)</f>
        <v>501967610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153810786</v>
      </c>
      <c r="M16" s="31" t="n">
        <f aca="false">SUM(M11:M15)</f>
        <v>501967610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-110819603</v>
      </c>
      <c r="E19" s="49" t="n">
        <v>-351198471</v>
      </c>
      <c r="F19" s="28" t="n">
        <f aca="false">H19-D19</f>
        <v>0</v>
      </c>
      <c r="G19" s="3" t="n">
        <f aca="false">I19-E19</f>
        <v>0</v>
      </c>
      <c r="H19" s="28" t="n">
        <f aca="false">D19</f>
        <v>-110819603</v>
      </c>
      <c r="I19" s="29" t="n">
        <f aca="false">E19</f>
        <v>-351198471</v>
      </c>
      <c r="J19" s="3" t="n">
        <v>0</v>
      </c>
      <c r="K19" s="29" t="n">
        <v>0</v>
      </c>
      <c r="L19" s="28" t="n">
        <f aca="false">H19+J19</f>
        <v>-110819603</v>
      </c>
      <c r="M19" s="29" t="n">
        <f aca="false">I19+K19</f>
        <v>-351198471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-43928027</v>
      </c>
      <c r="E21" s="49" t="n">
        <v>-150093807</v>
      </c>
      <c r="F21" s="28" t="n">
        <f aca="false">H21-D21</f>
        <v>0</v>
      </c>
      <c r="G21" s="3" t="n">
        <f aca="false">I21-E21</f>
        <v>0</v>
      </c>
      <c r="H21" s="28" t="n">
        <f aca="false">D21</f>
        <v>-43928027</v>
      </c>
      <c r="I21" s="29" t="n">
        <f aca="false">E21</f>
        <v>-150093807</v>
      </c>
      <c r="J21" s="3"/>
      <c r="K21" s="29"/>
      <c r="L21" s="28" t="n">
        <f aca="false">H21+J21</f>
        <v>-43928027</v>
      </c>
      <c r="M21" s="29" t="n">
        <f aca="false">I21+K21</f>
        <v>-150093807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224232</v>
      </c>
      <c r="E23" s="49" t="n">
        <v>752415</v>
      </c>
      <c r="F23" s="28" t="n">
        <f aca="false">H23-D23</f>
        <v>0</v>
      </c>
      <c r="G23" s="3" t="n">
        <f aca="false">I23-E23</f>
        <v>0</v>
      </c>
      <c r="H23" s="28" t="n">
        <f aca="false">D23</f>
        <v>224232</v>
      </c>
      <c r="I23" s="29" t="n">
        <f aca="false">E23</f>
        <v>752415</v>
      </c>
      <c r="J23" s="3"/>
      <c r="K23" s="29"/>
      <c r="L23" s="28" t="n">
        <f aca="false">H23+J23</f>
        <v>224232</v>
      </c>
      <c r="M23" s="29" t="n">
        <f aca="false">I23+K23</f>
        <v>752415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-154523398</v>
      </c>
      <c r="E24" s="87" t="n">
        <v>-500539863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-154523398</v>
      </c>
      <c r="I24" s="31" t="n">
        <f aca="false">SUM(I19:I23)</f>
        <v>-500539863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-154523398</v>
      </c>
      <c r="M24" s="31" t="n">
        <f aca="false">SUM(M19:M23)</f>
        <v>-500539863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-3000</v>
      </c>
      <c r="E32" s="49" t="n">
        <v>7717</v>
      </c>
      <c r="F32" s="28" t="n">
        <f aca="false">H32-D32</f>
        <v>0</v>
      </c>
      <c r="G32" s="3" t="n">
        <f aca="false">I32-E32</f>
        <v>0</v>
      </c>
      <c r="H32" s="28" t="n">
        <f aca="false">D32</f>
        <v>-3000</v>
      </c>
      <c r="I32" s="29" t="n">
        <f aca="false">E32</f>
        <v>7717</v>
      </c>
      <c r="J32" s="3"/>
      <c r="K32" s="29"/>
      <c r="L32" s="28" t="n">
        <f aca="false">H32+J32</f>
        <v>-3000</v>
      </c>
      <c r="M32" s="29" t="n">
        <f aca="false">I32+K32</f>
        <v>7717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747551</v>
      </c>
      <c r="E35" s="49" t="n">
        <v>2124471</v>
      </c>
      <c r="F35" s="28" t="n">
        <f aca="false">H35-D35</f>
        <v>0</v>
      </c>
      <c r="G35" s="3" t="n">
        <f aca="false">I35-E35</f>
        <v>0</v>
      </c>
      <c r="H35" s="28" t="n">
        <f aca="false">D35</f>
        <v>747551</v>
      </c>
      <c r="I35" s="29" t="n">
        <f aca="false">E35</f>
        <v>2124471</v>
      </c>
      <c r="J35" s="3" t="n">
        <v>0</v>
      </c>
      <c r="K35" s="29" t="n">
        <v>0</v>
      </c>
      <c r="L35" s="28" t="n">
        <f aca="false">H35+J35</f>
        <v>747551</v>
      </c>
      <c r="M35" s="29" t="n">
        <f aca="false">I35+K35</f>
        <v>2124471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744551</v>
      </c>
      <c r="E36" s="87" t="n">
        <v>2132188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744551</v>
      </c>
      <c r="I36" s="31" t="n">
        <f aca="false">SUM(I32:I35)</f>
        <v>2132188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744551</v>
      </c>
      <c r="M36" s="31" t="n">
        <f aca="false">SUM(M32:M35)</f>
        <v>2132188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-31939</v>
      </c>
      <c r="E49" s="49" t="n">
        <v>95242.098</v>
      </c>
      <c r="F49" s="28" t="n">
        <f aca="false">H49-D49</f>
        <v>0</v>
      </c>
      <c r="G49" s="3" t="n">
        <f aca="false">I49-E49</f>
        <v>0</v>
      </c>
      <c r="H49" s="28" t="n">
        <f aca="false">D49</f>
        <v>-31939</v>
      </c>
      <c r="I49" s="29" t="n">
        <f aca="false">E49</f>
        <v>95242.098</v>
      </c>
      <c r="J49" s="3"/>
      <c r="K49" s="29"/>
      <c r="L49" s="28" t="n">
        <f aca="false">H49+J49</f>
        <v>-31939</v>
      </c>
      <c r="M49" s="29" t="n">
        <f aca="false">I49+K49</f>
        <v>95242.098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-224232</v>
      </c>
      <c r="E51" s="49" t="n">
        <v>-752415</v>
      </c>
      <c r="F51" s="28" t="n">
        <f aca="false">H51-D51</f>
        <v>0</v>
      </c>
      <c r="G51" s="3" t="n">
        <f aca="false">I51-E51</f>
        <v>0</v>
      </c>
      <c r="H51" s="28" t="n">
        <f aca="false">D51</f>
        <v>-224232</v>
      </c>
      <c r="I51" s="29" t="n">
        <f aca="false">E51</f>
        <v>-752415</v>
      </c>
      <c r="J51" s="3"/>
      <c r="K51" s="29"/>
      <c r="L51" s="28" t="n">
        <f aca="false">H51+J51</f>
        <v>-224232</v>
      </c>
      <c r="M51" s="29" t="n">
        <f aca="false">I51+K51</f>
        <v>-752415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-302318.404099999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-302318.404099999</v>
      </c>
      <c r="J54" s="3"/>
      <c r="K54" s="29"/>
      <c r="L54" s="28" t="n">
        <f aca="false">H54+J54</f>
        <v>0</v>
      </c>
      <c r="M54" s="29" t="n">
        <f aca="false">I54+K54</f>
        <v>-302318.404099999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-816718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-816718</v>
      </c>
      <c r="J55" s="3"/>
      <c r="K55" s="29"/>
      <c r="L55" s="28" t="n">
        <f aca="false">H55+J55</f>
        <v>0</v>
      </c>
      <c r="M55" s="29" t="n">
        <f aca="false">I55+K55</f>
        <v>-816718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-1119036.4041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-1119036.4041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-1119036.4041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15976611.4463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15976611.4463</v>
      </c>
      <c r="J70" s="3"/>
      <c r="K70" s="29"/>
      <c r="L70" s="28" t="n">
        <f aca="false">H70+J70</f>
        <v>0</v>
      </c>
      <c r="M70" s="29" t="n">
        <f aca="false">I70+K70</f>
        <v>15976611.4463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-6568820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-6568820</v>
      </c>
      <c r="J71" s="3"/>
      <c r="K71" s="29"/>
      <c r="L71" s="28" t="n">
        <f aca="false">H71+J71</f>
        <v>0</v>
      </c>
      <c r="M71" s="29" t="n">
        <f aca="false">I71+K71</f>
        <v>-6568820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9407791.4463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9407791.4463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9407791.4463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-1039192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-1039192</v>
      </c>
      <c r="J74" s="3"/>
      <c r="K74" s="29"/>
      <c r="L74" s="28" t="n">
        <f aca="false">H74+J74</f>
        <v>0</v>
      </c>
      <c r="M74" s="29" t="n">
        <f aca="false">I74+K74</f>
        <v>-1039192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56724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56724</v>
      </c>
      <c r="J75" s="3"/>
      <c r="K75" s="29"/>
      <c r="L75" s="28" t="n">
        <f aca="false">H75+J75</f>
        <v>0</v>
      </c>
      <c r="M75" s="29" t="n">
        <f aca="false">I75+K75</f>
        <v>56724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-3476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-3476</v>
      </c>
      <c r="J81" s="3"/>
      <c r="K81" s="29"/>
      <c r="L81" s="28" t="n">
        <f aca="false">H81+J81</f>
        <v>0</v>
      </c>
      <c r="M81" s="29" t="n">
        <f aca="false">I81+K81</f>
        <v>-3476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5" t="n">
        <f aca="false">SUM(E72:E81)+E16+E24+E29+E36+E43+E45+E47+E49+E51+E56+E61+E66</f>
        <v>10205573.1402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10205573.1402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10205573.1402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9" activeCellId="0" sqref="D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4268294</v>
      </c>
      <c r="E11" s="49" t="n">
        <v>12915061</v>
      </c>
      <c r="F11" s="28" t="n">
        <f aca="false">H11-D11</f>
        <v>0</v>
      </c>
      <c r="G11" s="3" t="n">
        <f aca="false">I11-E11</f>
        <v>0</v>
      </c>
      <c r="H11" s="28" t="n">
        <f aca="false">D11</f>
        <v>4268294</v>
      </c>
      <c r="I11" s="29" t="n">
        <f aca="false">E11</f>
        <v>12915061</v>
      </c>
      <c r="J11" s="3"/>
      <c r="K11" s="29"/>
      <c r="L11" s="28" t="n">
        <f aca="false">H11+J11</f>
        <v>4268294</v>
      </c>
      <c r="M11" s="29" t="n">
        <f aca="false">I11+K11</f>
        <v>12915061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4732675</v>
      </c>
      <c r="E13" s="49" t="n">
        <v>16345043</v>
      </c>
      <c r="F13" s="28" t="n">
        <f aca="false">H13-D13</f>
        <v>0</v>
      </c>
      <c r="G13" s="3" t="n">
        <f aca="false">I13-E13</f>
        <v>0</v>
      </c>
      <c r="H13" s="28" t="n">
        <f aca="false">D13</f>
        <v>4732675</v>
      </c>
      <c r="I13" s="29" t="n">
        <f aca="false">E13</f>
        <v>16345043</v>
      </c>
      <c r="J13" s="3"/>
      <c r="K13" s="29"/>
      <c r="L13" s="28" t="n">
        <f aca="false">H13+J13</f>
        <v>4732675</v>
      </c>
      <c r="M13" s="29" t="n">
        <f aca="false">I13+K13</f>
        <v>16345043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9000969</v>
      </c>
      <c r="E16" s="87" t="n">
        <v>29260104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9000969</v>
      </c>
      <c r="I16" s="31" t="n">
        <f aca="false">SUM(I11:I15)</f>
        <v>29260104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9000969</v>
      </c>
      <c r="M16" s="31" t="n">
        <f aca="false">SUM(M11:M15)</f>
        <v>29260104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-2295790</v>
      </c>
      <c r="E19" s="49" t="n">
        <v>-8157428</v>
      </c>
      <c r="F19" s="28" t="n">
        <f aca="false">H19-D19</f>
        <v>0</v>
      </c>
      <c r="G19" s="3" t="n">
        <f aca="false">I19-E19</f>
        <v>0</v>
      </c>
      <c r="H19" s="28" t="n">
        <f aca="false">D19</f>
        <v>-2295790</v>
      </c>
      <c r="I19" s="29" t="n">
        <f aca="false">E19</f>
        <v>-8157428</v>
      </c>
      <c r="J19" s="3" t="n">
        <v>0</v>
      </c>
      <c r="K19" s="29" t="n">
        <v>0</v>
      </c>
      <c r="L19" s="28" t="n">
        <f aca="false">H19+J19</f>
        <v>-2295790</v>
      </c>
      <c r="M19" s="29" t="n">
        <f aca="false">I19+K19</f>
        <v>-8157428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-7049837</v>
      </c>
      <c r="E21" s="49" t="n">
        <v>-22493953</v>
      </c>
      <c r="F21" s="28" t="n">
        <f aca="false">H21-D21</f>
        <v>0</v>
      </c>
      <c r="G21" s="3" t="n">
        <f aca="false">I21-E21</f>
        <v>0</v>
      </c>
      <c r="H21" s="28" t="n">
        <f aca="false">D21</f>
        <v>-7049837</v>
      </c>
      <c r="I21" s="29" t="n">
        <f aca="false">E21</f>
        <v>-22493953</v>
      </c>
      <c r="J21" s="3"/>
      <c r="K21" s="29"/>
      <c r="L21" s="28" t="n">
        <f aca="false">H21+J21</f>
        <v>-7049837</v>
      </c>
      <c r="M21" s="29" t="n">
        <f aca="false">I21+K21</f>
        <v>-22493953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23229</v>
      </c>
      <c r="E23" s="49" t="n">
        <v>71329</v>
      </c>
      <c r="F23" s="28" t="n">
        <f aca="false">H23-D23</f>
        <v>0</v>
      </c>
      <c r="G23" s="3" t="n">
        <f aca="false">I23-E23</f>
        <v>0</v>
      </c>
      <c r="H23" s="28" t="n">
        <f aca="false">D23</f>
        <v>23229</v>
      </c>
      <c r="I23" s="29" t="n">
        <f aca="false">E23</f>
        <v>71329</v>
      </c>
      <c r="J23" s="3"/>
      <c r="K23" s="29"/>
      <c r="L23" s="28" t="n">
        <f aca="false">H23+J23</f>
        <v>23229</v>
      </c>
      <c r="M23" s="29" t="n">
        <f aca="false">I23+K23</f>
        <v>71329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-9322398</v>
      </c>
      <c r="E24" s="87" t="n">
        <v>-30580052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-9322398</v>
      </c>
      <c r="I24" s="31" t="n">
        <f aca="false">SUM(I19:I23)</f>
        <v>-30580052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-9322398</v>
      </c>
      <c r="M24" s="31" t="n">
        <f aca="false">SUM(M19:M23)</f>
        <v>-30580052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340865</v>
      </c>
      <c r="E32" s="49" t="n">
        <v>1277954</v>
      </c>
      <c r="F32" s="28" t="n">
        <f aca="false">H32-D32</f>
        <v>0</v>
      </c>
      <c r="G32" s="3" t="n">
        <f aca="false">I32-E32</f>
        <v>0</v>
      </c>
      <c r="H32" s="28" t="n">
        <f aca="false">D32</f>
        <v>340865</v>
      </c>
      <c r="I32" s="29" t="n">
        <f aca="false">E32</f>
        <v>1277954</v>
      </c>
      <c r="J32" s="3"/>
      <c r="K32" s="29"/>
      <c r="L32" s="28" t="n">
        <f aca="false">H32+J32</f>
        <v>340865</v>
      </c>
      <c r="M32" s="29" t="n">
        <f aca="false">I32+K32</f>
        <v>1277954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340865</v>
      </c>
      <c r="E36" s="87" t="n">
        <v>1277954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340865</v>
      </c>
      <c r="I36" s="31" t="n">
        <f aca="false">SUM(I32:I35)</f>
        <v>1277954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340865</v>
      </c>
      <c r="M36" s="31" t="n">
        <f aca="false">SUM(M32:M35)</f>
        <v>1277954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-19436</v>
      </c>
      <c r="E49" s="49" t="n">
        <v>-58735.592</v>
      </c>
      <c r="F49" s="28" t="n">
        <f aca="false">H49-D49</f>
        <v>0</v>
      </c>
      <c r="G49" s="3" t="n">
        <f aca="false">I49-E49</f>
        <v>0</v>
      </c>
      <c r="H49" s="28" t="n">
        <f aca="false">D49</f>
        <v>-19436</v>
      </c>
      <c r="I49" s="29" t="n">
        <f aca="false">E49</f>
        <v>-58735.592</v>
      </c>
      <c r="J49" s="3"/>
      <c r="K49" s="29"/>
      <c r="L49" s="28" t="n">
        <f aca="false">H49+J49</f>
        <v>-19436</v>
      </c>
      <c r="M49" s="29" t="n">
        <f aca="false">I49+K49</f>
        <v>-58735.592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-23229</v>
      </c>
      <c r="E51" s="49" t="n">
        <v>-71329</v>
      </c>
      <c r="F51" s="28" t="n">
        <f aca="false">H51-D51</f>
        <v>0</v>
      </c>
      <c r="G51" s="3" t="n">
        <f aca="false">I51-E51</f>
        <v>0</v>
      </c>
      <c r="H51" s="28" t="n">
        <f aca="false">D51</f>
        <v>-23229</v>
      </c>
      <c r="I51" s="29" t="n">
        <f aca="false">E51</f>
        <v>-71329</v>
      </c>
      <c r="J51" s="3"/>
      <c r="K51" s="29"/>
      <c r="L51" s="28" t="n">
        <f aca="false">H51+J51</f>
        <v>-23229</v>
      </c>
      <c r="M51" s="29" t="n">
        <f aca="false">I51+K51</f>
        <v>-71329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-16785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-16785</v>
      </c>
      <c r="J54" s="3"/>
      <c r="K54" s="29"/>
      <c r="L54" s="28" t="n">
        <f aca="false">H54+J54</f>
        <v>0</v>
      </c>
      <c r="M54" s="29" t="n">
        <f aca="false">I54+K54</f>
        <v>-16785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-7370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-7370</v>
      </c>
      <c r="J55" s="3"/>
      <c r="K55" s="29"/>
      <c r="L55" s="28" t="n">
        <f aca="false">H55+J55</f>
        <v>0</v>
      </c>
      <c r="M55" s="29" t="n">
        <f aca="false">I55+K55</f>
        <v>-7370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-24155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-24155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-24155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1740930.2027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1740930.2027</v>
      </c>
      <c r="J70" s="3"/>
      <c r="K70" s="29"/>
      <c r="L70" s="28" t="n">
        <f aca="false">H70+J70</f>
        <v>0</v>
      </c>
      <c r="M70" s="29" t="n">
        <f aca="false">I70+K70</f>
        <v>1740930.2027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102642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102642</v>
      </c>
      <c r="J71" s="3"/>
      <c r="K71" s="29"/>
      <c r="L71" s="28" t="n">
        <f aca="false">H71+J71</f>
        <v>0</v>
      </c>
      <c r="M71" s="29" t="n">
        <f aca="false">I71+K71</f>
        <v>102642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1843572.2027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1843572.2027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1843572.2027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-1429259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-1429259</v>
      </c>
      <c r="J74" s="3"/>
      <c r="K74" s="29"/>
      <c r="L74" s="28" t="n">
        <f aca="false">H74+J74</f>
        <v>0</v>
      </c>
      <c r="M74" s="29" t="n">
        <f aca="false">I74+K74</f>
        <v>-1429259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100000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100000</v>
      </c>
      <c r="J81" s="3"/>
      <c r="K81" s="29"/>
      <c r="L81" s="28" t="n">
        <f aca="false">H81+J81</f>
        <v>0</v>
      </c>
      <c r="M81" s="29" t="n">
        <f aca="false">I81+K81</f>
        <v>100000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5" t="n">
        <f aca="false">SUM(E72:E81)+E16+E24+E29+E36+E43+E45+E47+E49+E51+E56+E61+E66</f>
        <v>318099.6107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318099.6107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318099.6107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117</v>
      </c>
      <c r="E8" s="16"/>
      <c r="F8" s="16" t="s">
        <v>118</v>
      </c>
      <c r="G8" s="16"/>
      <c r="H8" s="16" t="s">
        <v>119</v>
      </c>
      <c r="I8" s="16"/>
      <c r="J8" s="16" t="s">
        <v>120</v>
      </c>
      <c r="K8" s="16"/>
      <c r="L8" s="16" t="s">
        <v>121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7977348</v>
      </c>
      <c r="E11" s="49" t="n">
        <v>25891291</v>
      </c>
      <c r="F11" s="28" t="n">
        <f aca="false">H11-D11</f>
        <v>0</v>
      </c>
      <c r="G11" s="3" t="n">
        <f aca="false">I11-E11</f>
        <v>0</v>
      </c>
      <c r="H11" s="28" t="n">
        <f aca="false">D11</f>
        <v>7977348</v>
      </c>
      <c r="I11" s="29" t="n">
        <f aca="false">E11</f>
        <v>25891291</v>
      </c>
      <c r="J11" s="3"/>
      <c r="K11" s="29"/>
      <c r="L11" s="28" t="n">
        <f aca="false">H11+J11</f>
        <v>7977348</v>
      </c>
      <c r="M11" s="29" t="n">
        <f aca="false">I11+K11</f>
        <v>25891291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22758129</v>
      </c>
      <c r="E13" s="49" t="n">
        <v>78531835</v>
      </c>
      <c r="F13" s="28" t="n">
        <f aca="false">H13-D13</f>
        <v>0</v>
      </c>
      <c r="G13" s="3" t="n">
        <f aca="false">I13-E13</f>
        <v>0</v>
      </c>
      <c r="H13" s="28" t="n">
        <f aca="false">D13</f>
        <v>22758129</v>
      </c>
      <c r="I13" s="29" t="n">
        <f aca="false">E13</f>
        <v>78531835</v>
      </c>
      <c r="J13" s="3"/>
      <c r="K13" s="29"/>
      <c r="L13" s="28" t="n">
        <f aca="false">H13+J13</f>
        <v>22758129</v>
      </c>
      <c r="M13" s="29" t="n">
        <f aca="false">I13+K13</f>
        <v>78531835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1502272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1502272</v>
      </c>
      <c r="J15" s="3"/>
      <c r="K15" s="29"/>
      <c r="L15" s="28" t="n">
        <f aca="false">H15+J15</f>
        <v>0</v>
      </c>
      <c r="M15" s="29" t="n">
        <f aca="false">I15+K15</f>
        <v>1502272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30735477</v>
      </c>
      <c r="E16" s="87" t="n">
        <v>105925398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30735477</v>
      </c>
      <c r="I16" s="31" t="n">
        <f aca="false">SUM(I11:I15)</f>
        <v>105925398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30735477</v>
      </c>
      <c r="M16" s="31" t="n">
        <f aca="false">SUM(M11:M15)</f>
        <v>105925398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-3602851</v>
      </c>
      <c r="E19" s="49" t="n">
        <v>-10791300</v>
      </c>
      <c r="F19" s="28" t="n">
        <f aca="false">H19-D19</f>
        <v>0</v>
      </c>
      <c r="G19" s="3" t="n">
        <f aca="false">I19-E19</f>
        <v>0</v>
      </c>
      <c r="H19" s="28" t="n">
        <f aca="false">D19</f>
        <v>-3602851</v>
      </c>
      <c r="I19" s="29" t="n">
        <f aca="false">E19</f>
        <v>-10791300</v>
      </c>
      <c r="J19" s="3" t="n">
        <v>0</v>
      </c>
      <c r="K19" s="29" t="n">
        <v>0</v>
      </c>
      <c r="L19" s="28" t="n">
        <f aca="false">H19+J19</f>
        <v>-3602851</v>
      </c>
      <c r="M19" s="29" t="n">
        <f aca="false">I19+K19</f>
        <v>-10791300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-27314248</v>
      </c>
      <c r="E21" s="49" t="n">
        <v>-92262178</v>
      </c>
      <c r="F21" s="28" t="n">
        <f aca="false">H21-D21</f>
        <v>0</v>
      </c>
      <c r="G21" s="3" t="n">
        <f aca="false">I21-E21</f>
        <v>0</v>
      </c>
      <c r="H21" s="28" t="n">
        <f aca="false">D21</f>
        <v>-27314248</v>
      </c>
      <c r="I21" s="29" t="n">
        <f aca="false">E21</f>
        <v>-92262178</v>
      </c>
      <c r="J21" s="3"/>
      <c r="K21" s="29"/>
      <c r="L21" s="28" t="n">
        <f aca="false">H21+J21</f>
        <v>-27314248</v>
      </c>
      <c r="M21" s="29" t="n">
        <f aca="false">I21+K21</f>
        <v>-92262178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152770</v>
      </c>
      <c r="E23" s="49" t="n">
        <v>526934</v>
      </c>
      <c r="F23" s="28" t="n">
        <f aca="false">H23-D23</f>
        <v>0</v>
      </c>
      <c r="G23" s="3" t="n">
        <f aca="false">I23-E23</f>
        <v>0</v>
      </c>
      <c r="H23" s="28" t="n">
        <f aca="false">D23</f>
        <v>152770</v>
      </c>
      <c r="I23" s="29" t="n">
        <f aca="false">E23</f>
        <v>526934</v>
      </c>
      <c r="J23" s="3"/>
      <c r="K23" s="29"/>
      <c r="L23" s="28" t="n">
        <f aca="false">H23+J23</f>
        <v>152770</v>
      </c>
      <c r="M23" s="29" t="n">
        <f aca="false">I23+K23</f>
        <v>526934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-30764329</v>
      </c>
      <c r="E24" s="87" t="n">
        <v>-102526544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-30764329</v>
      </c>
      <c r="I24" s="31" t="n">
        <f aca="false">SUM(I19:I23)</f>
        <v>-102526544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-30764329</v>
      </c>
      <c r="M24" s="31" t="n">
        <f aca="false">SUM(M19:M23)</f>
        <v>-102526544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28852</v>
      </c>
      <c r="E49" s="49" t="n">
        <v>86411.74</v>
      </c>
      <c r="F49" s="28" t="n">
        <f aca="false">H49-D49</f>
        <v>0</v>
      </c>
      <c r="G49" s="3" t="n">
        <f aca="false">I49-E49</f>
        <v>0</v>
      </c>
      <c r="H49" s="28" t="n">
        <f aca="false">D49</f>
        <v>28852</v>
      </c>
      <c r="I49" s="29" t="n">
        <f aca="false">E49</f>
        <v>86411.74</v>
      </c>
      <c r="J49" s="3"/>
      <c r="K49" s="29"/>
      <c r="L49" s="28" t="n">
        <f aca="false">H49+J49</f>
        <v>28852</v>
      </c>
      <c r="M49" s="29" t="n">
        <f aca="false">I49+K49</f>
        <v>86411.74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-152770</v>
      </c>
      <c r="E51" s="49" t="n">
        <v>-526934</v>
      </c>
      <c r="F51" s="28" t="n">
        <f aca="false">H51-D51</f>
        <v>0</v>
      </c>
      <c r="G51" s="3" t="n">
        <f aca="false">I51-E51</f>
        <v>0</v>
      </c>
      <c r="H51" s="28" t="n">
        <f aca="false">D51</f>
        <v>-152770</v>
      </c>
      <c r="I51" s="29" t="n">
        <f aca="false">E51</f>
        <v>-526934</v>
      </c>
      <c r="J51" s="3"/>
      <c r="K51" s="29"/>
      <c r="L51" s="28" t="n">
        <f aca="false">H51+J51</f>
        <v>-152770</v>
      </c>
      <c r="M51" s="29" t="n">
        <f aca="false">I51+K51</f>
        <v>-526934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-40556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-40556</v>
      </c>
      <c r="J54" s="3"/>
      <c r="K54" s="29"/>
      <c r="L54" s="28" t="n">
        <f aca="false">H54+J54</f>
        <v>0</v>
      </c>
      <c r="M54" s="29" t="n">
        <f aca="false">I54+K54</f>
        <v>-40556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-1502272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-1502272</v>
      </c>
      <c r="J55" s="3"/>
      <c r="K55" s="29"/>
      <c r="L55" s="28" t="n">
        <f aca="false">H55+J55</f>
        <v>0</v>
      </c>
      <c r="M55" s="29" t="n">
        <f aca="false">I55+K55</f>
        <v>-1502272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-1542828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-1542828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-1542828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8648310.37810001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8648310.37810001</v>
      </c>
      <c r="J70" s="3"/>
      <c r="K70" s="29"/>
      <c r="L70" s="28" t="n">
        <f aca="false">H70+J70</f>
        <v>0</v>
      </c>
      <c r="M70" s="29" t="n">
        <f aca="false">I70+K70</f>
        <v>8648310.37810001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-9201402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-9201402</v>
      </c>
      <c r="J71" s="3"/>
      <c r="K71" s="29"/>
      <c r="L71" s="28" t="n">
        <f aca="false">H71+J71</f>
        <v>0</v>
      </c>
      <c r="M71" s="29" t="n">
        <f aca="false">I71+K71</f>
        <v>-9201402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-553091.621899992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-553091.621899992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-553091.621899992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-358430.155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-358430.155</v>
      </c>
      <c r="J74" s="3"/>
      <c r="K74" s="29"/>
      <c r="L74" s="28" t="n">
        <f aca="false">H74+J74</f>
        <v>0</v>
      </c>
      <c r="M74" s="29" t="n">
        <f aca="false">I74+K74</f>
        <v>-358430.155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3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111</v>
      </c>
      <c r="D82" s="94" t="n">
        <f aca="false">D16+D24+D29+D36+D43+D45+D47+D49</f>
        <v>0</v>
      </c>
      <c r="E82" s="96" t="n">
        <f aca="false">SUM(E72:E81)+E16+E24+E29+E36+E43+E45+E47+E49+E51+E56+E61+E66</f>
        <v>503981.963100007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503981.963100007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503981.963100007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2000-08-21T10:30:56Z</cp:lastPrinted>
  <cp:revision>0</cp:revision>
  <dc:subject/>
  <dc:title/>
</cp:coreProperties>
</file>