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ll Pipes Contribution" sheetId="1" state="visible" r:id="rId3"/>
    <sheet name="All Pipes" sheetId="2" state="visible" r:id="rId4"/>
    <sheet name="FGT only" sheetId="3" state="visible" r:id="rId5"/>
  </sheets>
  <definedNames>
    <definedName function="false" hidden="false" localSheetId="1" name="_xlnm.Print_Area" vbProcedure="false">'All Pipes'!$A$1:$P$17</definedName>
    <definedName function="false" hidden="false" localSheetId="0" name="_xlnm.Print_Area" vbProcedure="false">'All Pipes Contribution'!$A$1:$P$31</definedName>
    <definedName function="false" hidden="false" localSheetId="2" name="_xlnm.Print_Area" vbProcedure="false">'FGT only'!$A$1:$F$26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<sst xmlns="http://schemas.openxmlformats.org/spreadsheetml/2006/main" count="90" uniqueCount="41">
  <si>
    <t xml:space="preserve">Revised 2/21/01 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</si>
  <si>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</si>
  <si>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</si>
  <si>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</si>
  <si>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</si>
  <si>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TOTAL</t>
  </si>
  <si>
    <t xml:space="preserve">Keiser (Ext. 33138)</t>
  </si>
  <si>
    <t xml:space="preserve">Forecast</t>
  </si>
  <si>
    <t xml:space="preserve">Plan</t>
  </si>
  <si>
    <t xml:space="preserve">Variance</t>
  </si>
  <si>
    <t xml:space="preserve">Northern Natural Gas</t>
  </si>
  <si>
    <t xml:space="preserve">   Net Margin</t>
  </si>
  <si>
    <t xml:space="preserve">   Expenses</t>
  </si>
  <si>
    <t xml:space="preserve">   Non-Recurring</t>
  </si>
  <si>
    <t xml:space="preserve">      Total NNG</t>
  </si>
  <si>
    <t xml:space="preserve">Transwestern</t>
  </si>
  <si>
    <t xml:space="preserve">      Total TW</t>
  </si>
  <si>
    <t xml:space="preserve">Florida Gas</t>
  </si>
  <si>
    <t xml:space="preserve">      Total FGT</t>
  </si>
  <si>
    <t xml:space="preserve">TOTAL PIPES</t>
  </si>
  <si>
    <t xml:space="preserve">      TOTAL PIPES</t>
  </si>
  <si>
    <t xml:space="preserve">Revised 2/16/01</t>
  </si>
  <si>
    <t xml:space="preserve">ROUNDING???</t>
  </si>
  <si>
    <t xml:space="preserve">   Total Pipes</t>
  </si>
  <si>
    <t xml:space="preserve">1st</t>
  </si>
  <si>
    <t xml:space="preserve">2nd</t>
  </si>
  <si>
    <t xml:space="preserve">3rd</t>
  </si>
  <si>
    <t xml:space="preserve">4th</t>
  </si>
  <si>
    <t xml:space="preserve">QTR</t>
  </si>
  <si>
    <t xml:space="preserve">Net Margins PLAN</t>
  </si>
  <si>
    <t xml:space="preserve">Demand:         FTS-1</t>
  </si>
  <si>
    <t xml:space="preserve">Commodity:     FTS-1</t>
  </si>
  <si>
    <t xml:space="preserve">Demand:         FTS-2 &amp; STF</t>
  </si>
  <si>
    <t xml:space="preserve">Commodity:     FTS-2 &amp; STF</t>
  </si>
  <si>
    <t xml:space="preserve">Demand:         Phase 4  FTS-2</t>
  </si>
  <si>
    <t xml:space="preserve">Commodity:     Phase 4  FTS-2</t>
  </si>
  <si>
    <t xml:space="preserve">Other:                 IT, SFTS, PNR, Western</t>
  </si>
  <si>
    <t xml:space="preserve">Stretch:  Non-Cash</t>
  </si>
  <si>
    <t xml:space="preserve">Less:  T C &amp; S</t>
  </si>
  <si>
    <t xml:space="preserve">   Variance</t>
  </si>
  <si>
    <t xml:space="preserve">Net Margins 1st QTR FORECAST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</si>
</sst>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#,##0_);[RED]\(#,##0\)"/>
    <numFmt numFmtId="166" formatCode="[$-409]#,##0.00_);[RED]\(#,##0.00\)"/>
    <numFmt numFmtId="167" formatCode="_(* #,##0.0_);_(* \(#,##0.0\);_(* \-?_);_(@_)"/>
    <numFmt numFmtId="168" formatCode="_(\$* #,##0.0_);_(\$* \(#,##0.0\);_(\$* \-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sz val="7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22.85"/>
    <col collapsed="false" customWidth="true" hidden="false" outlineLevel="0" max="16" min="2" style="2" width="10.71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4.65" hidden="false" customHeight="false" outlineLevel="0" collapsed="false">
      <c r="A1" s="4" t="s">
        <v>0</v>
      </c>
      <c r="B1" s="5" t="s">
        <v>1</v>
      </c>
      <c r="C1" s="5"/>
      <c r="D1" s="5"/>
      <c r="E1" s="5" t="s">
        <v>2</v>
      </c>
      <c r="F1" s="5"/>
      <c r="G1" s="5"/>
      <c r="H1" s="5" t="s">
        <v>3</v>
      </c>
      <c r="I1" s="5"/>
      <c r="J1" s="5"/>
      <c r="K1" s="5" t="s">
        <v>4</v>
      </c>
      <c r="L1" s="5"/>
      <c r="M1" s="5"/>
      <c r="N1" s="5" t="s">
        <v>5</v>
      </c>
      <c r="O1" s="5"/>
      <c r="P1" s="5"/>
      <c r="Q1" s="6"/>
      <c r="R1" s="6"/>
      <c r="S1" s="6"/>
      <c r="T1" s="6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4.65" hidden="false" customHeight="false" outlineLevel="0" collapsed="false">
      <c r="A2" s="4" t="s">
        <v>6</v>
      </c>
      <c r="B2" s="5" t="s">
        <v>7</v>
      </c>
      <c r="C2" s="5" t="s">
        <v>8</v>
      </c>
      <c r="D2" s="5" t="s">
        <v>9</v>
      </c>
      <c r="E2" s="5" t="s">
        <v>7</v>
      </c>
      <c r="F2" s="5" t="s">
        <v>8</v>
      </c>
      <c r="G2" s="5" t="s">
        <v>9</v>
      </c>
      <c r="H2" s="5" t="s">
        <v>7</v>
      </c>
      <c r="I2" s="5" t="s">
        <v>8</v>
      </c>
      <c r="J2" s="5" t="s">
        <v>9</v>
      </c>
      <c r="K2" s="9" t="s">
        <v>7</v>
      </c>
      <c r="L2" s="9" t="s">
        <v>8</v>
      </c>
      <c r="M2" s="9" t="s">
        <v>9</v>
      </c>
      <c r="N2" s="9" t="s">
        <v>7</v>
      </c>
      <c r="O2" s="9" t="s">
        <v>8</v>
      </c>
      <c r="P2" s="9" t="s">
        <v>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65" hidden="false" customHeight="false" outlineLevel="0" collapsed="false">
      <c r="A3" s="10"/>
      <c r="B3" s="11"/>
      <c r="C3" s="12"/>
      <c r="D3" s="13"/>
      <c r="E3" s="11"/>
      <c r="F3" s="12"/>
      <c r="G3" s="13"/>
      <c r="H3" s="11"/>
      <c r="I3" s="12"/>
      <c r="J3" s="13"/>
      <c r="K3" s="11"/>
      <c r="L3" s="12"/>
      <c r="M3" s="13"/>
      <c r="N3" s="11"/>
      <c r="O3" s="14"/>
      <c r="P3" s="1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4.65" hidden="false" customHeight="false" outlineLevel="0" collapsed="false">
      <c r="A4" s="17" t="s">
        <v>10</v>
      </c>
      <c r="B4" s="18"/>
      <c r="C4" s="19"/>
      <c r="D4" s="20"/>
      <c r="E4" s="18"/>
      <c r="F4" s="19"/>
      <c r="G4" s="20"/>
      <c r="H4" s="18"/>
      <c r="I4" s="19"/>
      <c r="J4" s="20"/>
      <c r="K4" s="18"/>
      <c r="L4" s="19"/>
      <c r="M4" s="20"/>
      <c r="N4" s="18"/>
      <c r="O4" s="19"/>
      <c r="P4" s="20"/>
      <c r="Q4" s="21"/>
      <c r="R4" s="22"/>
      <c r="S4" s="22"/>
      <c r="T4" s="22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customFormat="false" ht="14.65" hidden="false" customHeight="false" outlineLevel="0" collapsed="false">
      <c r="A5" s="23" t="s">
        <v>11</v>
      </c>
      <c r="B5" s="18" t="n">
        <v>168.3</v>
      </c>
      <c r="C5" s="19" t="n">
        <v>165.8</v>
      </c>
      <c r="D5" s="20" t="n">
        <f aca="false">+B5-C5</f>
        <v>2.5</v>
      </c>
      <c r="E5" s="18" t="n">
        <f aca="false">21.7+21.1+26.1</f>
        <v>68.9</v>
      </c>
      <c r="F5" s="19" t="n">
        <f aca="false">22.1+21.5+25.6</f>
        <v>69.2</v>
      </c>
      <c r="G5" s="20" t="n">
        <f aca="false">+E5-F5</f>
        <v>-0.299999999999997</v>
      </c>
      <c r="H5" s="18" t="n">
        <f aca="false">24.2+24.2+25.3</f>
        <v>73.7</v>
      </c>
      <c r="I5" s="19" t="n">
        <f aca="false">24.7+24.7+25.8</f>
        <v>75.2</v>
      </c>
      <c r="J5" s="20" t="n">
        <f aca="false">+H5-I5</f>
        <v>-1.5</v>
      </c>
      <c r="K5" s="18" t="n">
        <f aca="false">24.4+52.5+54.9</f>
        <v>131.8</v>
      </c>
      <c r="L5" s="19" t="n">
        <f aca="false">24.8+52.7+54.9+0.1</f>
        <v>132.5</v>
      </c>
      <c r="M5" s="20" t="n">
        <f aca="false">+K5-L5</f>
        <v>-0.699999999999989</v>
      </c>
      <c r="N5" s="18" t="n">
        <f aca="false">+B5+E5+H5+K5</f>
        <v>442.7</v>
      </c>
      <c r="O5" s="19" t="n">
        <f aca="false">+C5+F5+I5+L5</f>
        <v>442.7</v>
      </c>
      <c r="P5" s="20" t="n">
        <f aca="false">+D5+G5+J5+M5</f>
        <v>1.4210854715202E-014</v>
      </c>
      <c r="Q5" s="21"/>
      <c r="R5" s="22"/>
      <c r="S5" s="22"/>
      <c r="T5" s="22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4.65" hidden="false" customHeight="false" outlineLevel="0" collapsed="false">
      <c r="A6" s="23" t="s">
        <v>12</v>
      </c>
      <c r="B6" s="18" t="n">
        <v>-11.6</v>
      </c>
      <c r="C6" s="19" t="n">
        <v>-11.6</v>
      </c>
      <c r="D6" s="20" t="n">
        <f aca="false">+B6-C6</f>
        <v>0</v>
      </c>
      <c r="E6" s="18" t="n">
        <f aca="false">-3.6-3.5-3.5</f>
        <v>-10.6</v>
      </c>
      <c r="F6" s="19" t="n">
        <f aca="false">-3.7-3.5-3.5</f>
        <v>-10.7</v>
      </c>
      <c r="G6" s="20" t="n">
        <f aca="false">+E6-F6</f>
        <v>0.0999999999999996</v>
      </c>
      <c r="H6" s="18" t="n">
        <f aca="false">-3.5-3.4-3.4</f>
        <v>-10.3</v>
      </c>
      <c r="I6" s="19" t="n">
        <f aca="false">-3.5-3.4-3.4</f>
        <v>-10.3</v>
      </c>
      <c r="J6" s="20" t="n">
        <f aca="false">+H6-I6</f>
        <v>0</v>
      </c>
      <c r="K6" s="18" t="n">
        <f aca="false">-3.6-4.4-4.4</f>
        <v>-12.4</v>
      </c>
      <c r="L6" s="19" t="n">
        <f aca="false">-3.6-4.3-4.4</f>
        <v>-12.3</v>
      </c>
      <c r="M6" s="20" t="n">
        <f aca="false">+K6-L6</f>
        <v>-0.0999999999999996</v>
      </c>
      <c r="N6" s="18" t="n">
        <f aca="false">+B6+E6+H6+K6</f>
        <v>-44.9</v>
      </c>
      <c r="O6" s="19" t="n">
        <f aca="false">+C6+F6+I6+L6</f>
        <v>-44.9</v>
      </c>
      <c r="P6" s="20" t="n">
        <f aca="false">+D6+G6+J6+M6</f>
        <v>0</v>
      </c>
      <c r="Q6" s="21"/>
      <c r="R6" s="22"/>
      <c r="S6" s="22"/>
      <c r="T6" s="22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4.65" hidden="false" customHeight="false" outlineLevel="0" collapsed="false">
      <c r="A7" s="23" t="s">
        <v>13</v>
      </c>
      <c r="B7" s="24" t="n">
        <v>0</v>
      </c>
      <c r="C7" s="25" t="n">
        <v>0</v>
      </c>
      <c r="D7" s="26" t="n">
        <f aca="false">+B7-C7</f>
        <v>0</v>
      </c>
      <c r="E7" s="24" t="n">
        <v>8.7</v>
      </c>
      <c r="F7" s="25" t="n">
        <v>8.7</v>
      </c>
      <c r="G7" s="26" t="n">
        <f aca="false">+E7-F7</f>
        <v>0</v>
      </c>
      <c r="H7" s="24" t="n">
        <v>0</v>
      </c>
      <c r="I7" s="25" t="n">
        <v>0</v>
      </c>
      <c r="J7" s="26" t="n">
        <f aca="false">+H7-I7</f>
        <v>0</v>
      </c>
      <c r="K7" s="24" t="n">
        <v>0</v>
      </c>
      <c r="L7" s="25" t="n">
        <v>0</v>
      </c>
      <c r="M7" s="26" t="n">
        <f aca="false">+K7-L7</f>
        <v>0</v>
      </c>
      <c r="N7" s="24" t="n">
        <f aca="false">+B7+E7+H7+K7</f>
        <v>8.7</v>
      </c>
      <c r="O7" s="25" t="n">
        <f aca="false">+C7+F7+I7+L7</f>
        <v>8.7</v>
      </c>
      <c r="P7" s="26" t="n">
        <f aca="false">+D7+G7+J7+M7</f>
        <v>0</v>
      </c>
      <c r="Q7" s="21"/>
      <c r="R7" s="22"/>
      <c r="S7" s="22"/>
      <c r="T7" s="22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4.65" hidden="false" customHeight="false" outlineLevel="0" collapsed="false">
      <c r="A8" s="17" t="s">
        <v>14</v>
      </c>
      <c r="B8" s="27" t="n">
        <f aca="false">SUM(B5:B7)</f>
        <v>156.7</v>
      </c>
      <c r="C8" s="28" t="n">
        <f aca="false">SUM(C5:C7)</f>
        <v>154.2</v>
      </c>
      <c r="D8" s="29" t="n">
        <f aca="false">SUM(D5:D7)</f>
        <v>2.5</v>
      </c>
      <c r="E8" s="27" t="n">
        <f aca="false">SUM(E5:E7)</f>
        <v>67</v>
      </c>
      <c r="F8" s="28" t="n">
        <f aca="false">SUM(F5:F7)</f>
        <v>67.2</v>
      </c>
      <c r="G8" s="29" t="n">
        <f aca="false">SUM(G5:G7)</f>
        <v>-0.199999999999998</v>
      </c>
      <c r="H8" s="27" t="n">
        <f aca="false">SUM(H5:H7)</f>
        <v>63.4</v>
      </c>
      <c r="I8" s="28" t="n">
        <f aca="false">SUM(I5:I7)</f>
        <v>64.9</v>
      </c>
      <c r="J8" s="29" t="n">
        <f aca="false">SUM(J5:J7)</f>
        <v>-1.5</v>
      </c>
      <c r="K8" s="27" t="n">
        <f aca="false">SUM(K5:K7)</f>
        <v>119.4</v>
      </c>
      <c r="L8" s="28" t="n">
        <f aca="false">SUM(L5:L7)</f>
        <v>120.2</v>
      </c>
      <c r="M8" s="29" t="n">
        <f aca="false">SUM(M5:M7)</f>
        <v>-0.799999999999988</v>
      </c>
      <c r="N8" s="27" t="n">
        <f aca="false">SUM(N5:N7)</f>
        <v>406.5</v>
      </c>
      <c r="O8" s="28" t="n">
        <f aca="false">SUM(O5:O7)</f>
        <v>406.5</v>
      </c>
      <c r="P8" s="29" t="n">
        <f aca="false">SUM(P5:P7)</f>
        <v>1.4210854715202E-014</v>
      </c>
      <c r="Q8" s="30"/>
      <c r="R8" s="31"/>
      <c r="S8" s="31"/>
      <c r="T8" s="31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4.65" hidden="false" customHeight="false" outlineLevel="0" collapsed="false">
      <c r="A9" s="23"/>
      <c r="B9" s="18"/>
      <c r="C9" s="19"/>
      <c r="D9" s="20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Q9" s="21"/>
      <c r="R9" s="22"/>
      <c r="S9" s="22"/>
      <c r="T9" s="22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4.65" hidden="false" customHeight="false" outlineLevel="0" collapsed="false">
      <c r="A10" s="17" t="s">
        <v>15</v>
      </c>
      <c r="B10" s="18"/>
      <c r="C10" s="19"/>
      <c r="D10" s="20"/>
      <c r="E10" s="18"/>
      <c r="F10" s="19"/>
      <c r="G10" s="20"/>
      <c r="H10" s="18"/>
      <c r="I10" s="19"/>
      <c r="J10" s="20"/>
      <c r="K10" s="18"/>
      <c r="L10" s="19"/>
      <c r="M10" s="20"/>
      <c r="N10" s="18"/>
      <c r="O10" s="19"/>
      <c r="P10" s="20"/>
      <c r="Q10" s="22"/>
      <c r="R10" s="22"/>
      <c r="S10" s="22"/>
      <c r="T10" s="22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</row>
    <row r="11" customFormat="false" ht="14.65" hidden="false" customHeight="false" outlineLevel="0" collapsed="false">
      <c r="A11" s="23" t="s">
        <v>11</v>
      </c>
      <c r="B11" s="18"/>
      <c r="C11" s="19" t="n">
        <v>37.4</v>
      </c>
      <c r="D11" s="20" t="n">
        <f aca="false">+B11-C11</f>
        <v>-37.4</v>
      </c>
      <c r="E11" s="18"/>
      <c r="F11" s="19" t="n">
        <v>40.8</v>
      </c>
      <c r="G11" s="20" t="n">
        <f aca="false">+E11-F11</f>
        <v>-40.8</v>
      </c>
      <c r="H11" s="18"/>
      <c r="I11" s="19" t="n">
        <v>40.7</v>
      </c>
      <c r="J11" s="20" t="n">
        <f aca="false">+H11-I11</f>
        <v>-40.7</v>
      </c>
      <c r="K11" s="18"/>
      <c r="L11" s="19" t="n">
        <v>39.3</v>
      </c>
      <c r="M11" s="20" t="n">
        <f aca="false">+K11-L11</f>
        <v>-39.3</v>
      </c>
      <c r="N11" s="18" t="n">
        <f aca="false">+B11+E11+H11+K11</f>
        <v>0</v>
      </c>
      <c r="O11" s="19" t="n">
        <f aca="false">+C11+F11+I11+L11</f>
        <v>158.2</v>
      </c>
      <c r="P11" s="20" t="n">
        <f aca="false">+D11+G11+J11+M11</f>
        <v>-158.2</v>
      </c>
      <c r="Q11" s="22"/>
      <c r="R11" s="22"/>
      <c r="S11" s="22"/>
      <c r="T11" s="22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4.65" hidden="false" customHeight="false" outlineLevel="0" collapsed="false">
      <c r="A12" s="23" t="s">
        <v>12</v>
      </c>
      <c r="B12" s="18"/>
      <c r="C12" s="19" t="n">
        <v>5.1</v>
      </c>
      <c r="D12" s="20" t="n">
        <f aca="false">+B12-C12</f>
        <v>-5.1</v>
      </c>
      <c r="E12" s="18"/>
      <c r="F12" s="19" t="n">
        <v>4.2</v>
      </c>
      <c r="G12" s="20" t="n">
        <f aca="false">+E12-F12</f>
        <v>-4.2</v>
      </c>
      <c r="H12" s="18"/>
      <c r="I12" s="19" t="n">
        <v>4.7</v>
      </c>
      <c r="J12" s="20" t="n">
        <f aca="false">+H12-I12</f>
        <v>-4.7</v>
      </c>
      <c r="K12" s="18"/>
      <c r="L12" s="19" t="n">
        <v>5.8</v>
      </c>
      <c r="M12" s="20" t="n">
        <f aca="false">+K12-L12</f>
        <v>-5.8</v>
      </c>
      <c r="N12" s="18" t="n">
        <f aca="false">+B12+E12+H12+K12</f>
        <v>0</v>
      </c>
      <c r="O12" s="19" t="n">
        <f aca="false">+C12+F12+I12+L12</f>
        <v>19.8</v>
      </c>
      <c r="P12" s="20" t="n">
        <f aca="false">+D12+G12+J12+M12</f>
        <v>-19.8</v>
      </c>
      <c r="Q12" s="22"/>
      <c r="R12" s="22"/>
      <c r="S12" s="22"/>
      <c r="T12" s="22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4.65" hidden="false" customHeight="false" outlineLevel="0" collapsed="false">
      <c r="A13" s="23" t="s">
        <v>13</v>
      </c>
      <c r="B13" s="24" t="n">
        <v>0</v>
      </c>
      <c r="C13" s="25" t="n">
        <v>0</v>
      </c>
      <c r="D13" s="26" t="n">
        <f aca="false">+B13-C13</f>
        <v>0</v>
      </c>
      <c r="E13" s="24" t="n">
        <v>0</v>
      </c>
      <c r="F13" s="25" t="n">
        <v>0</v>
      </c>
      <c r="G13" s="26" t="n">
        <f aca="false">+E13-F13</f>
        <v>0</v>
      </c>
      <c r="H13" s="24" t="n">
        <v>0</v>
      </c>
      <c r="I13" s="25" t="n">
        <v>0</v>
      </c>
      <c r="J13" s="26" t="n">
        <f aca="false">+H13-I13</f>
        <v>0</v>
      </c>
      <c r="K13" s="24" t="n">
        <v>0</v>
      </c>
      <c r="L13" s="25" t="n">
        <v>0</v>
      </c>
      <c r="M13" s="26" t="n">
        <f aca="false">+K13-L13</f>
        <v>0</v>
      </c>
      <c r="N13" s="24" t="n">
        <f aca="false">+B13+E13+H13+K13</f>
        <v>0</v>
      </c>
      <c r="O13" s="25" t="n">
        <f aca="false">+C13+F13+I13+L13</f>
        <v>0</v>
      </c>
      <c r="P13" s="26" t="n">
        <f aca="false">+D13+G13+J13+M13</f>
        <v>0</v>
      </c>
      <c r="Q13" s="22"/>
      <c r="R13" s="22"/>
      <c r="S13" s="22"/>
      <c r="T13" s="22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4.65" hidden="false" customHeight="false" outlineLevel="0" collapsed="false">
      <c r="A14" s="17" t="s">
        <v>16</v>
      </c>
      <c r="B14" s="27" t="n">
        <f aca="false">SUM(B11:B13)</f>
        <v>0</v>
      </c>
      <c r="C14" s="28" t="n">
        <f aca="false">SUM(C11:C13)</f>
        <v>42.5</v>
      </c>
      <c r="D14" s="29" t="n">
        <f aca="false">SUM(D11:D13)</f>
        <v>-42.5</v>
      </c>
      <c r="E14" s="27" t="n">
        <f aca="false">SUM(E11:E13)</f>
        <v>0</v>
      </c>
      <c r="F14" s="28" t="n">
        <f aca="false">SUM(F11:F13)</f>
        <v>45</v>
      </c>
      <c r="G14" s="29" t="n">
        <f aca="false">SUM(G11:G13)</f>
        <v>-45</v>
      </c>
      <c r="H14" s="27" t="n">
        <f aca="false">SUM(H11:H13)</f>
        <v>0</v>
      </c>
      <c r="I14" s="28" t="n">
        <f aca="false">SUM(I11:I13)</f>
        <v>45.4</v>
      </c>
      <c r="J14" s="29" t="n">
        <f aca="false">SUM(J11:J13)</f>
        <v>-45.4</v>
      </c>
      <c r="K14" s="27" t="n">
        <f aca="false">SUM(K11:K13)</f>
        <v>0</v>
      </c>
      <c r="L14" s="28" t="n">
        <f aca="false">SUM(L11:L13)</f>
        <v>45.1</v>
      </c>
      <c r="M14" s="29" t="n">
        <f aca="false">SUM(M11:M13)</f>
        <v>-45.1</v>
      </c>
      <c r="N14" s="27" t="n">
        <f aca="false">SUM(N11:N13)</f>
        <v>0</v>
      </c>
      <c r="O14" s="28" t="n">
        <f aca="false">SUM(O11:O13)</f>
        <v>178</v>
      </c>
      <c r="P14" s="29" t="n">
        <f aca="false">SUM(P11:P13)</f>
        <v>-178</v>
      </c>
      <c r="Q14" s="31"/>
      <c r="R14" s="31"/>
      <c r="S14" s="31"/>
      <c r="T14" s="31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6"/>
      <c r="EH14" s="16"/>
      <c r="EI14" s="16"/>
      <c r="EJ14" s="16"/>
      <c r="EK14" s="16"/>
      <c r="EL14" s="16"/>
      <c r="EM14" s="16"/>
      <c r="EN14" s="16"/>
      <c r="EO14" s="16"/>
      <c r="EP14" s="16"/>
      <c r="EQ14" s="16"/>
      <c r="ER14" s="16"/>
      <c r="ES14" s="16"/>
      <c r="ET14" s="16"/>
      <c r="EU14" s="16"/>
      <c r="EV14" s="16"/>
      <c r="EW14" s="16"/>
      <c r="EX14" s="16"/>
      <c r="EY14" s="16"/>
      <c r="EZ14" s="16"/>
      <c r="FA14" s="16"/>
      <c r="FB14" s="16"/>
      <c r="FC14" s="16"/>
      <c r="FD14" s="16"/>
      <c r="FE14" s="16"/>
      <c r="FF14" s="16"/>
      <c r="FG14" s="16"/>
      <c r="FH14" s="16"/>
      <c r="FI14" s="16"/>
      <c r="FJ14" s="16"/>
      <c r="FK14" s="16"/>
      <c r="FL14" s="16"/>
      <c r="FM14" s="16"/>
      <c r="FN14" s="16"/>
      <c r="FO14" s="16"/>
      <c r="FP14" s="16"/>
      <c r="FQ14" s="16"/>
      <c r="FR14" s="16"/>
      <c r="FS14" s="16"/>
      <c r="FT14" s="16"/>
      <c r="FU14" s="16"/>
      <c r="FV14" s="16"/>
      <c r="FW14" s="16"/>
      <c r="FX14" s="16"/>
      <c r="FY14" s="16"/>
      <c r="FZ14" s="16"/>
      <c r="GA14" s="16"/>
      <c r="GB14" s="16"/>
      <c r="GC14" s="16"/>
      <c r="GD14" s="16"/>
      <c r="GE14" s="16"/>
      <c r="GF14" s="16"/>
      <c r="GG14" s="16"/>
      <c r="GH14" s="16"/>
      <c r="GI14" s="16"/>
      <c r="GJ14" s="16"/>
      <c r="GK14" s="16"/>
      <c r="GL14" s="16"/>
      <c r="GM14" s="16"/>
      <c r="GN14" s="16"/>
      <c r="GO14" s="16"/>
      <c r="GP14" s="16"/>
      <c r="GQ14" s="16"/>
      <c r="GR14" s="16"/>
      <c r="GS14" s="16"/>
      <c r="GT14" s="16"/>
      <c r="GU14" s="16"/>
      <c r="GV14" s="16"/>
      <c r="GW14" s="16"/>
      <c r="GX14" s="16"/>
      <c r="GY14" s="16"/>
      <c r="GZ14" s="16"/>
      <c r="HA14" s="16"/>
      <c r="HB14" s="16"/>
      <c r="HC14" s="16"/>
      <c r="HD14" s="16"/>
      <c r="HE14" s="16"/>
      <c r="HF14" s="16"/>
      <c r="HG14" s="16"/>
      <c r="HH14" s="16"/>
      <c r="HI14" s="16"/>
      <c r="HJ14" s="16"/>
      <c r="HK14" s="16"/>
      <c r="HL14" s="16"/>
      <c r="HM14" s="16"/>
      <c r="HN14" s="16"/>
      <c r="HO14" s="16"/>
      <c r="HP14" s="16"/>
      <c r="HQ14" s="16"/>
      <c r="HR14" s="16"/>
      <c r="HS14" s="16"/>
      <c r="HT14" s="16"/>
      <c r="HU14" s="16"/>
      <c r="HV14" s="16"/>
      <c r="HW14" s="16"/>
      <c r="HX14" s="16"/>
      <c r="HY14" s="16"/>
      <c r="HZ14" s="16"/>
      <c r="IA14" s="16"/>
      <c r="IB14" s="16"/>
      <c r="IC14" s="16"/>
      <c r="ID14" s="16"/>
      <c r="IE14" s="16"/>
      <c r="IF14" s="16"/>
      <c r="IG14" s="16"/>
      <c r="IH14" s="16"/>
      <c r="II14" s="16"/>
      <c r="IJ14" s="16"/>
      <c r="IK14" s="16"/>
      <c r="IL14" s="16"/>
      <c r="IM14" s="16"/>
      <c r="IN14" s="16"/>
      <c r="IO14" s="16"/>
      <c r="IP14" s="16"/>
      <c r="IQ14" s="16"/>
      <c r="IR14" s="16"/>
      <c r="IS14" s="16"/>
      <c r="IT14" s="16"/>
      <c r="IU14" s="16"/>
      <c r="IV14" s="16"/>
      <c r="IW14" s="16"/>
    </row>
    <row r="15" customFormat="false" ht="14.65" hidden="false" customHeight="false" outlineLevel="0" collapsed="false">
      <c r="A15" s="23"/>
      <c r="B15" s="18"/>
      <c r="C15" s="19"/>
      <c r="D15" s="20"/>
      <c r="E15" s="18"/>
      <c r="F15" s="19"/>
      <c r="G15" s="20"/>
      <c r="H15" s="18"/>
      <c r="I15" s="19"/>
      <c r="J15" s="20"/>
      <c r="K15" s="18"/>
      <c r="L15" s="19"/>
      <c r="M15" s="20"/>
      <c r="N15" s="18"/>
      <c r="O15" s="19"/>
      <c r="P15" s="20"/>
      <c r="Q15" s="22"/>
      <c r="R15" s="22"/>
      <c r="S15" s="22"/>
      <c r="T15" s="22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4.65" hidden="false" customHeight="false" outlineLevel="0" collapsed="false">
      <c r="A16" s="17" t="s">
        <v>17</v>
      </c>
      <c r="B16" s="24"/>
      <c r="C16" s="25"/>
      <c r="D16" s="26"/>
      <c r="E16" s="24"/>
      <c r="F16" s="25"/>
      <c r="G16" s="26"/>
      <c r="H16" s="24"/>
      <c r="I16" s="25"/>
      <c r="J16" s="26"/>
      <c r="K16" s="24"/>
      <c r="L16" s="25"/>
      <c r="M16" s="26"/>
      <c r="N16" s="24"/>
      <c r="O16" s="25"/>
      <c r="P16" s="26"/>
      <c r="Q16" s="22"/>
      <c r="R16" s="22"/>
      <c r="S16" s="22"/>
      <c r="T16" s="2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4.65" hidden="false" customHeight="false" outlineLevel="0" collapsed="false">
      <c r="A17" s="23" t="s">
        <v>11</v>
      </c>
      <c r="B17" s="24"/>
      <c r="C17" s="25"/>
      <c r="D17" s="20" t="n">
        <f aca="false">+B17-C17</f>
        <v>0</v>
      </c>
      <c r="E17" s="24"/>
      <c r="F17" s="25"/>
      <c r="G17" s="20" t="n">
        <f aca="false">+E17-F17</f>
        <v>0</v>
      </c>
      <c r="H17" s="24"/>
      <c r="I17" s="25"/>
      <c r="J17" s="20" t="n">
        <f aca="false">+H17-I17</f>
        <v>0</v>
      </c>
      <c r="K17" s="24"/>
      <c r="L17" s="25"/>
      <c r="M17" s="20" t="n">
        <f aca="false">+K17-L17</f>
        <v>0</v>
      </c>
      <c r="N17" s="18" t="n">
        <f aca="false">+B17+E17+H17+K17</f>
        <v>0</v>
      </c>
      <c r="O17" s="19" t="n">
        <f aca="false">+C17+F17+I17+L17</f>
        <v>0</v>
      </c>
      <c r="P17" s="20" t="n">
        <f aca="false">+D17+G17+J17+M17</f>
        <v>0</v>
      </c>
      <c r="Q17" s="22"/>
      <c r="R17" s="22"/>
      <c r="S17" s="22"/>
      <c r="T17" s="2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4.65" hidden="false" customHeight="false" outlineLevel="0" collapsed="false">
      <c r="A18" s="23" t="s">
        <v>12</v>
      </c>
      <c r="B18" s="18"/>
      <c r="C18" s="19"/>
      <c r="D18" s="20" t="n">
        <f aca="false">+B18-C18</f>
        <v>0</v>
      </c>
      <c r="E18" s="18"/>
      <c r="F18" s="19"/>
      <c r="G18" s="20" t="n">
        <f aca="false">+E18-F18</f>
        <v>0</v>
      </c>
      <c r="H18" s="18"/>
      <c r="I18" s="19"/>
      <c r="J18" s="20" t="n">
        <f aca="false">+H18-I18</f>
        <v>0</v>
      </c>
      <c r="K18" s="18"/>
      <c r="L18" s="19"/>
      <c r="M18" s="20" t="n">
        <f aca="false">+K18-L18</f>
        <v>0</v>
      </c>
      <c r="N18" s="18" t="n">
        <f aca="false">+B18+E18+H18+K18</f>
        <v>0</v>
      </c>
      <c r="O18" s="19" t="n">
        <f aca="false">+C18+F18+I18+L18</f>
        <v>0</v>
      </c>
      <c r="P18" s="20" t="n">
        <f aca="false">+D18+G18+J18+M18</f>
        <v>0</v>
      </c>
      <c r="Q18" s="22"/>
      <c r="R18" s="22"/>
      <c r="S18" s="22"/>
      <c r="T18" s="2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4.65" hidden="false" customHeight="false" outlineLevel="0" collapsed="false">
      <c r="A19" s="23" t="s">
        <v>13</v>
      </c>
      <c r="B19" s="24" t="n">
        <v>0</v>
      </c>
      <c r="C19" s="25" t="n">
        <v>0</v>
      </c>
      <c r="D19" s="26" t="n">
        <f aca="false">+B19-C19</f>
        <v>0</v>
      </c>
      <c r="E19" s="24" t="n">
        <v>0</v>
      </c>
      <c r="F19" s="25" t="n">
        <v>0</v>
      </c>
      <c r="G19" s="26" t="n">
        <f aca="false">+E19-F19</f>
        <v>0</v>
      </c>
      <c r="H19" s="24" t="n">
        <v>0</v>
      </c>
      <c r="I19" s="25" t="n">
        <v>0</v>
      </c>
      <c r="J19" s="26" t="n">
        <f aca="false">+H19-I19</f>
        <v>0</v>
      </c>
      <c r="K19" s="24" t="n">
        <v>0</v>
      </c>
      <c r="L19" s="25" t="n">
        <v>0</v>
      </c>
      <c r="M19" s="26" t="n">
        <f aca="false">+K19-L19</f>
        <v>0</v>
      </c>
      <c r="N19" s="24" t="n">
        <v>0</v>
      </c>
      <c r="O19" s="25" t="n">
        <v>0</v>
      </c>
      <c r="P19" s="26" t="n">
        <f aca="false">+D19+G19+J19+M19</f>
        <v>0</v>
      </c>
      <c r="Q19" s="22"/>
      <c r="R19" s="22"/>
      <c r="S19" s="22"/>
      <c r="T19" s="2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4.65" hidden="false" customHeight="false" outlineLevel="0" collapsed="false">
      <c r="A20" s="17" t="s">
        <v>18</v>
      </c>
      <c r="B20" s="32"/>
      <c r="C20" s="33"/>
      <c r="D20" s="29" t="n">
        <f aca="false">SUM(D17:D19)</f>
        <v>0</v>
      </c>
      <c r="E20" s="32"/>
      <c r="F20" s="33"/>
      <c r="G20" s="29" t="n">
        <f aca="false">SUM(G17:G19)</f>
        <v>0</v>
      </c>
      <c r="H20" s="32"/>
      <c r="I20" s="33"/>
      <c r="J20" s="29" t="n">
        <f aca="false">SUM(J17:J19)</f>
        <v>0</v>
      </c>
      <c r="K20" s="32"/>
      <c r="L20" s="33"/>
      <c r="M20" s="29" t="n">
        <f aca="false">SUM(M17:M19)</f>
        <v>0</v>
      </c>
      <c r="N20" s="27" t="n">
        <f aca="false">SUM(N17:N19)</f>
        <v>0</v>
      </c>
      <c r="O20" s="28" t="n">
        <f aca="false">SUM(O17:O19)</f>
        <v>0</v>
      </c>
      <c r="P20" s="29" t="n">
        <f aca="false">SUM(P17:P19)</f>
        <v>0</v>
      </c>
      <c r="Q20" s="31"/>
      <c r="R20" s="31"/>
      <c r="S20" s="31"/>
      <c r="T20" s="31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16"/>
      <c r="GQ20" s="16"/>
      <c r="GR20" s="16"/>
      <c r="GS20" s="16"/>
      <c r="GT20" s="16"/>
      <c r="GU20" s="16"/>
      <c r="GV20" s="16"/>
      <c r="GW20" s="16"/>
      <c r="GX20" s="16"/>
      <c r="GY20" s="16"/>
      <c r="GZ20" s="16"/>
      <c r="HA20" s="16"/>
      <c r="HB20" s="16"/>
      <c r="HC20" s="16"/>
      <c r="HD20" s="16"/>
      <c r="HE20" s="16"/>
      <c r="HF20" s="16"/>
      <c r="HG20" s="16"/>
      <c r="HH20" s="16"/>
      <c r="HI20" s="16"/>
      <c r="HJ20" s="16"/>
      <c r="HK20" s="16"/>
      <c r="HL20" s="16"/>
      <c r="HM20" s="16"/>
      <c r="HN20" s="16"/>
      <c r="HO20" s="16"/>
      <c r="HP20" s="16"/>
      <c r="HQ20" s="16"/>
      <c r="HR20" s="16"/>
      <c r="HS20" s="16"/>
      <c r="HT20" s="16"/>
      <c r="HU20" s="16"/>
      <c r="HV20" s="16"/>
      <c r="HW20" s="16"/>
      <c r="HX20" s="16"/>
      <c r="HY20" s="16"/>
      <c r="HZ20" s="16"/>
      <c r="IA20" s="16"/>
      <c r="IB20" s="16"/>
      <c r="IC20" s="16"/>
      <c r="ID20" s="16"/>
      <c r="IE20" s="16"/>
      <c r="IF20" s="16"/>
      <c r="IG20" s="16"/>
      <c r="IH20" s="16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16"/>
      <c r="IU20" s="16"/>
      <c r="IV20" s="16"/>
      <c r="IW20" s="16"/>
    </row>
    <row r="21" customFormat="false" ht="14.65" hidden="false" customHeight="false" outlineLevel="0" collapsed="false">
      <c r="A21" s="23"/>
      <c r="B21" s="24"/>
      <c r="C21" s="25"/>
      <c r="D21" s="26"/>
      <c r="E21" s="24"/>
      <c r="F21" s="25"/>
      <c r="G21" s="26"/>
      <c r="H21" s="24"/>
      <c r="I21" s="25"/>
      <c r="J21" s="26"/>
      <c r="K21" s="24"/>
      <c r="L21" s="25"/>
      <c r="M21" s="26"/>
      <c r="N21" s="24"/>
      <c r="O21" s="25"/>
      <c r="P21" s="26"/>
      <c r="Q21" s="22"/>
      <c r="R21" s="22"/>
      <c r="S21" s="22"/>
      <c r="T21" s="2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4.65" hidden="false" customHeight="false" outlineLevel="0" collapsed="false">
      <c r="A22" s="17" t="s">
        <v>19</v>
      </c>
      <c r="B22" s="34"/>
      <c r="C22" s="35"/>
      <c r="D22" s="36"/>
      <c r="E22" s="27"/>
      <c r="F22" s="28"/>
      <c r="G22" s="29"/>
      <c r="H22" s="27"/>
      <c r="I22" s="28"/>
      <c r="J22" s="29"/>
      <c r="K22" s="27"/>
      <c r="L22" s="28"/>
      <c r="M22" s="29"/>
      <c r="N22" s="27"/>
      <c r="O22" s="28"/>
      <c r="P22" s="29"/>
      <c r="Q22" s="31"/>
      <c r="R22" s="31"/>
      <c r="S22" s="31"/>
      <c r="T22" s="31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  <c r="CJ22" s="16"/>
      <c r="CK22" s="16"/>
      <c r="CL22" s="16"/>
      <c r="CM22" s="16"/>
      <c r="CN22" s="16"/>
      <c r="CO22" s="16"/>
      <c r="CP22" s="16"/>
      <c r="CQ22" s="16"/>
      <c r="CR22" s="16"/>
      <c r="CS22" s="16"/>
      <c r="CT22" s="16"/>
      <c r="CU22" s="16"/>
      <c r="CV22" s="16"/>
      <c r="CW22" s="16"/>
      <c r="CX22" s="16"/>
      <c r="CY22" s="16"/>
      <c r="CZ22" s="16"/>
      <c r="DA22" s="16"/>
      <c r="DB22" s="16"/>
      <c r="DC22" s="16"/>
      <c r="DD22" s="16"/>
      <c r="DE22" s="16"/>
      <c r="DF22" s="16"/>
      <c r="DG22" s="16"/>
      <c r="DH22" s="16"/>
      <c r="DI22" s="16"/>
      <c r="DJ22" s="16"/>
      <c r="DK22" s="16"/>
      <c r="DL22" s="16"/>
      <c r="DM22" s="16"/>
      <c r="DN22" s="16"/>
      <c r="DO22" s="16"/>
      <c r="DP22" s="16"/>
      <c r="DQ22" s="16"/>
      <c r="DR22" s="16"/>
      <c r="DS22" s="16"/>
      <c r="DT22" s="16"/>
      <c r="DU22" s="16"/>
      <c r="DV22" s="16"/>
      <c r="DW22" s="16"/>
      <c r="DX22" s="16"/>
      <c r="DY22" s="16"/>
      <c r="DZ22" s="16"/>
      <c r="EA22" s="16"/>
      <c r="EB22" s="16"/>
      <c r="EC22" s="16"/>
      <c r="ED22" s="16"/>
      <c r="EE22" s="16"/>
      <c r="EF22" s="16"/>
      <c r="EG22" s="16"/>
      <c r="EH22" s="16"/>
      <c r="EI22" s="16"/>
      <c r="EJ22" s="16"/>
      <c r="EK22" s="16"/>
      <c r="EL22" s="16"/>
      <c r="EM22" s="16"/>
      <c r="EN22" s="16"/>
      <c r="EO22" s="16"/>
      <c r="EP22" s="16"/>
      <c r="EQ22" s="16"/>
      <c r="ER22" s="16"/>
      <c r="ES22" s="16"/>
      <c r="ET22" s="16"/>
      <c r="EU22" s="16"/>
      <c r="EV22" s="16"/>
      <c r="EW22" s="16"/>
      <c r="EX22" s="16"/>
      <c r="EY22" s="16"/>
      <c r="EZ22" s="16"/>
      <c r="FA22" s="16"/>
      <c r="FB22" s="16"/>
      <c r="FC22" s="16"/>
      <c r="FD22" s="16"/>
      <c r="FE22" s="16"/>
      <c r="FF22" s="16"/>
      <c r="FG22" s="16"/>
      <c r="FH22" s="16"/>
      <c r="FI22" s="16"/>
      <c r="FJ22" s="16"/>
      <c r="FK22" s="16"/>
      <c r="FL22" s="16"/>
      <c r="FM22" s="16"/>
      <c r="FN22" s="16"/>
      <c r="FO22" s="16"/>
      <c r="FP22" s="16"/>
      <c r="FQ22" s="16"/>
      <c r="FR22" s="16"/>
      <c r="FS22" s="16"/>
      <c r="FT22" s="16"/>
      <c r="FU22" s="16"/>
      <c r="FV22" s="16"/>
      <c r="FW22" s="16"/>
      <c r="FX22" s="16"/>
      <c r="FY22" s="16"/>
      <c r="FZ22" s="16"/>
      <c r="GA22" s="16"/>
      <c r="GB22" s="16"/>
      <c r="GC22" s="16"/>
      <c r="GD22" s="16"/>
      <c r="GE22" s="16"/>
      <c r="GF22" s="16"/>
      <c r="GG22" s="16"/>
      <c r="GH22" s="16"/>
      <c r="GI22" s="16"/>
      <c r="GJ22" s="16"/>
      <c r="GK22" s="16"/>
      <c r="GL22" s="16"/>
      <c r="GM22" s="16"/>
      <c r="GN22" s="16"/>
      <c r="GO22" s="16"/>
      <c r="GP22" s="16"/>
      <c r="GQ22" s="16"/>
      <c r="GR22" s="16"/>
      <c r="GS22" s="16"/>
      <c r="GT22" s="16"/>
      <c r="GU22" s="16"/>
      <c r="GV22" s="16"/>
      <c r="GW22" s="16"/>
      <c r="GX22" s="16"/>
      <c r="GY22" s="16"/>
      <c r="GZ22" s="16"/>
      <c r="HA22" s="16"/>
      <c r="HB22" s="16"/>
      <c r="HC22" s="16"/>
      <c r="HD22" s="16"/>
      <c r="HE22" s="16"/>
      <c r="HF22" s="16"/>
      <c r="HG22" s="16"/>
      <c r="HH22" s="16"/>
      <c r="HI22" s="16"/>
      <c r="HJ22" s="16"/>
      <c r="HK22" s="16"/>
      <c r="HL22" s="16"/>
      <c r="HM22" s="16"/>
      <c r="HN22" s="16"/>
      <c r="HO22" s="16"/>
      <c r="HP22" s="16"/>
      <c r="HQ22" s="16"/>
      <c r="HR22" s="16"/>
      <c r="HS22" s="16"/>
      <c r="HT22" s="16"/>
      <c r="HU22" s="16"/>
      <c r="HV22" s="16"/>
      <c r="HW22" s="16"/>
      <c r="HX22" s="16"/>
      <c r="HY22" s="16"/>
      <c r="HZ22" s="16"/>
      <c r="IA22" s="16"/>
      <c r="IB22" s="16"/>
      <c r="IC22" s="16"/>
      <c r="ID22" s="16"/>
      <c r="IE22" s="16"/>
      <c r="IF22" s="16"/>
      <c r="IG22" s="16"/>
      <c r="IH22" s="16"/>
      <c r="II22" s="16"/>
      <c r="IJ22" s="16"/>
      <c r="IK22" s="16"/>
      <c r="IL22" s="16"/>
      <c r="IM22" s="16"/>
      <c r="IN22" s="16"/>
      <c r="IO22" s="16"/>
      <c r="IP22" s="16"/>
      <c r="IQ22" s="16"/>
      <c r="IR22" s="16"/>
      <c r="IS22" s="16"/>
      <c r="IT22" s="16"/>
      <c r="IU22" s="16"/>
      <c r="IV22" s="16"/>
      <c r="IW22" s="16"/>
    </row>
    <row r="23" customFormat="false" ht="14.65" hidden="false" customHeight="false" outlineLevel="0" collapsed="false">
      <c r="A23" s="23" t="s">
        <v>11</v>
      </c>
      <c r="B23" s="18" t="n">
        <f aca="false">+B5+B11+B17</f>
        <v>168.3</v>
      </c>
      <c r="C23" s="19" t="n">
        <f aca="false">+C5+C11+C17</f>
        <v>203.2</v>
      </c>
      <c r="D23" s="20" t="n">
        <f aca="false">+D5+D11+D17</f>
        <v>-34.9</v>
      </c>
      <c r="E23" s="18" t="n">
        <f aca="false">+E5+E11+E17</f>
        <v>68.9</v>
      </c>
      <c r="F23" s="19" t="n">
        <f aca="false">+F5+F11+F17</f>
        <v>110</v>
      </c>
      <c r="G23" s="20" t="n">
        <f aca="false">+G5+G11+G17</f>
        <v>-41.1</v>
      </c>
      <c r="H23" s="18" t="n">
        <f aca="false">+H5+H11+H17</f>
        <v>73.7</v>
      </c>
      <c r="I23" s="19" t="n">
        <f aca="false">+I5+I11+I17</f>
        <v>115.9</v>
      </c>
      <c r="J23" s="20" t="n">
        <f aca="false">+J5+J11+J17</f>
        <v>-42.2</v>
      </c>
      <c r="K23" s="18" t="n">
        <f aca="false">+K5+K11+K17</f>
        <v>131.8</v>
      </c>
      <c r="L23" s="19" t="n">
        <f aca="false">+L5+L11+L17</f>
        <v>171.8</v>
      </c>
      <c r="M23" s="20" t="n">
        <f aca="false">+M5+M11+M17</f>
        <v>-40</v>
      </c>
      <c r="N23" s="18" t="n">
        <f aca="false">+N5+N11+N17</f>
        <v>442.7</v>
      </c>
      <c r="O23" s="19" t="n">
        <f aca="false">+O5+O11+O17</f>
        <v>600.9</v>
      </c>
      <c r="P23" s="20" t="n">
        <f aca="false">+P5+P11+P17</f>
        <v>-158.2</v>
      </c>
      <c r="Q23" s="22"/>
      <c r="R23" s="22"/>
      <c r="S23" s="22"/>
      <c r="T23" s="2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4.65" hidden="false" customHeight="false" outlineLevel="0" collapsed="false">
      <c r="A24" s="23" t="s">
        <v>12</v>
      </c>
      <c r="B24" s="18" t="n">
        <f aca="false">+B6+B12+B18</f>
        <v>-11.6</v>
      </c>
      <c r="C24" s="19" t="n">
        <f aca="false">+C6+C12+C18</f>
        <v>-6.5</v>
      </c>
      <c r="D24" s="20" t="n">
        <f aca="false">+D6+D12+D18</f>
        <v>-5.1</v>
      </c>
      <c r="E24" s="18" t="n">
        <f aca="false">+E6+E12+E18</f>
        <v>-10.6</v>
      </c>
      <c r="F24" s="19" t="n">
        <f aca="false">+F6+F12+F18</f>
        <v>-6.5</v>
      </c>
      <c r="G24" s="20" t="n">
        <f aca="false">+G6+G12+G18</f>
        <v>-4.1</v>
      </c>
      <c r="H24" s="18" t="n">
        <f aca="false">+H6+H12+H18</f>
        <v>-10.3</v>
      </c>
      <c r="I24" s="19" t="n">
        <f aca="false">+I6+I12+I18</f>
        <v>-5.6</v>
      </c>
      <c r="J24" s="20" t="n">
        <f aca="false">+J6+J12+J18</f>
        <v>-4.7</v>
      </c>
      <c r="K24" s="18" t="n">
        <f aca="false">+K6+K12+K18</f>
        <v>-12.4</v>
      </c>
      <c r="L24" s="19" t="n">
        <f aca="false">+L6+L12+L18</f>
        <v>-6.5</v>
      </c>
      <c r="M24" s="20" t="n">
        <f aca="false">+M6+M12+M18</f>
        <v>-5.9</v>
      </c>
      <c r="N24" s="18" t="n">
        <f aca="false">+N6+N12+N18</f>
        <v>-44.9</v>
      </c>
      <c r="O24" s="19" t="n">
        <f aca="false">+O6+O12+O18</f>
        <v>-25.1</v>
      </c>
      <c r="P24" s="20" t="n">
        <f aca="false">+P6+P12+P18</f>
        <v>-19.8</v>
      </c>
      <c r="Q24" s="22"/>
      <c r="R24" s="22"/>
      <c r="S24" s="22"/>
      <c r="T24" s="2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4.65" hidden="false" customHeight="false" outlineLevel="0" collapsed="false">
      <c r="A25" s="23" t="s">
        <v>13</v>
      </c>
      <c r="B25" s="24" t="n">
        <f aca="false">+B7+B13+B19</f>
        <v>0</v>
      </c>
      <c r="C25" s="25" t="n">
        <f aca="false">+C7+C13+C19</f>
        <v>0</v>
      </c>
      <c r="D25" s="26" t="n">
        <f aca="false">+D7+D13+D19</f>
        <v>0</v>
      </c>
      <c r="E25" s="24" t="n">
        <f aca="false">+E7+E13+E19</f>
        <v>8.7</v>
      </c>
      <c r="F25" s="25" t="n">
        <f aca="false">+F7+F13+F19</f>
        <v>8.7</v>
      </c>
      <c r="G25" s="26" t="n">
        <f aca="false">+G7+G13+G19</f>
        <v>0</v>
      </c>
      <c r="H25" s="24" t="n">
        <f aca="false">+H7+H13+H19</f>
        <v>0</v>
      </c>
      <c r="I25" s="25" t="n">
        <f aca="false">+I7+I13+I19</f>
        <v>0</v>
      </c>
      <c r="J25" s="26" t="n">
        <f aca="false">+J7+J13+J19</f>
        <v>0</v>
      </c>
      <c r="K25" s="24" t="n">
        <f aca="false">+K7+K13+K19</f>
        <v>0</v>
      </c>
      <c r="L25" s="25" t="n">
        <f aca="false">+L7+L13+L19</f>
        <v>0</v>
      </c>
      <c r="M25" s="26" t="n">
        <f aca="false">+M7+M13+M19</f>
        <v>0</v>
      </c>
      <c r="N25" s="24" t="n">
        <f aca="false">+N7+N13+N19</f>
        <v>8.7</v>
      </c>
      <c r="O25" s="25" t="n">
        <f aca="false">+O7+O13+O19</f>
        <v>8.7</v>
      </c>
      <c r="P25" s="26" t="n">
        <f aca="false">+P7+P13+P19</f>
        <v>0</v>
      </c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  <row r="26" customFormat="false" ht="14.65" hidden="false" customHeight="false" outlineLevel="0" collapsed="false">
      <c r="A26" s="17" t="s">
        <v>20</v>
      </c>
      <c r="B26" s="27" t="n">
        <f aca="false">+B8+B14+B20</f>
        <v>156.7</v>
      </c>
      <c r="C26" s="28" t="n">
        <f aca="false">+C8+C14+C20</f>
        <v>196.7</v>
      </c>
      <c r="D26" s="29" t="n">
        <f aca="false">+D8+D14+D20</f>
        <v>-40</v>
      </c>
      <c r="E26" s="27" t="n">
        <f aca="false">+E8+E14+E20</f>
        <v>67</v>
      </c>
      <c r="F26" s="28" t="n">
        <f aca="false">+F8+F14+F20</f>
        <v>112.2</v>
      </c>
      <c r="G26" s="29" t="n">
        <f aca="false">+G8+G14+G20</f>
        <v>-45.2</v>
      </c>
      <c r="H26" s="27" t="n">
        <f aca="false">+H8+H14+H20</f>
        <v>63.4</v>
      </c>
      <c r="I26" s="28" t="n">
        <f aca="false">+I8+I14+I20</f>
        <v>110.3</v>
      </c>
      <c r="J26" s="29" t="n">
        <f aca="false">+J8+J14+J20</f>
        <v>-46.9</v>
      </c>
      <c r="K26" s="27" t="n">
        <f aca="false">+K8+K14+K20</f>
        <v>119.4</v>
      </c>
      <c r="L26" s="28" t="n">
        <f aca="false">+L8+L14+L20</f>
        <v>165.3</v>
      </c>
      <c r="M26" s="29" t="n">
        <f aca="false">+M8+M14+M20</f>
        <v>-45.9</v>
      </c>
      <c r="N26" s="27" t="n">
        <f aca="false">+N8+N14+N20</f>
        <v>406.5</v>
      </c>
      <c r="O26" s="28" t="n">
        <f aca="false">+O8+O14+O20</f>
        <v>584.5</v>
      </c>
      <c r="P26" s="29" t="n">
        <f aca="false">+P8+P14+P20</f>
        <v>-178</v>
      </c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  <c r="IB26" s="16"/>
      <c r="IC26" s="16"/>
      <c r="ID26" s="16"/>
      <c r="IE26" s="16"/>
      <c r="IF26" s="16"/>
      <c r="IG26" s="16"/>
      <c r="IH26" s="16"/>
      <c r="II26" s="16"/>
      <c r="IJ26" s="16"/>
      <c r="IK26" s="16"/>
      <c r="IL26" s="16"/>
      <c r="IM26" s="16"/>
      <c r="IN26" s="16"/>
      <c r="IO26" s="16"/>
      <c r="IP26" s="16"/>
      <c r="IQ26" s="16"/>
      <c r="IR26" s="16"/>
      <c r="IS26" s="16"/>
      <c r="IT26" s="16"/>
      <c r="IU26" s="16"/>
      <c r="IV26" s="16"/>
      <c r="IW26" s="16"/>
    </row>
    <row r="27" customFormat="false" ht="14.65" hidden="false" customHeight="false" outlineLevel="0" collapsed="false">
      <c r="A27" s="23"/>
      <c r="B27" s="37"/>
      <c r="C27" s="38"/>
      <c r="D27" s="39"/>
      <c r="E27" s="37"/>
      <c r="F27" s="38"/>
      <c r="G27" s="39"/>
      <c r="H27" s="37"/>
      <c r="I27" s="38"/>
      <c r="J27" s="39"/>
      <c r="K27" s="37"/>
      <c r="L27" s="38"/>
      <c r="M27" s="39"/>
      <c r="N27" s="37"/>
      <c r="O27" s="38"/>
      <c r="P27" s="39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</row>
    <row r="28" customFormat="false" ht="14.65" hidden="false" customHeight="false" outlineLevel="0" collapsed="false">
      <c r="A28" s="23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</row>
    <row r="29" customFormat="false" ht="14.65" hidden="false" customHeight="false" outlineLevel="0" collapsed="false">
      <c r="A29" s="40" t="str">
        <f aca="true">CELL("filename")</f>
        <v>'file:///mnt/12tb/@roms/datasets/enron/EDRM Enron Email Data Set v2 XML/filtered-attachments/xls/1stQTRFore4qtrs-d90bb95a8062628f481a1442a44f9232d3fac27aa7056944ba20e4ac0f4ad947.xls'#$All Pipes Contribution</v>
      </c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</row>
    <row r="30" customFormat="false" ht="14.65" hidden="false" customHeight="false" outlineLevel="0" collapsed="false">
      <c r="A30" s="2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</row>
    <row r="31" customFormat="false" ht="14.65" hidden="false" customHeight="false" outlineLevel="0" collapsed="false">
      <c r="A31" s="2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</row>
    <row r="32" customFormat="false" ht="14.65" hidden="false" customHeight="false" outlineLevel="0" collapsed="false">
      <c r="A32" s="2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</row>
    <row r="33" customFormat="false" ht="14.65" hidden="false" customHeight="false" outlineLevel="0" collapsed="false">
      <c r="A33" s="2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</row>
    <row r="34" customFormat="false" ht="14.65" hidden="false" customHeight="false" outlineLevel="0" collapsed="false">
      <c r="A34" s="2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</row>
    <row r="35" customFormat="false" ht="14.65" hidden="false" customHeight="false" outlineLevel="0" collapsed="false">
      <c r="A35" s="2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</row>
    <row r="36" customFormat="false" ht="14.65" hidden="false" customHeight="false" outlineLevel="0" collapsed="false">
      <c r="A36" s="2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</row>
    <row r="37" customFormat="false" ht="14.65" hidden="false" customHeight="false" outlineLevel="0" collapsed="false">
      <c r="A37" s="2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</row>
    <row r="38" customFormat="false" ht="14.65" hidden="false" customHeight="false" outlineLevel="0" collapsed="false">
      <c r="A38" s="2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</row>
    <row r="39" customFormat="false" ht="14.65" hidden="false" customHeight="false" outlineLevel="0" collapsed="false">
      <c r="A39" s="2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FIRST QUARTER FORECAST 2001
PIPELINES NET CONTRIBUTION
February 23, 2001 
&amp;10(Pre-Tax, $ Millions)</oddHeader>
    <oddFooter>&amp;L&amp;6Printed &amp;D   &amp;T   Keiser Ext. 33138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B23" activeCellId="0" sqref="B23 B23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19.85"/>
    <col collapsed="false" customWidth="true" hidden="false" outlineLevel="0" max="16" min="2" style="2" width="10.71"/>
    <col collapsed="false" customWidth="false" hidden="false" outlineLevel="0" max="54" min="17" style="2" width="9.14"/>
    <col collapsed="false" customWidth="false" hidden="false" outlineLevel="0" max="257" min="55" style="3" width="9.14"/>
  </cols>
  <sheetData>
    <row r="1" customFormat="false" ht="14.65" hidden="false" customHeight="false" outlineLevel="0" collapsed="false">
      <c r="A1" s="4" t="s">
        <v>21</v>
      </c>
      <c r="B1" s="5" t="s">
        <v>1</v>
      </c>
      <c r="C1" s="5"/>
      <c r="D1" s="5"/>
      <c r="E1" s="5" t="s">
        <v>2</v>
      </c>
      <c r="F1" s="5"/>
      <c r="G1" s="5"/>
      <c r="H1" s="5" t="s">
        <v>3</v>
      </c>
      <c r="I1" s="5"/>
      <c r="J1" s="5"/>
      <c r="K1" s="5" t="s">
        <v>4</v>
      </c>
      <c r="L1" s="5"/>
      <c r="M1" s="5"/>
      <c r="N1" s="5" t="s">
        <v>5</v>
      </c>
      <c r="O1" s="5"/>
      <c r="P1" s="5"/>
      <c r="Q1" s="6"/>
      <c r="R1" s="6"/>
      <c r="S1" s="6"/>
      <c r="T1" s="6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14.65" hidden="false" customHeight="false" outlineLevel="0" collapsed="false">
      <c r="A2" s="41"/>
      <c r="B2" s="5" t="s">
        <v>7</v>
      </c>
      <c r="C2" s="5" t="s">
        <v>8</v>
      </c>
      <c r="D2" s="5" t="s">
        <v>9</v>
      </c>
      <c r="E2" s="5" t="s">
        <v>7</v>
      </c>
      <c r="F2" s="5" t="s">
        <v>8</v>
      </c>
      <c r="G2" s="5" t="s">
        <v>9</v>
      </c>
      <c r="H2" s="5" t="s">
        <v>7</v>
      </c>
      <c r="I2" s="5" t="s">
        <v>8</v>
      </c>
      <c r="J2" s="5" t="s">
        <v>9</v>
      </c>
      <c r="K2" s="5" t="s">
        <v>7</v>
      </c>
      <c r="L2" s="5" t="s">
        <v>8</v>
      </c>
      <c r="M2" s="5" t="s">
        <v>9</v>
      </c>
      <c r="N2" s="5" t="s">
        <v>7</v>
      </c>
      <c r="O2" s="5" t="s">
        <v>8</v>
      </c>
      <c r="P2" s="5" t="s">
        <v>9</v>
      </c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14.65" hidden="false" customHeight="false" outlineLevel="0" collapsed="false">
      <c r="A3" s="10"/>
      <c r="B3" s="42"/>
      <c r="C3" s="43"/>
      <c r="D3" s="44"/>
      <c r="E3" s="42"/>
      <c r="F3" s="43"/>
      <c r="G3" s="44"/>
      <c r="H3" s="42"/>
      <c r="I3" s="43"/>
      <c r="J3" s="44"/>
      <c r="K3" s="42"/>
      <c r="L3" s="43"/>
      <c r="M3" s="44"/>
      <c r="N3" s="42"/>
      <c r="O3" s="28"/>
      <c r="P3" s="29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</row>
    <row r="4" customFormat="false" ht="14.65" hidden="false" customHeight="false" outlineLevel="0" collapsed="false">
      <c r="A4" s="23" t="s">
        <v>10</v>
      </c>
      <c r="B4" s="45" t="n">
        <v>168.3</v>
      </c>
      <c r="C4" s="46" t="n">
        <v>165.8</v>
      </c>
      <c r="D4" s="47" t="n">
        <f aca="false">+B4-C4</f>
        <v>2.5</v>
      </c>
      <c r="E4" s="45" t="n">
        <f aca="false">21.7+21.1+26.1</f>
        <v>68.9</v>
      </c>
      <c r="F4" s="46" t="n">
        <f aca="false">22.1+21.5+25.6</f>
        <v>69.2</v>
      </c>
      <c r="G4" s="47" t="n">
        <f aca="false">+E4-F4</f>
        <v>-0.299999999999997</v>
      </c>
      <c r="H4" s="45" t="n">
        <f aca="false">24.2+24.2+25.3</f>
        <v>73.7</v>
      </c>
      <c r="I4" s="46" t="n">
        <f aca="false">24.7+24.7+25.8</f>
        <v>75.2</v>
      </c>
      <c r="J4" s="47" t="n">
        <f aca="false">+H4-I4</f>
        <v>-1.5</v>
      </c>
      <c r="K4" s="45" t="n">
        <f aca="false">24.4+52.5+54.9</f>
        <v>131.8</v>
      </c>
      <c r="L4" s="46" t="n">
        <f aca="false">24.8+52.7+54.9</f>
        <v>132.4</v>
      </c>
      <c r="M4" s="47" t="n">
        <f aca="false">+K4-L4</f>
        <v>-0.599999999999994</v>
      </c>
      <c r="N4" s="45" t="n">
        <f aca="false">+B4+E4+H4+K4</f>
        <v>442.7</v>
      </c>
      <c r="O4" s="46" t="n">
        <f aca="false">+C4+F4+I4+L4</f>
        <v>442.6</v>
      </c>
      <c r="P4" s="47" t="n">
        <f aca="false">+N4-O4</f>
        <v>0.100000000000023</v>
      </c>
      <c r="Q4" s="23" t="s">
        <v>22</v>
      </c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</row>
    <row r="5" customFormat="false" ht="14.65" hidden="false" customHeight="false" outlineLevel="0" collapsed="false">
      <c r="A5" s="23"/>
      <c r="B5" s="18"/>
      <c r="C5" s="19"/>
      <c r="D5" s="20"/>
      <c r="E5" s="18"/>
      <c r="F5" s="19"/>
      <c r="G5" s="20"/>
      <c r="H5" s="18"/>
      <c r="I5" s="19"/>
      <c r="J5" s="20"/>
      <c r="K5" s="18"/>
      <c r="L5" s="19"/>
      <c r="M5" s="20"/>
      <c r="N5" s="18"/>
      <c r="O5" s="19"/>
      <c r="P5" s="20"/>
      <c r="Q5" s="2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</row>
    <row r="6" customFormat="false" ht="14.65" hidden="false" customHeight="false" outlineLevel="0" collapsed="false">
      <c r="A6" s="23" t="s">
        <v>15</v>
      </c>
      <c r="B6" s="18" t="n">
        <v>52.9</v>
      </c>
      <c r="C6" s="19" t="n">
        <v>45.4</v>
      </c>
      <c r="D6" s="20" t="n">
        <f aca="false">+B6-C6</f>
        <v>7.5</v>
      </c>
      <c r="E6" s="18"/>
      <c r="F6" s="19"/>
      <c r="G6" s="20" t="n">
        <f aca="false">+E6-F6</f>
        <v>0</v>
      </c>
      <c r="H6" s="18"/>
      <c r="I6" s="19"/>
      <c r="J6" s="20" t="n">
        <f aca="false">+H6-I6</f>
        <v>0</v>
      </c>
      <c r="K6" s="18"/>
      <c r="L6" s="19"/>
      <c r="M6" s="20" t="n">
        <f aca="false">+K6-L6</f>
        <v>0</v>
      </c>
      <c r="N6" s="18" t="n">
        <f aca="false">+B6+E6+H6+K6</f>
        <v>52.9</v>
      </c>
      <c r="O6" s="19" t="n">
        <f aca="false">+C6+F6+I6+L6</f>
        <v>45.4</v>
      </c>
      <c r="P6" s="20" t="n">
        <f aca="false">+N6-O6</f>
        <v>7.5</v>
      </c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</row>
    <row r="7" customFormat="false" ht="14.65" hidden="false" customHeight="false" outlineLevel="0" collapsed="false">
      <c r="A7" s="23"/>
      <c r="B7" s="18"/>
      <c r="C7" s="19"/>
      <c r="D7" s="20"/>
      <c r="E7" s="18"/>
      <c r="F7" s="19"/>
      <c r="G7" s="20"/>
      <c r="H7" s="18"/>
      <c r="I7" s="19"/>
      <c r="J7" s="20"/>
      <c r="K7" s="18"/>
      <c r="L7" s="19"/>
      <c r="M7" s="20"/>
      <c r="N7" s="18"/>
      <c r="O7" s="19"/>
      <c r="P7" s="20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</row>
    <row r="8" customFormat="false" ht="14.65" hidden="false" customHeight="false" outlineLevel="0" collapsed="false">
      <c r="A8" s="23" t="s">
        <v>17</v>
      </c>
      <c r="B8" s="24" t="n">
        <v>77.4</v>
      </c>
      <c r="C8" s="25" t="n">
        <v>75.9</v>
      </c>
      <c r="D8" s="26" t="n">
        <f aca="false">+B8-C8</f>
        <v>1.5</v>
      </c>
      <c r="E8" s="24" t="n">
        <f aca="false">27.1+27.3+26.5</f>
        <v>80.9</v>
      </c>
      <c r="F8" s="25" t="n">
        <f aca="false">+E8</f>
        <v>80.9</v>
      </c>
      <c r="G8" s="26" t="n">
        <f aca="false">+E8-F8</f>
        <v>0</v>
      </c>
      <c r="H8" s="24" t="n">
        <f aca="false">27.4+27.4+26.4</f>
        <v>81.2</v>
      </c>
      <c r="I8" s="25" t="n">
        <f aca="false">+H8</f>
        <v>81.2</v>
      </c>
      <c r="J8" s="26" t="n">
        <f aca="false">+H8-I8</f>
        <v>0</v>
      </c>
      <c r="K8" s="24" t="n">
        <f aca="false">28.2+28.3+41.9-1.5</f>
        <v>96.9</v>
      </c>
      <c r="L8" s="25" t="n">
        <f aca="false">28.2+28.3+41.9</f>
        <v>98.4</v>
      </c>
      <c r="M8" s="26" t="n">
        <f aca="false">+K8-L8</f>
        <v>-1.5</v>
      </c>
      <c r="N8" s="24" t="n">
        <f aca="false">+B8+E8+H8+K8</f>
        <v>336.4</v>
      </c>
      <c r="O8" s="25" t="n">
        <f aca="false">+C8+F8+I8+L8</f>
        <v>336.4</v>
      </c>
      <c r="P8" s="26" t="n">
        <f aca="false">+N8-O8</f>
        <v>0</v>
      </c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</row>
    <row r="9" customFormat="false" ht="14.65" hidden="false" customHeight="false" outlineLevel="0" collapsed="false">
      <c r="A9" s="2"/>
      <c r="B9" s="18"/>
      <c r="C9" s="19"/>
      <c r="D9" s="20"/>
      <c r="E9" s="18"/>
      <c r="F9" s="19"/>
      <c r="G9" s="20"/>
      <c r="H9" s="18"/>
      <c r="I9" s="19"/>
      <c r="J9" s="20"/>
      <c r="K9" s="18"/>
      <c r="L9" s="19"/>
      <c r="M9" s="20"/>
      <c r="N9" s="18"/>
      <c r="O9" s="19"/>
      <c r="P9" s="20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</row>
    <row r="10" customFormat="false" ht="14.65" hidden="false" customHeight="false" outlineLevel="0" collapsed="false">
      <c r="A10" s="17" t="s">
        <v>23</v>
      </c>
      <c r="B10" s="48" t="n">
        <f aca="false">SUM(B4:B8)</f>
        <v>298.6</v>
      </c>
      <c r="C10" s="49" t="n">
        <f aca="false">SUM(C4:C8)</f>
        <v>287.1</v>
      </c>
      <c r="D10" s="50" t="n">
        <f aca="false">SUM(D4:D8)</f>
        <v>11.5</v>
      </c>
      <c r="E10" s="51" t="n">
        <f aca="false">SUM(E4:E8)</f>
        <v>149.8</v>
      </c>
      <c r="F10" s="52" t="n">
        <f aca="false">SUM(F4:F8)</f>
        <v>150.1</v>
      </c>
      <c r="G10" s="53" t="n">
        <f aca="false">SUM(G4:G8)</f>
        <v>-0.299999999999997</v>
      </c>
      <c r="H10" s="51" t="n">
        <f aca="false">SUM(H4:H8)</f>
        <v>154.9</v>
      </c>
      <c r="I10" s="52" t="n">
        <f aca="false">SUM(I4:I8)</f>
        <v>156.4</v>
      </c>
      <c r="J10" s="53" t="n">
        <f aca="false">SUM(J4:J8)</f>
        <v>-1.5</v>
      </c>
      <c r="K10" s="51" t="n">
        <f aca="false">SUM(K4:K8)</f>
        <v>228.7</v>
      </c>
      <c r="L10" s="52" t="n">
        <f aca="false">SUM(L4:L8)</f>
        <v>230.8</v>
      </c>
      <c r="M10" s="53" t="n">
        <f aca="false">SUM(M4:M8)</f>
        <v>-2.09999999999999</v>
      </c>
      <c r="N10" s="51" t="n">
        <f aca="false">SUM(N4:N8)</f>
        <v>832</v>
      </c>
      <c r="O10" s="52" t="n">
        <f aca="false">SUM(O4:O8)</f>
        <v>824.4</v>
      </c>
      <c r="P10" s="53" t="n">
        <f aca="false">SUM(P4:P8)</f>
        <v>7.60000000000002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  <c r="GX10" s="16"/>
      <c r="GY10" s="16"/>
      <c r="GZ10" s="16"/>
      <c r="HA10" s="16"/>
      <c r="HB10" s="16"/>
      <c r="HC10" s="16"/>
      <c r="HD10" s="16"/>
      <c r="HE10" s="16"/>
      <c r="HF10" s="16"/>
      <c r="HG10" s="16"/>
      <c r="HH10" s="16"/>
      <c r="HI10" s="16"/>
      <c r="HJ10" s="16"/>
      <c r="HK10" s="16"/>
      <c r="HL10" s="16"/>
      <c r="HM10" s="16"/>
      <c r="HN10" s="16"/>
      <c r="HO10" s="16"/>
      <c r="HP10" s="16"/>
      <c r="HQ10" s="16"/>
      <c r="HR10" s="16"/>
      <c r="HS10" s="16"/>
      <c r="HT10" s="16"/>
      <c r="HU10" s="16"/>
      <c r="HV10" s="16"/>
      <c r="HW10" s="16"/>
      <c r="HX10" s="16"/>
      <c r="HY10" s="16"/>
      <c r="HZ10" s="16"/>
      <c r="IA10" s="16"/>
      <c r="IB10" s="16"/>
      <c r="IC10" s="16"/>
      <c r="ID10" s="16"/>
      <c r="IE10" s="16"/>
      <c r="IF10" s="16"/>
      <c r="IG10" s="16"/>
      <c r="IH10" s="16"/>
      <c r="II10" s="16"/>
      <c r="IJ10" s="16"/>
      <c r="IK10" s="16"/>
      <c r="IL10" s="16"/>
      <c r="IM10" s="16"/>
      <c r="IN10" s="16"/>
      <c r="IO10" s="16"/>
      <c r="IP10" s="16"/>
      <c r="IQ10" s="16"/>
      <c r="IR10" s="16"/>
      <c r="IS10" s="16"/>
      <c r="IT10" s="16"/>
      <c r="IU10" s="16"/>
      <c r="IV10" s="16"/>
      <c r="IW10" s="16"/>
    </row>
    <row r="11" customFormat="false" ht="14.65" hidden="false" customHeight="false" outlineLevel="0" collapsed="false">
      <c r="A11" s="2"/>
      <c r="B11" s="37"/>
      <c r="C11" s="38"/>
      <c r="D11" s="39"/>
      <c r="E11" s="37"/>
      <c r="F11" s="38"/>
      <c r="G11" s="39"/>
      <c r="H11" s="37"/>
      <c r="I11" s="38"/>
      <c r="J11" s="39"/>
      <c r="K11" s="37"/>
      <c r="L11" s="38"/>
      <c r="M11" s="39"/>
      <c r="N11" s="37"/>
      <c r="O11" s="38"/>
      <c r="P11" s="39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</row>
    <row r="12" customFormat="false" ht="14.65" hidden="false" customHeight="false" outlineLevel="0" collapsed="false">
      <c r="A12" s="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</row>
    <row r="13" customFormat="false" ht="14.65" hidden="false" customHeight="false" outlineLevel="0" collapsed="false">
      <c r="A13" s="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</row>
    <row r="14" customFormat="false" ht="14.65" hidden="false" customHeight="false" outlineLevel="0" collapsed="false">
      <c r="A14" s="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</row>
    <row r="15" customFormat="false" ht="14.65" hidden="false" customHeight="false" outlineLevel="0" collapsed="false">
      <c r="A15" s="40" t="str">
        <f aca="true">CELL("filename")</f>
        <v>'file:///mnt/12tb/@roms/datasets/enron/EDRM Enron Email Data Set v2 XML/filtered-attachments/xls/1stQTRFore4qtrs-d90bb95a8062628f481a1442a44f9232d3fac27aa7056944ba20e4ac0f4ad947.xls'#$All Pipes</v>
      </c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</row>
    <row r="16" customFormat="false" ht="14.65" hidden="false" customHeight="false" outlineLevel="0" collapsed="false">
      <c r="A16" s="2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</row>
    <row r="17" customFormat="false" ht="14.65" hidden="false" customHeight="false" outlineLevel="0" collapsed="false">
      <c r="A17" s="2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</row>
    <row r="18" customFormat="false" ht="14.65" hidden="false" customHeight="false" outlineLevel="0" collapsed="false">
      <c r="A18" s="2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</row>
    <row r="19" customFormat="false" ht="14.65" hidden="false" customHeight="false" outlineLevel="0" collapsed="false">
      <c r="A19" s="2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</row>
    <row r="20" customFormat="false" ht="14.65" hidden="false" customHeight="false" outlineLevel="0" collapsed="false">
      <c r="A20" s="2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</row>
    <row r="21" customFormat="false" ht="14.65" hidden="false" customHeight="false" outlineLevel="0" collapsed="false">
      <c r="A21" s="2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</row>
    <row r="22" customFormat="false" ht="14.65" hidden="false" customHeight="false" outlineLevel="0" collapsed="false">
      <c r="A22" s="2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</row>
    <row r="23" customFormat="false" ht="14.65" hidden="false" customHeight="false" outlineLevel="0" collapsed="false">
      <c r="A23" s="2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</row>
    <row r="24" customFormat="false" ht="14.65" hidden="false" customHeight="false" outlineLevel="0" collapsed="false">
      <c r="A24" s="2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</row>
    <row r="25" customFormat="false" ht="14.65" hidden="false" customHeight="false" outlineLevel="0" collapsed="false">
      <c r="A25" s="2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</row>
  </sheetData>
  <mergeCells count="5">
    <mergeCell ref="B1:D1"/>
    <mergeCell ref="E1:G1"/>
    <mergeCell ref="H1:J1"/>
    <mergeCell ref="K1:M1"/>
    <mergeCell ref="N1:P1"/>
  </mergeCells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&amp;C&amp;"Arial,Bold"&amp;12ENRON TRANSPORTATION SERVICES
FIRST QUARTER FORECAST 2001
PIPELINES NET MARGIN 
&amp;10(Pre-Tax, $ Millions)</oddHeader>
    <oddFooter>&amp;L&amp;6Printed &amp;D   &amp;T   Keiser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5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21" activeCellId="0" sqref="A21 A21"/>
    </sheetView>
  </sheetViews>
  <sheetFormatPr defaultColWidth="9.13671875" defaultRowHeight="14.65" customHeight="true" zeroHeight="false" outlineLevelRow="0" outlineLevelCol="0"/>
  <cols>
    <col collapsed="false" customWidth="true" hidden="false" outlineLevel="0" max="1" min="1" style="1" width="33.14"/>
    <col collapsed="false" customWidth="true" hidden="false" outlineLevel="0" max="6" min="2" style="2" width="8.56"/>
    <col collapsed="false" customWidth="false" hidden="false" outlineLevel="0" max="46" min="7" style="2" width="9.14"/>
    <col collapsed="false" customWidth="false" hidden="false" outlineLevel="0" max="257" min="47" style="3" width="9.14"/>
  </cols>
  <sheetData>
    <row r="1" customFormat="false" ht="14.65" hidden="false" customHeight="false" outlineLevel="0" collapsed="false">
      <c r="A1" s="54" t="s">
        <v>21</v>
      </c>
      <c r="B1" s="55" t="s">
        <v>24</v>
      </c>
      <c r="C1" s="55" t="s">
        <v>25</v>
      </c>
      <c r="D1" s="55" t="s">
        <v>26</v>
      </c>
      <c r="E1" s="55" t="s">
        <v>27</v>
      </c>
      <c r="F1" s="5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</row>
    <row r="2" customFormat="false" ht="14.65" hidden="false" customHeight="false" outlineLevel="0" collapsed="false">
      <c r="A2" s="10"/>
      <c r="B2" s="56" t="s">
        <v>28</v>
      </c>
      <c r="C2" s="56" t="s">
        <v>28</v>
      </c>
      <c r="D2" s="56" t="s">
        <v>28</v>
      </c>
      <c r="E2" s="56" t="s">
        <v>28</v>
      </c>
      <c r="F2" s="56" t="s">
        <v>5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</row>
    <row r="3" customFormat="false" ht="14.65" hidden="false" customHeight="false" outlineLevel="0" collapsed="false">
      <c r="B3" s="22"/>
      <c r="C3" s="22"/>
      <c r="D3" s="22"/>
      <c r="E3" s="22"/>
      <c r="F3" s="22"/>
    </row>
    <row r="4" customFormat="false" ht="14.65" hidden="false" customHeight="false" outlineLevel="0" collapsed="false">
      <c r="A4" s="10" t="s">
        <v>29</v>
      </c>
      <c r="B4" s="31" t="n">
        <f aca="false">25.2+23.6+27.1</f>
        <v>75.9</v>
      </c>
      <c r="C4" s="31" t="n">
        <f aca="false">27.1+27.3+26.5</f>
        <v>80.9</v>
      </c>
      <c r="D4" s="31" t="n">
        <f aca="false">27.4+27.4+26.4</f>
        <v>81.2</v>
      </c>
      <c r="E4" s="31" t="n">
        <f aca="false">28.2+28.3+41.9</f>
        <v>98.4</v>
      </c>
      <c r="F4" s="31" t="n">
        <f aca="false">SUM(B4:E4)</f>
        <v>336.4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6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6"/>
      <c r="IJ4" s="16"/>
      <c r="IK4" s="16"/>
      <c r="IL4" s="16"/>
      <c r="IM4" s="16"/>
      <c r="IN4" s="16"/>
      <c r="IO4" s="16"/>
      <c r="IP4" s="16"/>
      <c r="IQ4" s="16"/>
      <c r="IR4" s="16"/>
      <c r="IS4" s="16"/>
      <c r="IT4" s="16"/>
      <c r="IU4" s="16"/>
      <c r="IV4" s="16"/>
      <c r="IW4" s="16"/>
    </row>
    <row r="5" customFormat="false" ht="14.65" hidden="false" customHeight="false" outlineLevel="0" collapsed="false">
      <c r="B5" s="22"/>
      <c r="C5" s="22"/>
      <c r="D5" s="22"/>
      <c r="E5" s="22"/>
      <c r="F5" s="22"/>
    </row>
    <row r="6" customFormat="false" ht="14.65" hidden="false" customHeight="false" outlineLevel="0" collapsed="false">
      <c r="A6" s="1" t="s">
        <v>30</v>
      </c>
      <c r="B6" s="22" t="n">
        <v>0.1</v>
      </c>
      <c r="C6" s="22" t="n">
        <v>0</v>
      </c>
      <c r="D6" s="22" t="n">
        <v>0</v>
      </c>
      <c r="E6" s="22" t="n">
        <v>0</v>
      </c>
      <c r="F6" s="22" t="n">
        <f aca="false">SUM(B6:E6)</f>
        <v>0.1</v>
      </c>
    </row>
    <row r="7" customFormat="false" ht="14.65" hidden="false" customHeight="false" outlineLevel="0" collapsed="false">
      <c r="A7" s="1" t="s">
        <v>31</v>
      </c>
      <c r="B7" s="22" t="n">
        <v>-0.7</v>
      </c>
      <c r="C7" s="22" t="n">
        <v>0</v>
      </c>
      <c r="D7" s="22" t="n">
        <v>0</v>
      </c>
      <c r="E7" s="22" t="n">
        <v>0</v>
      </c>
      <c r="F7" s="22" t="n">
        <f aca="false">SUM(B7:E7)</f>
        <v>-0.7</v>
      </c>
    </row>
    <row r="8" customFormat="false" ht="14.65" hidden="false" customHeight="false" outlineLevel="0" collapsed="false">
      <c r="B8" s="22"/>
      <c r="C8" s="22"/>
      <c r="D8" s="22"/>
      <c r="E8" s="22"/>
      <c r="F8" s="22" t="n">
        <f aca="false">SUM(B8:E8)</f>
        <v>0</v>
      </c>
    </row>
    <row r="9" customFormat="false" ht="14.65" hidden="false" customHeight="false" outlineLevel="0" collapsed="false">
      <c r="A9" s="1" t="s">
        <v>32</v>
      </c>
      <c r="B9" s="22" t="n">
        <v>1.3</v>
      </c>
      <c r="C9" s="22" t="n">
        <v>0</v>
      </c>
      <c r="D9" s="22" t="n">
        <v>0</v>
      </c>
      <c r="E9" s="22" t="n">
        <v>0</v>
      </c>
      <c r="F9" s="22" t="n">
        <f aca="false">SUM(B9:E9)</f>
        <v>1.3</v>
      </c>
    </row>
    <row r="10" customFormat="false" ht="14.65" hidden="false" customHeight="false" outlineLevel="0" collapsed="false">
      <c r="A10" s="1" t="s">
        <v>33</v>
      </c>
      <c r="B10" s="22" t="n">
        <v>-0.3</v>
      </c>
      <c r="C10" s="22" t="n">
        <v>0</v>
      </c>
      <c r="D10" s="22" t="n">
        <v>0</v>
      </c>
      <c r="E10" s="22" t="n">
        <v>0</v>
      </c>
      <c r="F10" s="22" t="n">
        <f aca="false">SUM(B10:E10)</f>
        <v>-0.3</v>
      </c>
    </row>
    <row r="11" customFormat="false" ht="14.65" hidden="false" customHeight="false" outlineLevel="0" collapsed="false">
      <c r="B11" s="22"/>
      <c r="C11" s="22"/>
      <c r="D11" s="22"/>
      <c r="E11" s="22"/>
      <c r="F11" s="22" t="n">
        <f aca="false">SUM(B11:E11)</f>
        <v>0</v>
      </c>
    </row>
    <row r="12" customFormat="false" ht="14.65" hidden="false" customHeight="false" outlineLevel="0" collapsed="false">
      <c r="A12" s="1" t="s">
        <v>34</v>
      </c>
      <c r="B12" s="22" t="n">
        <v>0</v>
      </c>
      <c r="C12" s="22" t="n">
        <v>0</v>
      </c>
      <c r="D12" s="22" t="n">
        <v>0</v>
      </c>
      <c r="E12" s="22" t="n">
        <v>0</v>
      </c>
      <c r="F12" s="22" t="n">
        <f aca="false">SUM(B12:E12)</f>
        <v>0</v>
      </c>
    </row>
    <row r="13" customFormat="false" ht="14.65" hidden="false" customHeight="false" outlineLevel="0" collapsed="false">
      <c r="A13" s="1" t="s">
        <v>35</v>
      </c>
      <c r="B13" s="22" t="n">
        <v>0</v>
      </c>
      <c r="C13" s="22" t="n">
        <v>0</v>
      </c>
      <c r="D13" s="22" t="n">
        <v>0</v>
      </c>
      <c r="E13" s="22" t="n">
        <v>0</v>
      </c>
      <c r="F13" s="22" t="n">
        <f aca="false">SUM(B13:E13)</f>
        <v>0</v>
      </c>
    </row>
    <row r="14" customFormat="false" ht="14.65" hidden="false" customHeight="false" outlineLevel="0" collapsed="false">
      <c r="B14" s="22"/>
      <c r="C14" s="22"/>
      <c r="D14" s="22"/>
      <c r="E14" s="22"/>
      <c r="F14" s="22" t="n">
        <f aca="false">SUM(B14:E14)</f>
        <v>0</v>
      </c>
    </row>
    <row r="15" customFormat="false" ht="14.65" hidden="false" customHeight="false" outlineLevel="0" collapsed="false">
      <c r="A15" s="1" t="s">
        <v>36</v>
      </c>
      <c r="B15" s="22" t="n">
        <v>1.1</v>
      </c>
      <c r="C15" s="22" t="n">
        <v>0</v>
      </c>
      <c r="D15" s="22" t="n">
        <v>0</v>
      </c>
      <c r="E15" s="22" t="n">
        <v>0</v>
      </c>
      <c r="F15" s="22" t="n">
        <f aca="false">SUM(B15:E15)</f>
        <v>1.1</v>
      </c>
    </row>
    <row r="16" customFormat="false" ht="14.65" hidden="false" customHeight="false" outlineLevel="0" collapsed="false">
      <c r="B16" s="22"/>
      <c r="C16" s="22"/>
      <c r="D16" s="22"/>
      <c r="E16" s="22"/>
      <c r="F16" s="22" t="n">
        <f aca="false">SUM(B16:E16)</f>
        <v>0</v>
      </c>
    </row>
    <row r="17" customFormat="false" ht="14.65" hidden="false" customHeight="false" outlineLevel="0" collapsed="false">
      <c r="A17" s="1" t="s">
        <v>37</v>
      </c>
      <c r="B17" s="22" t="n">
        <v>0</v>
      </c>
      <c r="C17" s="22" t="n">
        <v>0</v>
      </c>
      <c r="D17" s="22" t="n">
        <v>0</v>
      </c>
      <c r="E17" s="22" t="n">
        <v>-1.5</v>
      </c>
      <c r="F17" s="22" t="n">
        <f aca="false">SUM(B17:E17)</f>
        <v>-1.5</v>
      </c>
    </row>
    <row r="18" customFormat="false" ht="14.65" hidden="false" customHeight="false" outlineLevel="0" collapsed="false">
      <c r="B18" s="22"/>
      <c r="C18" s="22"/>
      <c r="D18" s="22"/>
      <c r="E18" s="22"/>
      <c r="F18" s="22" t="n">
        <f aca="false">SUM(B18:E18)</f>
        <v>0</v>
      </c>
    </row>
    <row r="19" customFormat="false" ht="14.65" hidden="false" customHeight="false" outlineLevel="0" collapsed="false">
      <c r="A19" s="1" t="s">
        <v>38</v>
      </c>
      <c r="B19" s="57" t="n">
        <v>0</v>
      </c>
      <c r="C19" s="57" t="n">
        <v>0</v>
      </c>
      <c r="D19" s="57" t="n">
        <v>0</v>
      </c>
      <c r="E19" s="57" t="n">
        <v>0</v>
      </c>
      <c r="F19" s="57" t="n">
        <f aca="false">SUM(B19:E19)</f>
        <v>0</v>
      </c>
    </row>
    <row r="20" customFormat="false" ht="14.65" hidden="false" customHeight="false" outlineLevel="0" collapsed="false">
      <c r="B20" s="22"/>
      <c r="C20" s="22"/>
      <c r="D20" s="22"/>
      <c r="E20" s="22"/>
      <c r="F20" s="22"/>
    </row>
    <row r="21" customFormat="false" ht="14.65" hidden="false" customHeight="false" outlineLevel="0" collapsed="false">
      <c r="A21" s="10" t="s">
        <v>39</v>
      </c>
      <c r="B21" s="58" t="n">
        <f aca="false">SUM(B6:B19)</f>
        <v>1.5</v>
      </c>
      <c r="C21" s="58" t="n">
        <f aca="false">SUM(C6:C19)</f>
        <v>0</v>
      </c>
      <c r="D21" s="58" t="n">
        <f aca="false">SUM(D6:D19)</f>
        <v>0</v>
      </c>
      <c r="E21" s="58" t="n">
        <f aca="false">SUM(E6:E19)</f>
        <v>-1.5</v>
      </c>
      <c r="F21" s="58" t="n">
        <f aca="false">SUM(F6:F19)</f>
        <v>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  <c r="CJ21" s="16"/>
      <c r="CK21" s="16"/>
      <c r="CL21" s="16"/>
      <c r="CM21" s="16"/>
      <c r="CN21" s="16"/>
      <c r="CO21" s="16"/>
      <c r="CP21" s="16"/>
      <c r="CQ21" s="16"/>
      <c r="CR21" s="16"/>
      <c r="CS21" s="16"/>
      <c r="CT21" s="16"/>
      <c r="CU21" s="16"/>
      <c r="CV21" s="16"/>
      <c r="CW21" s="16"/>
      <c r="CX21" s="16"/>
      <c r="CY21" s="16"/>
      <c r="CZ21" s="16"/>
      <c r="DA21" s="16"/>
      <c r="DB21" s="16"/>
      <c r="DC21" s="16"/>
      <c r="DD21" s="16"/>
      <c r="DE21" s="16"/>
      <c r="DF21" s="16"/>
      <c r="DG21" s="16"/>
      <c r="DH21" s="16"/>
      <c r="DI21" s="16"/>
      <c r="DJ21" s="16"/>
      <c r="DK21" s="16"/>
      <c r="DL21" s="16"/>
      <c r="DM21" s="16"/>
      <c r="DN21" s="16"/>
      <c r="DO21" s="16"/>
      <c r="DP21" s="16"/>
      <c r="DQ21" s="16"/>
      <c r="DR21" s="16"/>
      <c r="DS21" s="16"/>
      <c r="DT21" s="16"/>
      <c r="DU21" s="16"/>
      <c r="DV21" s="16"/>
      <c r="DW21" s="16"/>
      <c r="DX21" s="16"/>
      <c r="DY21" s="16"/>
      <c r="DZ21" s="16"/>
      <c r="EA21" s="16"/>
      <c r="EB21" s="16"/>
      <c r="EC21" s="16"/>
      <c r="ED21" s="16"/>
      <c r="EE21" s="16"/>
      <c r="EF21" s="16"/>
      <c r="EG21" s="16"/>
      <c r="EH21" s="16"/>
      <c r="EI21" s="16"/>
      <c r="EJ21" s="16"/>
      <c r="EK21" s="16"/>
      <c r="EL21" s="16"/>
      <c r="EM21" s="16"/>
      <c r="EN21" s="16"/>
      <c r="EO21" s="16"/>
      <c r="EP21" s="16"/>
      <c r="EQ21" s="16"/>
      <c r="ER21" s="16"/>
      <c r="ES21" s="16"/>
      <c r="ET21" s="16"/>
      <c r="EU21" s="16"/>
      <c r="EV21" s="16"/>
      <c r="EW21" s="16"/>
      <c r="EX21" s="16"/>
      <c r="EY21" s="16"/>
      <c r="EZ21" s="16"/>
      <c r="FA21" s="16"/>
      <c r="FB21" s="16"/>
      <c r="FC21" s="16"/>
      <c r="FD21" s="16"/>
      <c r="FE21" s="16"/>
      <c r="FF21" s="16"/>
      <c r="FG21" s="16"/>
      <c r="FH21" s="16"/>
      <c r="FI21" s="16"/>
      <c r="FJ21" s="16"/>
      <c r="FK21" s="16"/>
      <c r="FL21" s="16"/>
      <c r="FM21" s="16"/>
      <c r="FN21" s="16"/>
      <c r="FO21" s="16"/>
      <c r="FP21" s="16"/>
      <c r="FQ21" s="16"/>
      <c r="FR21" s="16"/>
      <c r="FS21" s="16"/>
      <c r="FT21" s="16"/>
      <c r="FU21" s="16"/>
      <c r="FV21" s="16"/>
      <c r="FW21" s="16"/>
      <c r="FX21" s="16"/>
      <c r="FY21" s="16"/>
      <c r="FZ21" s="16"/>
      <c r="GA21" s="16"/>
      <c r="GB21" s="16"/>
      <c r="GC21" s="16"/>
      <c r="GD21" s="16"/>
      <c r="GE21" s="16"/>
      <c r="GF21" s="16"/>
      <c r="GG21" s="16"/>
      <c r="GH21" s="16"/>
      <c r="GI21" s="16"/>
      <c r="GJ21" s="16"/>
      <c r="GK21" s="16"/>
      <c r="GL21" s="16"/>
      <c r="GM21" s="16"/>
      <c r="GN21" s="16"/>
      <c r="GO21" s="16"/>
      <c r="GP21" s="16"/>
      <c r="GQ21" s="16"/>
      <c r="GR21" s="16"/>
      <c r="GS21" s="16"/>
      <c r="GT21" s="16"/>
      <c r="GU21" s="16"/>
      <c r="GV21" s="16"/>
      <c r="GW21" s="16"/>
      <c r="GX21" s="16"/>
      <c r="GY21" s="16"/>
      <c r="GZ21" s="16"/>
      <c r="HA21" s="16"/>
      <c r="HB21" s="16"/>
      <c r="HC21" s="16"/>
      <c r="HD21" s="16"/>
      <c r="HE21" s="16"/>
      <c r="HF21" s="16"/>
      <c r="HG21" s="16"/>
      <c r="HH21" s="16"/>
      <c r="HI21" s="16"/>
      <c r="HJ21" s="16"/>
      <c r="HK21" s="16"/>
      <c r="HL21" s="16"/>
      <c r="HM21" s="16"/>
      <c r="HN21" s="16"/>
      <c r="HO21" s="16"/>
      <c r="HP21" s="16"/>
      <c r="HQ21" s="16"/>
      <c r="HR21" s="16"/>
      <c r="HS21" s="16"/>
      <c r="HT21" s="16"/>
      <c r="HU21" s="16"/>
      <c r="HV21" s="16"/>
      <c r="HW21" s="16"/>
      <c r="HX21" s="16"/>
      <c r="HY21" s="16"/>
      <c r="HZ21" s="16"/>
      <c r="IA21" s="16"/>
      <c r="IB21" s="16"/>
      <c r="IC21" s="16"/>
      <c r="ID21" s="16"/>
      <c r="IE21" s="16"/>
      <c r="IF21" s="16"/>
      <c r="IG21" s="16"/>
      <c r="IH21" s="16"/>
      <c r="II21" s="16"/>
      <c r="IJ21" s="16"/>
      <c r="IK21" s="16"/>
      <c r="IL21" s="16"/>
      <c r="IM21" s="16"/>
      <c r="IN21" s="16"/>
      <c r="IO21" s="16"/>
      <c r="IP21" s="16"/>
      <c r="IQ21" s="16"/>
      <c r="IR21" s="16"/>
      <c r="IS21" s="16"/>
      <c r="IT21" s="16"/>
      <c r="IU21" s="16"/>
      <c r="IV21" s="16"/>
      <c r="IW21" s="16"/>
    </row>
    <row r="22" customFormat="false" ht="14.65" hidden="false" customHeight="false" outlineLevel="0" collapsed="false">
      <c r="B22" s="22"/>
      <c r="C22" s="22"/>
      <c r="D22" s="22"/>
      <c r="E22" s="22"/>
      <c r="F22" s="22"/>
    </row>
    <row r="23" customFormat="false" ht="14.65" hidden="false" customHeight="false" outlineLevel="0" collapsed="false">
      <c r="A23" s="10" t="s">
        <v>40</v>
      </c>
      <c r="B23" s="31" t="n">
        <f aca="false">+B4+B21</f>
        <v>77.4</v>
      </c>
      <c r="C23" s="31" t="n">
        <f aca="false">+C4+C21</f>
        <v>80.9</v>
      </c>
      <c r="D23" s="31" t="n">
        <f aca="false">+D4+D21</f>
        <v>81.2</v>
      </c>
      <c r="E23" s="31" t="n">
        <f aca="false">+E4+E21</f>
        <v>96.9</v>
      </c>
      <c r="F23" s="31" t="n">
        <f aca="false">+F4+F21</f>
        <v>336.4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  <c r="IB23" s="16"/>
      <c r="IC23" s="16"/>
      <c r="ID23" s="16"/>
      <c r="IE23" s="16"/>
      <c r="IF23" s="16"/>
      <c r="IG23" s="16"/>
      <c r="IH23" s="16"/>
      <c r="II23" s="16"/>
      <c r="IJ23" s="16"/>
      <c r="IK23" s="16"/>
      <c r="IL23" s="16"/>
      <c r="IM23" s="16"/>
      <c r="IN23" s="16"/>
      <c r="IO23" s="16"/>
      <c r="IP23" s="16"/>
      <c r="IQ23" s="16"/>
      <c r="IR23" s="16"/>
      <c r="IS23" s="16"/>
      <c r="IT23" s="16"/>
      <c r="IU23" s="16"/>
      <c r="IV23" s="16"/>
      <c r="IW23" s="16"/>
    </row>
    <row r="24" customFormat="false" ht="14.65" hidden="false" customHeight="false" outlineLevel="0" collapsed="false">
      <c r="B24" s="22"/>
      <c r="C24" s="22"/>
      <c r="D24" s="22"/>
      <c r="E24" s="22"/>
      <c r="F24" s="22"/>
    </row>
    <row r="25" customFormat="false" ht="14.65" hidden="false" customHeight="false" outlineLevel="0" collapsed="false">
      <c r="A25" s="54" t="str">
        <f aca="true">CELL("filename")</f>
        <v>'file:///mnt/12tb/@roms/datasets/enron/EDRM Enron Email Data Set v2 XML/filtered-attachments/xls/1stQTRFore4qtrs-d90bb95a8062628f481a1442a44f9232d3fac27aa7056944ba20e4ac0f4ad947.xls'#$FGT only</v>
      </c>
    </row>
  </sheetData>
  <printOptions headings="false" gridLines="false" gridLinesSet="true" horizontalCentered="true" verticalCentered="false"/>
  <pageMargins left="0" right="0" top="1.97222222222222" bottom="0.984027777777778" header="0.7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&amp;C&amp;"Arial,Bold"&amp;12FLORIDA GAS TRANSMISSION COMPANY
2001 FIRST QUARTER FORECAST
NET MARGIN VARIANCE
&amp;10(Pre-Tax, $ Millions)</oddHeader>
    <oddFooter>&amp;L&amp;6Printed &amp;D   &amp;T   Keiser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