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 2000" sheetId="1" state="visible" r:id="rId3"/>
    <sheet name="FEBRUARY 2000" sheetId="2" state="visible" r:id="rId4"/>
    <sheet name="JANUARY 2000" sheetId="3" state="visible" r:id="rId5"/>
    <sheet name="FALL 1999 ENDING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<sst xmlns="http://schemas.openxmlformats.org/spreadsheetml/2006/main" count="118" uniqueCount="49">
  <si>
    <t xml:space="preserve">Gordonsville Energy LP   (L.S. #2 FUEL OIL ORDERS)</t>
  </si>
  <si>
    <t xml:space="preserve">Cost per Gal. Deliv. Excluding VA tax</t>
  </si>
  <si>
    <t xml:space="preserve">Updated 1/1/4444</t>
  </si>
  <si>
    <t xml:space="preserve">DATE</t>
  </si>
  <si>
    <t xml:space="preserve">BP AMOCO                       ORDERS</t>
  </si>
  <si>
    <t xml:space="preserve">Order number</t>
  </si>
  <si>
    <t xml:space="preserve">CITGO                              ORDERS</t>
  </si>
  <si>
    <t xml:space="preserve">MARATHON/ ASHLAND      ORDERS</t>
  </si>
  <si>
    <t xml:space="preserve">TOTAL ORDERED</t>
  </si>
  <si>
    <t xml:space="preserve">DRIVE TO MAINTAIN 4.5 MILLION GALLON INVENTORY</t>
  </si>
  <si>
    <t xml:space="preserve">?</t>
  </si>
  <si>
    <t xml:space="preserve">LAST "STRAPPED" vs Cntrl Room TANK LEVEL                                (as reference only… available monthly)</t>
  </si>
  <si>
    <t xml:space="preserve">?,??0,000 Strapped               ?,???,000 Indicator</t>
  </si>
  <si>
    <r>
      <rPr>
        <b val="true"/>
        <sz val="10"/>
        <rFont val="Humanst521 Lt BT"/>
        <family val="1"/>
      </rPr>
      <t xml:space="preserve">TANK LEVEL READING @ 10:AM</t>
    </r>
    <r>
      <rPr>
        <sz val="10"/>
        <rFont val="Humanst521 Lt BT"/>
        <family val="1"/>
      </rPr>
      <t xml:space="preserve">                  as reported by Plant control room</t>
    </r>
  </si>
  <si>
    <t xml:space="preserve">TOTAL ORDERED THRU (during) JANUARY</t>
  </si>
  <si>
    <t xml:space="preserve">Possible Over Delivery</t>
  </si>
  <si>
    <t xml:space="preserve">FEB TOTAL</t>
  </si>
  <si>
    <t xml:space="preserve">DELIVERED IN Feb. 00                                       per Plant off-load meters</t>
  </si>
  <si>
    <r>
      <rPr>
        <sz val="11"/>
        <rFont val="Humanst521 Lt BT"/>
        <family val="1"/>
      </rPr>
      <t xml:space="preserve">(Deliveries should be shown as </t>
    </r>
    <r>
      <rPr>
        <b val="true"/>
        <sz val="11"/>
        <rFont val="Humanst521 Lt BT"/>
        <family val="1"/>
      </rPr>
      <t xml:space="preserve">negatives</t>
    </r>
    <r>
      <rPr>
        <sz val="11"/>
        <rFont val="Humanst521 Lt BT"/>
        <family val="1"/>
      </rPr>
      <t xml:space="preserve"> to properly calculate the projected level)</t>
    </r>
  </si>
  <si>
    <t xml:space="preserve">DELIVERED YESTERDAY, THRU 12:MID                              per Plant Control Room</t>
  </si>
  <si>
    <t xml:space="preserve">DELIVERED 12:AM - 10:AM                                 as reported by Plant Control Room</t>
  </si>
  <si>
    <t xml:space="preserve">PROJECTED TANK LEVEL (at completion)</t>
  </si>
  <si>
    <t xml:space="preserve">NOTE:</t>
  </si>
  <si>
    <t xml:space="preserve">Updated 2/23/2000</t>
  </si>
  <si>
    <t xml:space="preserve">MAR-003</t>
  </si>
  <si>
    <t xml:space="preserve">TOTAL ORDERED THRU (during) FEBRUARY</t>
  </si>
  <si>
    <t xml:space="preserve">TOTAL 'OUTSTANDING'  FROM JANUARY</t>
  </si>
  <si>
    <t xml:space="preserve">(CALC. FROM JAN. SHEET)</t>
  </si>
  <si>
    <t xml:space="preserve">DELIVERED IN FEB. 00                                       per Plant off-load meters</t>
  </si>
  <si>
    <t xml:space="preserve">Updated 1/31/2000</t>
  </si>
  <si>
    <t xml:space="preserve">MAP-002</t>
  </si>
  <si>
    <t xml:space="preserve">CIT-003</t>
  </si>
  <si>
    <t xml:space="preserve">CIT-004</t>
  </si>
  <si>
    <t xml:space="preserve">CIT-005</t>
  </si>
  <si>
    <t xml:space="preserve">BPA-001</t>
  </si>
  <si>
    <t xml:space="preserve">CIT-006</t>
  </si>
  <si>
    <t xml:space="preserve">4,360,000 Strapped            4,365,000 Indicator</t>
  </si>
  <si>
    <t xml:space="preserve">JAN TOTAL</t>
  </si>
  <si>
    <t xml:space="preserve">DELIVERED IN JAN. 00                                       per Plant off-load meters</t>
  </si>
  <si>
    <t xml:space="preserve">See Feb sheet</t>
  </si>
  <si>
    <t xml:space="preserve">Sept thru Dec 1999</t>
  </si>
  <si>
    <t xml:space="preserve">Updated 1/03/2000</t>
  </si>
  <si>
    <t xml:space="preserve">CIT-001</t>
  </si>
  <si>
    <t xml:space="preserve">This is reference only, not included in the December tracking below.</t>
  </si>
  <si>
    <t xml:space="preserve">CIT-002</t>
  </si>
  <si>
    <t xml:space="preserve">MAP-001</t>
  </si>
  <si>
    <t xml:space="preserve">TOTAL ORDERED THRU (during) DECEMBER</t>
  </si>
  <si>
    <t xml:space="preserve">FALL '99 TOTAL</t>
  </si>
  <si>
    <t xml:space="preserve">DELIVERED IN DEC.'99                                       per Plant off-load meters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</si>
</sst>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-yyyy"/>
    <numFmt numFmtId="166" formatCode="dd\-mmm\-yyyy"/>
    <numFmt numFmtId="167" formatCode="#,##0"/>
    <numFmt numFmtId="168" formatCode="#,##0.0000"/>
    <numFmt numFmtId="169" formatCode="0.0000"/>
    <numFmt numFmtId="170" formatCode="d\-mmm\-yyyy"/>
    <numFmt numFmtId="171" formatCode="[$-409]#,##0_);\(#,##0\)"/>
    <numFmt numFmtId="172" formatCode="_(* #,##0.00_);_(* \(#,##0.00\);_(* \-??_);_(@_)"/>
    <numFmt numFmtId="173" formatCode="_(* #,##0_);_(* \(#,##0\);_(* \-??_);_(@_)"/>
  </numFmts>
  <fonts count="2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Humanst521 Lt BT"/>
      <family val="1"/>
    </font>
    <font>
      <b val="true"/>
      <sz val="11"/>
      <name val="Humanst521 Lt BT"/>
      <family val="1"/>
    </font>
    <font>
      <b val="true"/>
      <sz val="16"/>
      <name val="Humanst521 Lt BT"/>
      <family val="1"/>
    </font>
    <font>
      <b val="true"/>
      <sz val="11"/>
      <color rgb="FFFFFFFF"/>
      <name val="Humanst521 Lt BT"/>
      <family val="1"/>
    </font>
    <font>
      <sz val="9"/>
      <name val="Tahoma"/>
      <family val="0"/>
    </font>
    <font>
      <b val="true"/>
      <i val="true"/>
      <sz val="11"/>
      <name val="Humanst521 Lt BT"/>
      <family val="1"/>
    </font>
    <font>
      <b val="true"/>
      <sz val="11"/>
      <color rgb="FF969696"/>
      <name val="Humanst521 Lt BT"/>
      <family val="1"/>
    </font>
    <font>
      <sz val="10"/>
      <color rgb="FFFFFFFF"/>
      <name val="Humanst521 Lt BT"/>
      <family val="1"/>
    </font>
    <font>
      <sz val="10"/>
      <name val="Humanst521 Lt BT"/>
      <family val="1"/>
    </font>
    <font>
      <i val="true"/>
      <sz val="11"/>
      <name val="Humanst521 Lt BT"/>
      <family val="1"/>
    </font>
    <font>
      <sz val="8"/>
      <color rgb="FF969696"/>
      <name val="Humanst521 Lt BT"/>
      <family val="1"/>
    </font>
    <font>
      <b val="true"/>
      <sz val="10"/>
      <color rgb="FF3366FF"/>
      <name val="Humanst521 Lt BT"/>
      <family val="1"/>
    </font>
    <font>
      <b val="true"/>
      <sz val="11"/>
      <color rgb="FF3366FF"/>
      <name val="Humanst521 Lt BT"/>
      <family val="1"/>
    </font>
    <font>
      <sz val="11"/>
      <name val="Humanst521 Lt BT"/>
      <family val="1"/>
    </font>
    <font>
      <b val="true"/>
      <u val="single"/>
      <sz val="12"/>
      <color rgb="FFFFFFFF"/>
      <name val="Humanst521 Lt BT"/>
      <family val="1"/>
    </font>
    <font>
      <b val="true"/>
      <i val="true"/>
      <sz val="10"/>
      <name val="Humanst521 Lt BT"/>
      <family val="1"/>
    </font>
    <font>
      <sz val="9"/>
      <name val="Tahoma"/>
      <family val="2"/>
    </font>
    <font>
      <sz val="9"/>
      <name val="Humanst521 Lt B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0000FF"/>
        <bgColor rgb="FF0000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>
        <color rgb="FFFFFFFF"/>
      </right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11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4" fillId="6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8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117360</xdr:colOff>
      <xdr:row>29</xdr:row>
      <xdr:rowOff>99000</xdr:rowOff>
    </xdr:from>
    <xdr:to>
      <xdr:col>7</xdr:col>
      <xdr:colOff>447840</xdr:colOff>
      <xdr:row>29</xdr:row>
      <xdr:rowOff>243360</xdr:rowOff>
    </xdr:to>
    <xdr:sp>
      <xdr:nvSpPr>
        <xdr:cNvPr id="0" name="AutoShape 1"/>
        <xdr:cNvSpPr/>
      </xdr:nvSpPr>
      <xdr:spPr>
        <a:xfrm flipH="1">
          <a:off x="6276960" y="8589600"/>
          <a:ext cx="1769760" cy="144360"/>
        </a:xfrm>
        <a:custGeom>
          <a:avLst/>
          <a:gdLst>
            <a:gd name="textAreaLeft" fmla="*/ 276480 w 1769760"/>
            <a:gd name="textAreaRight" fmla="*/ 1548720 w 1769760"/>
            <a:gd name="textAreaTop" fmla="*/ 36000 h 144360"/>
            <a:gd name="textAreaBottom" fmla="*/ 108360 h 14436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00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18360</xdr:colOff>
      <xdr:row>39</xdr:row>
      <xdr:rowOff>329400</xdr:rowOff>
    </xdr:to>
    <xdr:sp>
      <xdr:nvSpPr>
        <xdr:cNvPr id="1" name="Text 2"/>
        <xdr:cNvSpPr/>
      </xdr:nvSpPr>
      <xdr:spPr>
        <a:xfrm>
          <a:off x="923400" y="11018520"/>
          <a:ext cx="6693840" cy="988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14760</xdr:colOff>
      <xdr:row>32</xdr:row>
      <xdr:rowOff>0</xdr:rowOff>
    </xdr:from>
    <xdr:to>
      <xdr:col>5</xdr:col>
      <xdr:colOff>156240</xdr:colOff>
      <xdr:row>34</xdr:row>
      <xdr:rowOff>320400</xdr:rowOff>
    </xdr:to>
    <xdr:sp>
      <xdr:nvSpPr>
        <xdr:cNvPr id="2" name="AutoShape 3"/>
        <xdr:cNvSpPr/>
      </xdr:nvSpPr>
      <xdr:spPr>
        <a:xfrm flipH="1">
          <a:off x="6174360" y="9370800"/>
          <a:ext cx="141480" cy="979560"/>
        </a:xfrm>
        <a:custGeom>
          <a:avLst/>
          <a:gdLst>
            <a:gd name="textAreaLeft" fmla="*/ 90360 w 141480"/>
            <a:gd name="textAreaRight" fmla="*/ 141840 w 141480"/>
            <a:gd name="textAreaTop" fmla="*/ 24480 h 979560"/>
            <a:gd name="textAreaBottom" fmla="*/ 955080 h 9795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864"/>
                <a:pt x="10800" y="1727"/>
              </a:cubicBezTo>
              <a:lnTo>
                <a:pt x="10800" y="9505"/>
              </a:lnTo>
              <a:cubicBezTo>
                <a:pt x="10800" y="10369"/>
                <a:pt x="5400" y="11232"/>
                <a:pt x="0" y="11232"/>
              </a:cubicBezTo>
              <a:cubicBezTo>
                <a:pt x="5400" y="11232"/>
                <a:pt x="10800" y="12096"/>
                <a:pt x="10800" y="12959"/>
              </a:cubicBezTo>
              <a:lnTo>
                <a:pt x="10800" y="19873"/>
              </a:lnTo>
              <a:cubicBezTo>
                <a:pt x="10800" y="20737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117360</xdr:colOff>
      <xdr:row>29</xdr:row>
      <xdr:rowOff>99000</xdr:rowOff>
    </xdr:from>
    <xdr:to>
      <xdr:col>7</xdr:col>
      <xdr:colOff>447840</xdr:colOff>
      <xdr:row>29</xdr:row>
      <xdr:rowOff>243360</xdr:rowOff>
    </xdr:to>
    <xdr:sp>
      <xdr:nvSpPr>
        <xdr:cNvPr id="3" name="AutoShape 1"/>
        <xdr:cNvSpPr/>
      </xdr:nvSpPr>
      <xdr:spPr>
        <a:xfrm flipH="1">
          <a:off x="6276960" y="8589600"/>
          <a:ext cx="1769760" cy="144360"/>
        </a:xfrm>
        <a:custGeom>
          <a:avLst/>
          <a:gdLst>
            <a:gd name="textAreaLeft" fmla="*/ 276480 w 1769760"/>
            <a:gd name="textAreaRight" fmla="*/ 1548720 w 1769760"/>
            <a:gd name="textAreaTop" fmla="*/ 36000 h 144360"/>
            <a:gd name="textAreaBottom" fmla="*/ 108360 h 14436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00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7200</xdr:colOff>
      <xdr:row>37</xdr:row>
      <xdr:rowOff>320760</xdr:rowOff>
    </xdr:from>
    <xdr:to>
      <xdr:col>7</xdr:col>
      <xdr:colOff>25920</xdr:colOff>
      <xdr:row>40</xdr:row>
      <xdr:rowOff>320400</xdr:rowOff>
    </xdr:to>
    <xdr:sp>
      <xdr:nvSpPr>
        <xdr:cNvPr id="4" name="Text 2"/>
        <xdr:cNvSpPr/>
      </xdr:nvSpPr>
      <xdr:spPr>
        <a:xfrm>
          <a:off x="930600" y="11445840"/>
          <a:ext cx="6694200" cy="988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5720" rIns="45720" tIns="46800" bIns="46800" anchor="t">
          <a:noAutofit/>
        </a:bodyPr>
        <a:p>
          <a:r>
            <a:rPr b="0" lang="en-US" sz="900" strike="noStrike" u="none">
              <a:effectLst/>
              <a:uFillTx/>
              <a:latin typeface="Tahoma"/>
            </a:rPr>
            <a:t>2/23, as of this morning, there are still approximately 13 loads to be delivered.  Of the 13, Citgo didn't have product for final 2 loads and credit GELP leaving approx 11 loads to be delivered.  Yesterday should have finished Marathon and BPAmoco may be the only outstanding orders.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14760</xdr:colOff>
      <xdr:row>33</xdr:row>
      <xdr:rowOff>15120</xdr:rowOff>
    </xdr:from>
    <xdr:to>
      <xdr:col>5</xdr:col>
      <xdr:colOff>117360</xdr:colOff>
      <xdr:row>35</xdr:row>
      <xdr:rowOff>329760</xdr:rowOff>
    </xdr:to>
    <xdr:sp>
      <xdr:nvSpPr>
        <xdr:cNvPr id="5" name="AutoShape 3"/>
        <xdr:cNvSpPr/>
      </xdr:nvSpPr>
      <xdr:spPr>
        <a:xfrm flipH="1">
          <a:off x="6174360" y="9822240"/>
          <a:ext cx="102600" cy="973440"/>
        </a:xfrm>
        <a:custGeom>
          <a:avLst/>
          <a:gdLst>
            <a:gd name="textAreaLeft" fmla="*/ 65160 w 102600"/>
            <a:gd name="textAreaRight" fmla="*/ 102600 w 102600"/>
            <a:gd name="textAreaTop" fmla="*/ 24120 h 973440"/>
            <a:gd name="textAreaBottom" fmla="*/ 949320 h 973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864"/>
                <a:pt x="10800" y="1727"/>
              </a:cubicBezTo>
              <a:lnTo>
                <a:pt x="10800" y="9844"/>
              </a:lnTo>
              <a:cubicBezTo>
                <a:pt x="10800" y="10708"/>
                <a:pt x="5400" y="11571"/>
                <a:pt x="0" y="11571"/>
              </a:cubicBezTo>
              <a:cubicBezTo>
                <a:pt x="5400" y="11571"/>
                <a:pt x="10800" y="12435"/>
                <a:pt x="10800" y="13298"/>
              </a:cubicBezTo>
              <a:lnTo>
                <a:pt x="10800" y="19873"/>
              </a:lnTo>
              <a:cubicBezTo>
                <a:pt x="10800" y="20737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148680</xdr:colOff>
      <xdr:row>33</xdr:row>
      <xdr:rowOff>23040</xdr:rowOff>
    </xdr:from>
    <xdr:to>
      <xdr:col>3</xdr:col>
      <xdr:colOff>532440</xdr:colOff>
      <xdr:row>34</xdr:row>
      <xdr:rowOff>137880</xdr:rowOff>
    </xdr:to>
    <xdr:sp>
      <xdr:nvSpPr>
        <xdr:cNvPr id="6" name="AutoShape 4"/>
        <xdr:cNvSpPr txBox="1"/>
      </xdr:nvSpPr>
      <xdr:spPr>
        <a:xfrm>
          <a:off x="3709800" y="9830160"/>
          <a:ext cx="383760" cy="444240"/>
        </a:xfrm>
        <a:prstGeom prst="rect">
          <a:avLst/>
        </a:prstGeom>
      </xdr:spPr>
      <xdr:txBody>
        <a:bodyPr wrap="none" lIns="20160" rIns="20160" tIns="20160" bIns="20160" anchor="t">
          <a:prstTxWarp prst="textSlantUp">
            <a:avLst>
              <a:gd name="adj" fmla="val 55556"/>
            </a:avLst>
          </a:prstTxWarp>
          <a:noAutofit/>
        </a:bodyPr>
        <a:p>
          <a:pPr/>
          <a:r>
            <a:rPr b="0" lang="en-US" sz="2000" spc="3" strike="noStrike" u="none">
              <a:ln w="9360">
                <a:solidFill>
                  <a:srgbClr val="000000"/>
                </a:solidFill>
                <a:miter/>
              </a:ln>
              <a:solidFill>
                <a:srgbClr val="000000"/>
              </a:solidFill>
              <a:uFillTx/>
              <a:latin typeface="Arial Black"/>
            </a:rPr>
            <a:t>Est.</a:t>
          </a:r>
          <a:endParaRPr b="0" lang="en-US" sz="2000" spc="3" strike="noStrike" u="none">
            <a:ln w="9360">
              <a:solidFill>
                <a:srgbClr val="000000"/>
              </a:solidFill>
              <a:miter/>
            </a:ln>
            <a:solidFill>
              <a:srgbClr val="000000"/>
            </a:solidFill>
            <a:uFillTx/>
            <a:latin typeface="Arial Black"/>
            <a:ea typeface="Arial Black"/>
          </a:endParaRPr>
        </a:p>
      </xdr:txBody>
    </xdr:sp>
    <xdr:clientData/>
  </xdr:twoCellAnchor>
  <xdr:twoCellAnchor editAs="oneCell">
    <xdr:from>
      <xdr:col>3</xdr:col>
      <xdr:colOff>148680</xdr:colOff>
      <xdr:row>35</xdr:row>
      <xdr:rowOff>243360</xdr:rowOff>
    </xdr:from>
    <xdr:to>
      <xdr:col>3</xdr:col>
      <xdr:colOff>532440</xdr:colOff>
      <xdr:row>37</xdr:row>
      <xdr:rowOff>30960</xdr:rowOff>
    </xdr:to>
    <xdr:sp>
      <xdr:nvSpPr>
        <xdr:cNvPr id="7" name="AutoShape 5"/>
        <xdr:cNvSpPr txBox="1"/>
      </xdr:nvSpPr>
      <xdr:spPr>
        <a:xfrm>
          <a:off x="3709800" y="10709280"/>
          <a:ext cx="383760" cy="446760"/>
        </a:xfrm>
        <a:prstGeom prst="rect">
          <a:avLst/>
        </a:prstGeom>
      </xdr:spPr>
      <xdr:txBody>
        <a:bodyPr wrap="none" lIns="20160" rIns="20160" tIns="20160" bIns="20160" anchor="t">
          <a:prstTxWarp prst="textSlantUp">
            <a:avLst>
              <a:gd name="adj" fmla="val 55556"/>
            </a:avLst>
          </a:prstTxWarp>
          <a:noAutofit/>
        </a:bodyPr>
        <a:p>
          <a:pPr/>
          <a:r>
            <a:rPr b="0" lang="en-US" sz="2000" spc="3" strike="noStrike" u="none">
              <a:ln w="9360">
                <a:solidFill>
                  <a:srgbClr val="000000"/>
                </a:solidFill>
                <a:miter/>
              </a:ln>
              <a:solidFill>
                <a:srgbClr val="ffffff"/>
              </a:solidFill>
              <a:uFillTx/>
              <a:latin typeface="Arial Black"/>
            </a:rPr>
            <a:t>Est.</a:t>
          </a:r>
          <a:endParaRPr b="0" lang="en-US" sz="2000" spc="3" strike="noStrike" u="none">
            <a:ln w="9360">
              <a:solidFill>
                <a:srgbClr val="000000"/>
              </a:solidFill>
              <a:miter/>
            </a:ln>
            <a:solidFill>
              <a:srgbClr val="ffffff"/>
            </a:solidFill>
            <a:uFillTx/>
            <a:latin typeface="Arial Black"/>
            <a:ea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117360</xdr:colOff>
      <xdr:row>29</xdr:row>
      <xdr:rowOff>99000</xdr:rowOff>
    </xdr:from>
    <xdr:to>
      <xdr:col>7</xdr:col>
      <xdr:colOff>447840</xdr:colOff>
      <xdr:row>29</xdr:row>
      <xdr:rowOff>243360</xdr:rowOff>
    </xdr:to>
    <xdr:sp>
      <xdr:nvSpPr>
        <xdr:cNvPr id="8" name="AutoShape 1"/>
        <xdr:cNvSpPr/>
      </xdr:nvSpPr>
      <xdr:spPr>
        <a:xfrm flipH="1">
          <a:off x="6276960" y="8589600"/>
          <a:ext cx="1769760" cy="144360"/>
        </a:xfrm>
        <a:custGeom>
          <a:avLst/>
          <a:gdLst>
            <a:gd name="textAreaLeft" fmla="*/ 276480 w 1769760"/>
            <a:gd name="textAreaRight" fmla="*/ 1548720 w 1769760"/>
            <a:gd name="textAreaTop" fmla="*/ 36000 h 144360"/>
            <a:gd name="textAreaBottom" fmla="*/ 108360 h 14436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00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18360</xdr:colOff>
      <xdr:row>40</xdr:row>
      <xdr:rowOff>312840</xdr:rowOff>
    </xdr:to>
    <xdr:sp>
      <xdr:nvSpPr>
        <xdr:cNvPr id="9" name="Text 2"/>
        <xdr:cNvSpPr/>
      </xdr:nvSpPr>
      <xdr:spPr>
        <a:xfrm>
          <a:off x="923400" y="11018520"/>
          <a:ext cx="6693840" cy="13014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5720" rIns="45720" tIns="46800" bIns="46800" anchor="t">
          <a:noAutofit/>
        </a:bodyPr>
        <a:p>
          <a:r>
            <a:rPr b="0" lang="en-US" sz="900" strike="noStrike" u="none">
              <a:effectLst/>
              <a:uFillTx/>
              <a:latin typeface="Tahoma"/>
            </a:rPr>
            <a:t>No deliveries from 1/25 at 5:am thru at least 10:am 1/26 due to East Coast snow storm.  BPAmoco should begin delivery on Sat. 1/29.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effectLst/>
              <a:uFillTx/>
              <a:latin typeface="Tahoma"/>
            </a:rPr>
            <a:t>As before, a major weather event has slowed the pace over the weekend of 1/29, 1/30 and into Monday morning.  I will be contacting all suppliers for an update and to continue the search for additional product.  Nothing additional was available last Friday.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effectLst/>
              <a:uFillTx/>
              <a:latin typeface="Tahoma"/>
            </a:rPr>
            <a:t>Of the current total order, 41 loads have been delivered with 77 loads outstanding.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14760</xdr:colOff>
      <xdr:row>32</xdr:row>
      <xdr:rowOff>0</xdr:rowOff>
    </xdr:from>
    <xdr:to>
      <xdr:col>5</xdr:col>
      <xdr:colOff>156240</xdr:colOff>
      <xdr:row>34</xdr:row>
      <xdr:rowOff>320400</xdr:rowOff>
    </xdr:to>
    <xdr:sp>
      <xdr:nvSpPr>
        <xdr:cNvPr id="10" name="AutoShape 3"/>
        <xdr:cNvSpPr/>
      </xdr:nvSpPr>
      <xdr:spPr>
        <a:xfrm flipH="1">
          <a:off x="6174360" y="9370800"/>
          <a:ext cx="141480" cy="979560"/>
        </a:xfrm>
        <a:custGeom>
          <a:avLst/>
          <a:gdLst>
            <a:gd name="textAreaLeft" fmla="*/ 90360 w 141480"/>
            <a:gd name="textAreaRight" fmla="*/ 141840 w 141480"/>
            <a:gd name="textAreaTop" fmla="*/ 24480 h 979560"/>
            <a:gd name="textAreaBottom" fmla="*/ 955080 h 9795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864"/>
                <a:pt x="10800" y="1727"/>
              </a:cubicBezTo>
              <a:lnTo>
                <a:pt x="10800" y="9505"/>
              </a:lnTo>
              <a:cubicBezTo>
                <a:pt x="10800" y="10369"/>
                <a:pt x="5400" y="11232"/>
                <a:pt x="0" y="11232"/>
              </a:cubicBezTo>
              <a:cubicBezTo>
                <a:pt x="5400" y="11232"/>
                <a:pt x="10800" y="12096"/>
                <a:pt x="10800" y="12959"/>
              </a:cubicBezTo>
              <a:lnTo>
                <a:pt x="10800" y="19873"/>
              </a:lnTo>
              <a:cubicBezTo>
                <a:pt x="10800" y="20737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116640</xdr:colOff>
      <xdr:row>29</xdr:row>
      <xdr:rowOff>99000</xdr:rowOff>
    </xdr:from>
    <xdr:to>
      <xdr:col>5</xdr:col>
      <xdr:colOff>446760</xdr:colOff>
      <xdr:row>29</xdr:row>
      <xdr:rowOff>243360</xdr:rowOff>
    </xdr:to>
    <xdr:sp>
      <xdr:nvSpPr>
        <xdr:cNvPr id="11" name="AutoShape 1"/>
        <xdr:cNvSpPr/>
      </xdr:nvSpPr>
      <xdr:spPr>
        <a:xfrm flipH="1">
          <a:off x="5587920" y="8589600"/>
          <a:ext cx="1081080" cy="144360"/>
        </a:xfrm>
        <a:custGeom>
          <a:avLst/>
          <a:gdLst>
            <a:gd name="textAreaLeft" fmla="*/ 168840 w 1081080"/>
            <a:gd name="textAreaRight" fmla="*/ 946080 w 1081080"/>
            <a:gd name="textAreaTop" fmla="*/ 36000 h 144360"/>
            <a:gd name="textAreaBottom" fmla="*/ 108360 h 14436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00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5</xdr:col>
      <xdr:colOff>17280</xdr:colOff>
      <xdr:row>39</xdr:row>
      <xdr:rowOff>329400</xdr:rowOff>
    </xdr:to>
    <xdr:sp>
      <xdr:nvSpPr>
        <xdr:cNvPr id="12" name="Text 2"/>
        <xdr:cNvSpPr/>
      </xdr:nvSpPr>
      <xdr:spPr>
        <a:xfrm>
          <a:off x="923400" y="11127240"/>
          <a:ext cx="5316120" cy="988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45720" rIns="45720" tIns="46800" bIns="46800" anchor="t">
          <a:noAutofit/>
        </a:bodyPr>
        <a:p>
          <a:r>
            <a:rPr b="0" lang="en-US" sz="900" strike="noStrike" u="none">
              <a:effectLst/>
              <a:uFillTx/>
              <a:latin typeface="Tahoma"/>
            </a:rPr>
            <a:t>Deliveries done as of January 3rd.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15120</xdr:colOff>
      <xdr:row>32</xdr:row>
      <xdr:rowOff>0</xdr:rowOff>
    </xdr:from>
    <xdr:to>
      <xdr:col>4</xdr:col>
      <xdr:colOff>156960</xdr:colOff>
      <xdr:row>34</xdr:row>
      <xdr:rowOff>320760</xdr:rowOff>
    </xdr:to>
    <xdr:sp>
      <xdr:nvSpPr>
        <xdr:cNvPr id="13" name="AutoShape 3"/>
        <xdr:cNvSpPr/>
      </xdr:nvSpPr>
      <xdr:spPr>
        <a:xfrm flipH="1">
          <a:off x="5486400" y="9479160"/>
          <a:ext cx="141840" cy="979920"/>
        </a:xfrm>
        <a:custGeom>
          <a:avLst/>
          <a:gdLst>
            <a:gd name="textAreaLeft" fmla="*/ 90720 w 141840"/>
            <a:gd name="textAreaRight" fmla="*/ 141840 w 141840"/>
            <a:gd name="textAreaTop" fmla="*/ 24480 h 979920"/>
            <a:gd name="textAreaBottom" fmla="*/ 955440 h 9799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864"/>
                <a:pt x="10800" y="1727"/>
              </a:cubicBezTo>
              <a:lnTo>
                <a:pt x="10800" y="9505"/>
              </a:lnTo>
              <a:cubicBezTo>
                <a:pt x="10800" y="10369"/>
                <a:pt x="5400" y="11232"/>
                <a:pt x="0" y="11232"/>
              </a:cubicBezTo>
              <a:cubicBezTo>
                <a:pt x="5400" y="11232"/>
                <a:pt x="10800" y="12096"/>
                <a:pt x="10800" y="12959"/>
              </a:cubicBezTo>
              <a:lnTo>
                <a:pt x="10800" y="19873"/>
              </a:lnTo>
              <a:cubicBezTo>
                <a:pt x="10800" y="20737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76953125" defaultRowHeight="25.95" customHeight="true" zeroHeight="false" outlineLevelRow="0" outlineLevelCol="0"/>
  <cols>
    <col collapsed="false" customWidth="true" hidden="false" outlineLevel="0" max="1" min="1" style="1" width="13.1"/>
    <col collapsed="false" customWidth="true" hidden="false" outlineLevel="0" max="2" min="2" style="2" width="26.77"/>
    <col collapsed="false" customWidth="true" hidden="false" outlineLevel="0" max="3" min="3" style="2" width="10.66"/>
    <col collapsed="false" customWidth="true" hidden="false" outlineLevel="0" max="4" min="4" style="2" width="9.77"/>
    <col collapsed="false" customWidth="true" hidden="false" outlineLevel="0" max="5" min="5" style="2" width="27.1"/>
    <col collapsed="false" customWidth="true" hidden="false" outlineLevel="0" max="6" min="6" style="2" width="10.66"/>
    <col collapsed="false" customWidth="true" hidden="false" outlineLevel="0" max="7" min="7" style="2" width="9.77"/>
    <col collapsed="false" customWidth="true" hidden="false" outlineLevel="0" max="8" min="8" style="2" width="26.66"/>
    <col collapsed="false" customWidth="true" hidden="false" outlineLevel="0" max="9" min="9" style="2" width="10.55"/>
    <col collapsed="false" customWidth="true" hidden="false" outlineLevel="0" max="10" min="10" style="2" width="9.66"/>
    <col collapsed="false" customWidth="false" hidden="false" outlineLevel="0" max="257" min="11" style="2" width="20.77"/>
  </cols>
  <sheetData>
    <row r="1" customFormat="false" ht="25.9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25.95" hidden="false" customHeight="true" outlineLevel="0" collapsed="false">
      <c r="A2" s="4" t="n">
        <v>36586</v>
      </c>
      <c r="B2" s="4"/>
      <c r="C2" s="5"/>
      <c r="D2" s="6" t="s">
        <v>1</v>
      </c>
      <c r="G2" s="7" t="s">
        <v>1</v>
      </c>
      <c r="H2" s="8" t="s">
        <v>2</v>
      </c>
      <c r="J2" s="6" t="s">
        <v>1</v>
      </c>
    </row>
    <row r="3" customFormat="false" ht="48" hidden="false" customHeight="true" outlineLevel="0" collapsed="false">
      <c r="A3" s="9" t="s">
        <v>3</v>
      </c>
      <c r="B3" s="10" t="s">
        <v>4</v>
      </c>
      <c r="C3" s="11" t="s">
        <v>5</v>
      </c>
      <c r="D3" s="6"/>
      <c r="E3" s="12" t="s">
        <v>6</v>
      </c>
      <c r="F3" s="13" t="s">
        <v>5</v>
      </c>
      <c r="G3" s="7"/>
      <c r="H3" s="10" t="s">
        <v>7</v>
      </c>
      <c r="I3" s="11" t="s">
        <v>5</v>
      </c>
      <c r="J3" s="6"/>
    </row>
    <row r="4" customFormat="false" ht="21" hidden="false" customHeight="true" outlineLevel="0" collapsed="false">
      <c r="A4" s="14"/>
      <c r="B4" s="15"/>
      <c r="C4" s="16"/>
      <c r="D4" s="17"/>
      <c r="E4" s="15"/>
      <c r="F4" s="16"/>
      <c r="G4" s="17"/>
      <c r="H4" s="15"/>
      <c r="I4" s="18"/>
      <c r="J4" s="19"/>
      <c r="K4" s="20"/>
    </row>
    <row r="5" customFormat="false" ht="21" hidden="false" customHeight="true" outlineLevel="0" collapsed="false">
      <c r="A5" s="21"/>
      <c r="B5" s="15"/>
      <c r="C5" s="16"/>
      <c r="D5" s="17"/>
      <c r="E5" s="15"/>
      <c r="F5" s="16"/>
      <c r="G5" s="17"/>
      <c r="H5" s="22"/>
      <c r="I5" s="18"/>
      <c r="J5" s="19"/>
    </row>
    <row r="6" customFormat="false" ht="21" hidden="false" customHeight="true" outlineLevel="0" collapsed="false">
      <c r="A6" s="14"/>
      <c r="B6" s="15"/>
      <c r="C6" s="16"/>
      <c r="D6" s="17"/>
      <c r="E6" s="15"/>
      <c r="F6" s="16"/>
      <c r="G6" s="17"/>
      <c r="H6" s="15"/>
      <c r="I6" s="18"/>
      <c r="J6" s="19"/>
    </row>
    <row r="7" customFormat="false" ht="21" hidden="false" customHeight="true" outlineLevel="0" collapsed="false">
      <c r="A7" s="21"/>
      <c r="B7" s="15"/>
      <c r="C7" s="16"/>
      <c r="D7" s="17"/>
      <c r="E7" s="15"/>
      <c r="F7" s="16"/>
      <c r="G7" s="17"/>
      <c r="H7" s="15"/>
      <c r="I7" s="18"/>
      <c r="J7" s="19"/>
    </row>
    <row r="8" customFormat="false" ht="21" hidden="false" customHeight="true" outlineLevel="0" collapsed="false">
      <c r="A8" s="21"/>
      <c r="B8" s="15"/>
      <c r="C8" s="16"/>
      <c r="D8" s="17"/>
      <c r="E8" s="15"/>
      <c r="F8" s="16"/>
      <c r="G8" s="17"/>
      <c r="H8" s="15"/>
      <c r="I8" s="18"/>
      <c r="J8" s="19"/>
    </row>
    <row r="9" customFormat="false" ht="21" hidden="false" customHeight="true" outlineLevel="0" collapsed="false">
      <c r="A9" s="21"/>
      <c r="B9" s="15"/>
      <c r="C9" s="16"/>
      <c r="D9" s="17"/>
      <c r="E9" s="15"/>
      <c r="F9" s="16"/>
      <c r="G9" s="17"/>
      <c r="H9" s="15"/>
      <c r="I9" s="23"/>
      <c r="J9" s="24"/>
    </row>
    <row r="10" customFormat="false" ht="21" hidden="false" customHeight="true" outlineLevel="0" collapsed="false">
      <c r="A10" s="21"/>
      <c r="B10" s="15"/>
      <c r="C10" s="16"/>
      <c r="D10" s="17"/>
      <c r="E10" s="15"/>
      <c r="F10" s="16"/>
      <c r="G10" s="17"/>
      <c r="H10" s="15"/>
      <c r="I10" s="23"/>
      <c r="J10" s="24"/>
    </row>
    <row r="11" customFormat="false" ht="21" hidden="false" customHeight="true" outlineLevel="0" collapsed="false">
      <c r="A11" s="21"/>
      <c r="B11" s="15"/>
      <c r="C11" s="16"/>
      <c r="D11" s="17"/>
      <c r="E11" s="15"/>
      <c r="F11" s="16"/>
      <c r="G11" s="17"/>
      <c r="H11" s="15"/>
      <c r="I11" s="23"/>
      <c r="J11" s="24"/>
    </row>
    <row r="12" customFormat="false" ht="21" hidden="false" customHeight="true" outlineLevel="0" collapsed="false">
      <c r="A12" s="21"/>
      <c r="B12" s="15"/>
      <c r="C12" s="16"/>
      <c r="D12" s="17"/>
      <c r="E12" s="15"/>
      <c r="F12" s="16"/>
      <c r="G12" s="17"/>
      <c r="H12" s="15"/>
      <c r="I12" s="23"/>
      <c r="J12" s="24"/>
    </row>
    <row r="13" customFormat="false" ht="21" hidden="false" customHeight="true" outlineLevel="0" collapsed="false">
      <c r="A13" s="21"/>
      <c r="B13" s="15"/>
      <c r="C13" s="16"/>
      <c r="D13" s="17"/>
      <c r="E13" s="15"/>
      <c r="F13" s="16"/>
      <c r="G13" s="17"/>
      <c r="H13" s="15"/>
      <c r="I13" s="23"/>
      <c r="J13" s="24"/>
    </row>
    <row r="14" customFormat="false" ht="21" hidden="false" customHeight="true" outlineLevel="0" collapsed="false">
      <c r="A14" s="21"/>
      <c r="B14" s="15"/>
      <c r="C14" s="16"/>
      <c r="D14" s="17"/>
      <c r="E14" s="15"/>
      <c r="F14" s="16"/>
      <c r="G14" s="17"/>
      <c r="H14" s="15"/>
      <c r="I14" s="23"/>
      <c r="J14" s="24"/>
    </row>
    <row r="15" customFormat="false" ht="21" hidden="false" customHeight="true" outlineLevel="0" collapsed="false">
      <c r="A15" s="21"/>
      <c r="B15" s="15"/>
      <c r="C15" s="16"/>
      <c r="D15" s="17"/>
      <c r="E15" s="15"/>
      <c r="F15" s="16"/>
      <c r="G15" s="17"/>
      <c r="H15" s="15"/>
      <c r="I15" s="23"/>
      <c r="J15" s="24"/>
    </row>
    <row r="16" customFormat="false" ht="21" hidden="false" customHeight="true" outlineLevel="0" collapsed="false">
      <c r="A16" s="14"/>
      <c r="B16" s="25"/>
      <c r="C16" s="26"/>
      <c r="D16" s="27"/>
      <c r="E16" s="25"/>
      <c r="F16" s="26"/>
      <c r="G16" s="27"/>
      <c r="H16" s="25"/>
      <c r="I16" s="23"/>
      <c r="J16" s="24"/>
    </row>
    <row r="17" customFormat="false" ht="21" hidden="false" customHeight="true" outlineLevel="0" collapsed="false">
      <c r="A17" s="14"/>
      <c r="B17" s="25"/>
      <c r="C17" s="26"/>
      <c r="D17" s="27"/>
      <c r="E17" s="25"/>
      <c r="F17" s="26"/>
      <c r="G17" s="27"/>
      <c r="H17" s="25"/>
      <c r="I17" s="23"/>
      <c r="J17" s="24"/>
    </row>
    <row r="18" customFormat="false" ht="21" hidden="false" customHeight="true" outlineLevel="0" collapsed="false">
      <c r="A18" s="14"/>
      <c r="B18" s="25"/>
      <c r="C18" s="26"/>
      <c r="D18" s="27"/>
      <c r="E18" s="25"/>
      <c r="F18" s="26"/>
      <c r="G18" s="27"/>
      <c r="H18" s="25"/>
      <c r="I18" s="23"/>
      <c r="J18" s="24"/>
    </row>
    <row r="19" customFormat="false" ht="21" hidden="false" customHeight="true" outlineLevel="0" collapsed="false">
      <c r="A19" s="14"/>
      <c r="B19" s="25"/>
      <c r="C19" s="26"/>
      <c r="D19" s="27"/>
      <c r="E19" s="25"/>
      <c r="F19" s="26"/>
      <c r="G19" s="27"/>
      <c r="H19" s="25"/>
      <c r="I19" s="23"/>
      <c r="J19" s="24"/>
    </row>
    <row r="20" customFormat="false" ht="21" hidden="false" customHeight="true" outlineLevel="0" collapsed="false">
      <c r="A20" s="14"/>
      <c r="B20" s="25"/>
      <c r="C20" s="26"/>
      <c r="D20" s="27"/>
      <c r="E20" s="25"/>
      <c r="F20" s="26"/>
      <c r="G20" s="27"/>
      <c r="H20" s="25"/>
      <c r="I20" s="23"/>
      <c r="J20" s="24"/>
    </row>
    <row r="21" customFormat="false" ht="21" hidden="false" customHeight="true" outlineLevel="0" collapsed="false">
      <c r="A21" s="14"/>
      <c r="B21" s="25"/>
      <c r="C21" s="26"/>
      <c r="D21" s="27"/>
      <c r="E21" s="25"/>
      <c r="F21" s="26"/>
      <c r="G21" s="27"/>
      <c r="H21" s="25"/>
      <c r="I21" s="23"/>
      <c r="J21" s="24"/>
    </row>
    <row r="22" customFormat="false" ht="21" hidden="false" customHeight="true" outlineLevel="0" collapsed="false">
      <c r="A22" s="14"/>
      <c r="B22" s="25"/>
      <c r="C22" s="26"/>
      <c r="D22" s="27"/>
      <c r="E22" s="25"/>
      <c r="F22" s="26"/>
      <c r="G22" s="27"/>
      <c r="H22" s="25"/>
      <c r="I22" s="23"/>
      <c r="J22" s="24"/>
    </row>
    <row r="23" customFormat="false" ht="21" hidden="false" customHeight="true" outlineLevel="0" collapsed="false">
      <c r="A23" s="14"/>
      <c r="B23" s="25"/>
      <c r="C23" s="26"/>
      <c r="D23" s="27"/>
      <c r="E23" s="25"/>
      <c r="F23" s="26"/>
      <c r="G23" s="27"/>
      <c r="H23" s="25"/>
      <c r="I23" s="23"/>
      <c r="J23" s="24"/>
    </row>
    <row r="24" customFormat="false" ht="21" hidden="false" customHeight="true" outlineLevel="0" collapsed="false">
      <c r="A24" s="14"/>
      <c r="B24" s="25"/>
      <c r="C24" s="26"/>
      <c r="D24" s="27"/>
      <c r="E24" s="25"/>
      <c r="F24" s="26"/>
      <c r="G24" s="27"/>
      <c r="H24" s="25"/>
      <c r="I24" s="23"/>
      <c r="J24" s="24"/>
    </row>
    <row r="25" customFormat="false" ht="21" hidden="false" customHeight="true" outlineLevel="0" collapsed="false">
      <c r="A25" s="14"/>
      <c r="B25" s="25"/>
      <c r="C25" s="26"/>
      <c r="D25" s="27"/>
      <c r="E25" s="25"/>
      <c r="F25" s="26"/>
      <c r="G25" s="27"/>
      <c r="H25" s="25"/>
      <c r="I25" s="23"/>
      <c r="J25" s="24"/>
    </row>
    <row r="26" customFormat="false" ht="28.8" hidden="false" customHeight="true" outlineLevel="0" collapsed="false">
      <c r="A26" s="28" t="s">
        <v>8</v>
      </c>
      <c r="B26" s="29" t="n">
        <f aca="false">SUM(B4:B25)</f>
        <v>0</v>
      </c>
      <c r="C26" s="30"/>
      <c r="D26" s="31"/>
      <c r="E26" s="29" t="n">
        <f aca="false">SUM(E4:E25)</f>
        <v>0</v>
      </c>
      <c r="F26" s="30"/>
      <c r="G26" s="31"/>
      <c r="H26" s="29" t="n">
        <f aca="false">SUM(H4:H25)</f>
        <v>0</v>
      </c>
      <c r="I26" s="32"/>
      <c r="J26" s="33"/>
    </row>
    <row r="27" customFormat="false" ht="25.95" hidden="false" customHeight="true" outlineLevel="0" collapsed="false">
      <c r="B27" s="34"/>
      <c r="C27" s="34"/>
      <c r="D27" s="34"/>
    </row>
    <row r="28" customFormat="false" ht="25.95" hidden="false" customHeight="true" outlineLevel="0" collapsed="false">
      <c r="A28" s="35" t="s">
        <v>9</v>
      </c>
      <c r="B28" s="35"/>
      <c r="C28" s="35"/>
      <c r="D28" s="35"/>
      <c r="E28" s="35"/>
      <c r="F28" s="36"/>
      <c r="G28" s="36"/>
    </row>
    <row r="29" customFormat="false" ht="25.95" hidden="false" customHeight="true" outlineLevel="0" collapsed="false">
      <c r="A29" s="37" t="s">
        <v>10</v>
      </c>
      <c r="B29" s="38" t="s">
        <v>11</v>
      </c>
      <c r="C29" s="38"/>
      <c r="D29" s="39"/>
      <c r="E29" s="40" t="s">
        <v>12</v>
      </c>
    </row>
    <row r="30" customFormat="false" ht="25.95" hidden="false" customHeight="true" outlineLevel="0" collapsed="false">
      <c r="A30" s="41" t="n">
        <v>36549</v>
      </c>
      <c r="B30" s="42" t="s">
        <v>13</v>
      </c>
      <c r="C30" s="42"/>
      <c r="D30" s="43"/>
      <c r="E30" s="44" t="n">
        <v>0</v>
      </c>
      <c r="F30" s="45"/>
      <c r="G30" s="45"/>
    </row>
    <row r="31" customFormat="false" ht="25.95" hidden="false" customHeight="true" outlineLevel="0" collapsed="false">
      <c r="A31" s="46" t="n">
        <f aca="false">A30-1</f>
        <v>36548</v>
      </c>
      <c r="B31" s="47" t="s">
        <v>14</v>
      </c>
      <c r="C31" s="47"/>
      <c r="D31" s="48"/>
      <c r="E31" s="49" t="n">
        <f aca="false">B26+E26+H26</f>
        <v>0</v>
      </c>
    </row>
    <row r="32" customFormat="false" ht="17.4" hidden="false" customHeight="true" outlineLevel="0" collapsed="false">
      <c r="A32" s="50" t="n">
        <f aca="false">E30+E31+E33+E34+E35</f>
        <v>-195135</v>
      </c>
      <c r="B32" s="51" t="s">
        <v>15</v>
      </c>
      <c r="C32" s="51"/>
      <c r="D32" s="52"/>
      <c r="E32" s="53" t="n">
        <f aca="false">IF(E31&lt;((E33+E34)*-1),E30-A32,0)</f>
        <v>195135</v>
      </c>
    </row>
    <row r="33" customFormat="false" ht="25.95" hidden="false" customHeight="true" outlineLevel="0" collapsed="false">
      <c r="A33" s="46" t="s">
        <v>16</v>
      </c>
      <c r="B33" s="47" t="s">
        <v>17</v>
      </c>
      <c r="C33" s="47"/>
      <c r="D33" s="48"/>
      <c r="E33" s="49" t="n">
        <f aca="false">-60135+-112500</f>
        <v>-172635</v>
      </c>
      <c r="F33" s="54" t="s">
        <v>18</v>
      </c>
      <c r="G33" s="54"/>
      <c r="H33" s="54"/>
    </row>
    <row r="34" customFormat="false" ht="25.95" hidden="false" customHeight="true" outlineLevel="0" collapsed="false">
      <c r="A34" s="46" t="n">
        <f aca="false">A31</f>
        <v>36548</v>
      </c>
      <c r="B34" s="47" t="s">
        <v>19</v>
      </c>
      <c r="C34" s="47"/>
      <c r="D34" s="48"/>
      <c r="E34" s="49" t="n">
        <v>-22500</v>
      </c>
      <c r="F34" s="54"/>
      <c r="G34" s="54"/>
      <c r="H34" s="54"/>
    </row>
    <row r="35" customFormat="false" ht="25.95" hidden="false" customHeight="true" outlineLevel="0" collapsed="false">
      <c r="A35" s="55" t="n">
        <f aca="false">A34+1</f>
        <v>36549</v>
      </c>
      <c r="B35" s="56" t="s">
        <v>20</v>
      </c>
      <c r="C35" s="56"/>
      <c r="D35" s="57"/>
      <c r="E35" s="58" t="n">
        <v>0</v>
      </c>
      <c r="F35" s="54"/>
      <c r="G35" s="54"/>
      <c r="H35" s="54"/>
    </row>
    <row r="36" customFormat="false" ht="25.95" hidden="false" customHeight="true" outlineLevel="0" collapsed="false">
      <c r="A36" s="59" t="s">
        <v>21</v>
      </c>
      <c r="B36" s="59"/>
      <c r="C36" s="59"/>
      <c r="D36" s="60"/>
      <c r="E36" s="61" t="n">
        <f aca="false">E30+E31+E32+E33+E34+E35</f>
        <v>0</v>
      </c>
    </row>
    <row r="37" customFormat="false" ht="25.95" hidden="false" customHeight="true" outlineLevel="0" collapsed="false">
      <c r="A37" s="62"/>
    </row>
    <row r="38" customFormat="false" ht="25.95" hidden="false" customHeight="true" outlineLevel="0" collapsed="false">
      <c r="A38" s="63" t="s">
        <v>22</v>
      </c>
      <c r="B38" s="64"/>
      <c r="C38" s="64"/>
      <c r="D38" s="64"/>
      <c r="E38" s="64"/>
      <c r="F38" s="64"/>
      <c r="G38" s="65"/>
    </row>
    <row r="39" customFormat="false" ht="25.95" hidden="false" customHeight="true" outlineLevel="0" collapsed="false">
      <c r="B39" s="64"/>
      <c r="C39" s="64"/>
      <c r="D39" s="64"/>
      <c r="E39" s="64"/>
      <c r="F39" s="64"/>
      <c r="G39" s="65"/>
    </row>
    <row r="40" customFormat="false" ht="25.95" hidden="false" customHeight="true" outlineLevel="0" collapsed="false">
      <c r="B40" s="64"/>
      <c r="C40" s="64"/>
      <c r="D40" s="64"/>
      <c r="E40" s="64"/>
      <c r="F40" s="64"/>
      <c r="G40" s="65"/>
    </row>
  </sheetData>
  <mergeCells count="18">
    <mergeCell ref="A1:I1"/>
    <mergeCell ref="A2:B2"/>
    <mergeCell ref="D2:D3"/>
    <mergeCell ref="G2:G3"/>
    <mergeCell ref="J2:J3"/>
    <mergeCell ref="A28:E28"/>
    <mergeCell ref="B29:C29"/>
    <mergeCell ref="B30:C30"/>
    <mergeCell ref="B31:C31"/>
    <mergeCell ref="B32:C32"/>
    <mergeCell ref="B33:C33"/>
    <mergeCell ref="F33:H35"/>
    <mergeCell ref="B34:C34"/>
    <mergeCell ref="B35:C35"/>
    <mergeCell ref="A36:C36"/>
    <mergeCell ref="B38:F38"/>
    <mergeCell ref="B39:F39"/>
    <mergeCell ref="B40:F40"/>
  </mergeCells>
  <printOptions headings="false" gridLines="false" gridLinesSet="true" horizontalCentered="false" verticalCentered="false"/>
  <pageMargins left="0.270138888888889" right="0.25" top="0.65" bottom="0.609722222222222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88" zoomScaleNormal="88" zoomScalePageLayoutView="100" workbookViewId="0">
      <pane xSplit="0" ySplit="3" topLeftCell="BM27" activePane="bottomLeft" state="frozen"/>
      <selection pane="topLeft" activeCell="A1" activeCellId="0" sqref="A1"/>
      <selection pane="bottomLeft" activeCell="A1" activeCellId="0" sqref="A1:I1"/>
    </sheetView>
  </sheetViews>
  <sheetFormatPr defaultColWidth="20.76953125" defaultRowHeight="25.95" customHeight="true" zeroHeight="false" outlineLevelRow="0" outlineLevelCol="0"/>
  <cols>
    <col collapsed="false" customWidth="true" hidden="false" outlineLevel="0" max="1" min="1" style="1" width="13.1"/>
    <col collapsed="false" customWidth="true" hidden="false" outlineLevel="0" max="2" min="2" style="2" width="26.77"/>
    <col collapsed="false" customWidth="true" hidden="false" outlineLevel="0" max="3" min="3" style="2" width="10.66"/>
    <col collapsed="false" customWidth="true" hidden="false" outlineLevel="0" max="4" min="4" style="2" width="9.77"/>
    <col collapsed="false" customWidth="true" hidden="false" outlineLevel="0" max="5" min="5" style="2" width="27.1"/>
    <col collapsed="false" customWidth="true" hidden="false" outlineLevel="0" max="6" min="6" style="2" width="10.66"/>
    <col collapsed="false" customWidth="true" hidden="false" outlineLevel="0" max="7" min="7" style="2" width="9.77"/>
    <col collapsed="false" customWidth="true" hidden="false" outlineLevel="0" max="8" min="8" style="2" width="26.66"/>
    <col collapsed="false" customWidth="true" hidden="false" outlineLevel="0" max="9" min="9" style="2" width="10.55"/>
    <col collapsed="false" customWidth="true" hidden="false" outlineLevel="0" max="10" min="10" style="2" width="9.66"/>
    <col collapsed="false" customWidth="false" hidden="false" outlineLevel="0" max="257" min="11" style="2" width="20.77"/>
  </cols>
  <sheetData>
    <row r="1" customFormat="false" ht="25.9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25.95" hidden="false" customHeight="true" outlineLevel="0" collapsed="false">
      <c r="A2" s="4" t="n">
        <v>36557</v>
      </c>
      <c r="B2" s="4"/>
      <c r="C2" s="5"/>
      <c r="D2" s="6" t="s">
        <v>1</v>
      </c>
      <c r="G2" s="7" t="s">
        <v>1</v>
      </c>
      <c r="H2" s="8" t="s">
        <v>23</v>
      </c>
      <c r="J2" s="6" t="s">
        <v>1</v>
      </c>
    </row>
    <row r="3" customFormat="false" ht="48" hidden="false" customHeight="true" outlineLevel="0" collapsed="false">
      <c r="A3" s="9" t="s">
        <v>3</v>
      </c>
      <c r="B3" s="10" t="s">
        <v>4</v>
      </c>
      <c r="C3" s="11" t="s">
        <v>5</v>
      </c>
      <c r="D3" s="6"/>
      <c r="E3" s="12" t="s">
        <v>6</v>
      </c>
      <c r="F3" s="13" t="s">
        <v>5</v>
      </c>
      <c r="G3" s="7"/>
      <c r="H3" s="10" t="s">
        <v>7</v>
      </c>
      <c r="I3" s="11" t="s">
        <v>5</v>
      </c>
      <c r="J3" s="6"/>
    </row>
    <row r="4" customFormat="false" ht="21" hidden="false" customHeight="true" outlineLevel="0" collapsed="false">
      <c r="A4" s="14"/>
      <c r="B4" s="15"/>
      <c r="C4" s="16"/>
      <c r="D4" s="17"/>
      <c r="E4" s="15"/>
      <c r="F4" s="16"/>
      <c r="G4" s="17"/>
      <c r="H4" s="15"/>
      <c r="I4" s="18"/>
      <c r="J4" s="19"/>
      <c r="K4" s="20"/>
    </row>
    <row r="5" customFormat="false" ht="21" hidden="false" customHeight="true" outlineLevel="0" collapsed="false">
      <c r="A5" s="21"/>
      <c r="B5" s="15"/>
      <c r="C5" s="16"/>
      <c r="D5" s="17"/>
      <c r="E5" s="15"/>
      <c r="F5" s="16"/>
      <c r="G5" s="17"/>
      <c r="H5" s="22" t="n">
        <v>75000</v>
      </c>
      <c r="I5" s="18" t="s">
        <v>24</v>
      </c>
      <c r="J5" s="19" t="n">
        <f aca="false">1.025+0.0522</f>
        <v>1.0772</v>
      </c>
    </row>
    <row r="6" customFormat="false" ht="21" hidden="false" customHeight="true" outlineLevel="0" collapsed="false">
      <c r="A6" s="14"/>
      <c r="B6" s="15"/>
      <c r="C6" s="16"/>
      <c r="D6" s="17"/>
      <c r="E6" s="15"/>
      <c r="F6" s="16"/>
      <c r="G6" s="17"/>
      <c r="H6" s="15"/>
      <c r="I6" s="18"/>
      <c r="J6" s="19"/>
    </row>
    <row r="7" customFormat="false" ht="21" hidden="false" customHeight="true" outlineLevel="0" collapsed="false">
      <c r="A7" s="21"/>
      <c r="B7" s="15"/>
      <c r="C7" s="16"/>
      <c r="D7" s="17"/>
      <c r="E7" s="15"/>
      <c r="F7" s="16"/>
      <c r="G7" s="17"/>
      <c r="H7" s="15"/>
      <c r="I7" s="18"/>
      <c r="J7" s="19"/>
    </row>
    <row r="8" customFormat="false" ht="21" hidden="false" customHeight="true" outlineLevel="0" collapsed="false">
      <c r="A8" s="21"/>
      <c r="B8" s="15"/>
      <c r="C8" s="16"/>
      <c r="D8" s="17"/>
      <c r="E8" s="15"/>
      <c r="F8" s="16"/>
      <c r="G8" s="17"/>
      <c r="H8" s="15"/>
      <c r="I8" s="18"/>
      <c r="J8" s="19"/>
    </row>
    <row r="9" customFormat="false" ht="21" hidden="false" customHeight="true" outlineLevel="0" collapsed="false">
      <c r="A9" s="21"/>
      <c r="B9" s="15"/>
      <c r="C9" s="16"/>
      <c r="D9" s="17"/>
      <c r="E9" s="15"/>
      <c r="F9" s="16"/>
      <c r="G9" s="17"/>
      <c r="H9" s="15"/>
      <c r="I9" s="23"/>
      <c r="J9" s="24"/>
    </row>
    <row r="10" customFormat="false" ht="21" hidden="false" customHeight="true" outlineLevel="0" collapsed="false">
      <c r="A10" s="21"/>
      <c r="B10" s="15"/>
      <c r="C10" s="16"/>
      <c r="D10" s="17"/>
      <c r="E10" s="15"/>
      <c r="F10" s="16"/>
      <c r="G10" s="17"/>
      <c r="H10" s="15"/>
      <c r="I10" s="23"/>
      <c r="J10" s="24"/>
    </row>
    <row r="11" customFormat="false" ht="21" hidden="false" customHeight="true" outlineLevel="0" collapsed="false">
      <c r="A11" s="21"/>
      <c r="B11" s="15"/>
      <c r="C11" s="16"/>
      <c r="D11" s="17"/>
      <c r="E11" s="15"/>
      <c r="F11" s="16"/>
      <c r="G11" s="17"/>
      <c r="H11" s="15"/>
      <c r="I11" s="23"/>
      <c r="J11" s="24"/>
    </row>
    <row r="12" customFormat="false" ht="21" hidden="false" customHeight="true" outlineLevel="0" collapsed="false">
      <c r="A12" s="21"/>
      <c r="B12" s="15"/>
      <c r="C12" s="16"/>
      <c r="D12" s="17"/>
      <c r="E12" s="15"/>
      <c r="F12" s="16"/>
      <c r="G12" s="17"/>
      <c r="H12" s="15"/>
      <c r="I12" s="23"/>
      <c r="J12" s="24"/>
    </row>
    <row r="13" customFormat="false" ht="21" hidden="false" customHeight="true" outlineLevel="0" collapsed="false">
      <c r="A13" s="21"/>
      <c r="B13" s="15"/>
      <c r="C13" s="16"/>
      <c r="D13" s="17"/>
      <c r="E13" s="15"/>
      <c r="F13" s="16"/>
      <c r="G13" s="17"/>
      <c r="H13" s="15"/>
      <c r="I13" s="23"/>
      <c r="J13" s="24"/>
    </row>
    <row r="14" customFormat="false" ht="21" hidden="false" customHeight="true" outlineLevel="0" collapsed="false">
      <c r="A14" s="21"/>
      <c r="B14" s="15"/>
      <c r="C14" s="16"/>
      <c r="D14" s="17"/>
      <c r="E14" s="15"/>
      <c r="F14" s="16"/>
      <c r="G14" s="17"/>
      <c r="H14" s="15"/>
      <c r="I14" s="23"/>
      <c r="J14" s="24"/>
    </row>
    <row r="15" customFormat="false" ht="21" hidden="false" customHeight="true" outlineLevel="0" collapsed="false">
      <c r="A15" s="21"/>
      <c r="B15" s="15"/>
      <c r="C15" s="16"/>
      <c r="D15" s="17"/>
      <c r="E15" s="15"/>
      <c r="F15" s="16"/>
      <c r="G15" s="17"/>
      <c r="H15" s="15"/>
      <c r="I15" s="23"/>
      <c r="J15" s="24"/>
    </row>
    <row r="16" customFormat="false" ht="21" hidden="false" customHeight="true" outlineLevel="0" collapsed="false">
      <c r="A16" s="14"/>
      <c r="B16" s="25"/>
      <c r="C16" s="26"/>
      <c r="D16" s="27"/>
      <c r="E16" s="25"/>
      <c r="F16" s="26"/>
      <c r="G16" s="27"/>
      <c r="H16" s="25"/>
      <c r="I16" s="23"/>
      <c r="J16" s="24"/>
    </row>
    <row r="17" customFormat="false" ht="21" hidden="false" customHeight="true" outlineLevel="0" collapsed="false">
      <c r="A17" s="14"/>
      <c r="B17" s="25"/>
      <c r="C17" s="26"/>
      <c r="D17" s="27"/>
      <c r="E17" s="25"/>
      <c r="F17" s="26"/>
      <c r="G17" s="27"/>
      <c r="H17" s="25"/>
      <c r="I17" s="23"/>
      <c r="J17" s="24"/>
    </row>
    <row r="18" customFormat="false" ht="21" hidden="false" customHeight="true" outlineLevel="0" collapsed="false">
      <c r="A18" s="14"/>
      <c r="B18" s="25"/>
      <c r="C18" s="26"/>
      <c r="D18" s="27"/>
      <c r="E18" s="25"/>
      <c r="F18" s="26"/>
      <c r="G18" s="27"/>
      <c r="H18" s="25"/>
      <c r="I18" s="23"/>
      <c r="J18" s="24"/>
    </row>
    <row r="19" customFormat="false" ht="21" hidden="false" customHeight="true" outlineLevel="0" collapsed="false">
      <c r="A19" s="14"/>
      <c r="B19" s="25"/>
      <c r="C19" s="26"/>
      <c r="D19" s="27"/>
      <c r="E19" s="25"/>
      <c r="F19" s="26"/>
      <c r="G19" s="27"/>
      <c r="H19" s="25"/>
      <c r="I19" s="23"/>
      <c r="J19" s="24"/>
    </row>
    <row r="20" customFormat="false" ht="21" hidden="false" customHeight="true" outlineLevel="0" collapsed="false">
      <c r="A20" s="14"/>
      <c r="B20" s="25"/>
      <c r="C20" s="26"/>
      <c r="D20" s="27"/>
      <c r="E20" s="25"/>
      <c r="F20" s="26"/>
      <c r="G20" s="27"/>
      <c r="H20" s="25"/>
      <c r="I20" s="23"/>
      <c r="J20" s="24"/>
    </row>
    <row r="21" customFormat="false" ht="21" hidden="false" customHeight="true" outlineLevel="0" collapsed="false">
      <c r="A21" s="14"/>
      <c r="B21" s="25"/>
      <c r="C21" s="26"/>
      <c r="D21" s="27"/>
      <c r="E21" s="25"/>
      <c r="F21" s="26"/>
      <c r="G21" s="27"/>
      <c r="H21" s="25"/>
      <c r="I21" s="23"/>
      <c r="J21" s="24"/>
    </row>
    <row r="22" customFormat="false" ht="21" hidden="false" customHeight="true" outlineLevel="0" collapsed="false">
      <c r="A22" s="14"/>
      <c r="B22" s="25"/>
      <c r="C22" s="26"/>
      <c r="D22" s="27"/>
      <c r="E22" s="25"/>
      <c r="F22" s="26"/>
      <c r="G22" s="27"/>
      <c r="H22" s="25"/>
      <c r="I22" s="23"/>
      <c r="J22" s="24"/>
    </row>
    <row r="23" customFormat="false" ht="21" hidden="false" customHeight="true" outlineLevel="0" collapsed="false">
      <c r="A23" s="14"/>
      <c r="B23" s="25"/>
      <c r="C23" s="26"/>
      <c r="D23" s="27"/>
      <c r="E23" s="25"/>
      <c r="F23" s="26"/>
      <c r="G23" s="27"/>
      <c r="H23" s="25"/>
      <c r="I23" s="23"/>
      <c r="J23" s="24"/>
    </row>
    <row r="24" customFormat="false" ht="21" hidden="false" customHeight="true" outlineLevel="0" collapsed="false">
      <c r="A24" s="14"/>
      <c r="B24" s="25"/>
      <c r="C24" s="26"/>
      <c r="D24" s="27"/>
      <c r="E24" s="25"/>
      <c r="F24" s="26"/>
      <c r="G24" s="27"/>
      <c r="H24" s="25"/>
      <c r="I24" s="23"/>
      <c r="J24" s="24"/>
    </row>
    <row r="25" customFormat="false" ht="21" hidden="false" customHeight="true" outlineLevel="0" collapsed="false">
      <c r="A25" s="14"/>
      <c r="B25" s="25"/>
      <c r="C25" s="26"/>
      <c r="D25" s="27"/>
      <c r="E25" s="25"/>
      <c r="F25" s="26"/>
      <c r="G25" s="27"/>
      <c r="H25" s="25"/>
      <c r="I25" s="23"/>
      <c r="J25" s="24"/>
    </row>
    <row r="26" customFormat="false" ht="28.8" hidden="false" customHeight="true" outlineLevel="0" collapsed="false">
      <c r="A26" s="28" t="s">
        <v>8</v>
      </c>
      <c r="B26" s="29" t="n">
        <f aca="false">SUM(B4:B25)</f>
        <v>0</v>
      </c>
      <c r="C26" s="30"/>
      <c r="D26" s="31"/>
      <c r="E26" s="29" t="n">
        <f aca="false">SUM(E4:E25)</f>
        <v>0</v>
      </c>
      <c r="F26" s="30"/>
      <c r="G26" s="31"/>
      <c r="H26" s="29" t="n">
        <f aca="false">SUM(H4:H25)</f>
        <v>75000</v>
      </c>
      <c r="I26" s="32"/>
      <c r="J26" s="33"/>
    </row>
    <row r="27" customFormat="false" ht="25.95" hidden="false" customHeight="true" outlineLevel="0" collapsed="false">
      <c r="B27" s="34"/>
      <c r="C27" s="34"/>
      <c r="D27" s="34"/>
    </row>
    <row r="28" customFormat="false" ht="25.95" hidden="false" customHeight="true" outlineLevel="0" collapsed="false">
      <c r="A28" s="35" t="s">
        <v>9</v>
      </c>
      <c r="B28" s="35"/>
      <c r="C28" s="35"/>
      <c r="D28" s="35"/>
      <c r="E28" s="35"/>
      <c r="F28" s="36"/>
      <c r="G28" s="36"/>
    </row>
    <row r="29" customFormat="false" ht="25.95" hidden="false" customHeight="true" outlineLevel="0" collapsed="false">
      <c r="A29" s="37" t="s">
        <v>10</v>
      </c>
      <c r="B29" s="38" t="s">
        <v>11</v>
      </c>
      <c r="C29" s="38"/>
      <c r="D29" s="39"/>
      <c r="E29" s="40" t="s">
        <v>12</v>
      </c>
    </row>
    <row r="30" customFormat="false" ht="25.95" hidden="false" customHeight="true" outlineLevel="0" collapsed="false">
      <c r="A30" s="41" t="n">
        <v>36572</v>
      </c>
      <c r="B30" s="42" t="s">
        <v>13</v>
      </c>
      <c r="C30" s="42"/>
      <c r="D30" s="43"/>
      <c r="E30" s="44" t="n">
        <v>3268000</v>
      </c>
      <c r="F30" s="45"/>
      <c r="G30" s="45"/>
    </row>
    <row r="31" customFormat="false" ht="25.95" hidden="false" customHeight="true" outlineLevel="0" collapsed="false">
      <c r="A31" s="46" t="n">
        <f aca="false">A30-1</f>
        <v>36571</v>
      </c>
      <c r="B31" s="47" t="s">
        <v>25</v>
      </c>
      <c r="C31" s="47"/>
      <c r="D31" s="48"/>
      <c r="E31" s="49" t="n">
        <f aca="false">B26+E26+H26</f>
        <v>75000</v>
      </c>
    </row>
    <row r="32" customFormat="false" ht="25.8" hidden="false" customHeight="true" outlineLevel="0" collapsed="false">
      <c r="A32" s="46" t="n">
        <v>36556</v>
      </c>
      <c r="B32" s="47" t="s">
        <v>26</v>
      </c>
      <c r="C32" s="47"/>
      <c r="D32" s="48"/>
      <c r="E32" s="49" t="n">
        <f aca="false">'JANUARY 2000'!E31+'JANUARY 2000'!E33+'JANUARY 2000'!E34</f>
        <v>593193</v>
      </c>
      <c r="F32" s="66" t="s">
        <v>27</v>
      </c>
      <c r="G32" s="66"/>
      <c r="H32" s="66"/>
    </row>
    <row r="33" customFormat="false" ht="25.95" hidden="false" customHeight="true" outlineLevel="0" collapsed="false">
      <c r="A33" s="50" t="n">
        <f aca="false">E30+E31+E32+E34+E35+E36</f>
        <v>3368072</v>
      </c>
      <c r="B33" s="51" t="s">
        <v>15</v>
      </c>
      <c r="C33" s="51"/>
      <c r="D33" s="52"/>
      <c r="E33" s="53" t="n">
        <f aca="false">IF((E31+E32)&lt;((E34+E35)*-1),E30-A33,0)</f>
        <v>0</v>
      </c>
      <c r="G33" s="67"/>
      <c r="H33" s="67"/>
    </row>
    <row r="34" customFormat="false" ht="25.95" hidden="false" customHeight="true" outlineLevel="0" collapsed="false">
      <c r="A34" s="46" t="s">
        <v>16</v>
      </c>
      <c r="B34" s="47" t="s">
        <v>28</v>
      </c>
      <c r="C34" s="47"/>
      <c r="D34" s="48"/>
      <c r="E34" s="49" t="n">
        <v>-545621</v>
      </c>
      <c r="F34" s="68" t="s">
        <v>18</v>
      </c>
      <c r="G34" s="68"/>
      <c r="H34" s="68"/>
    </row>
    <row r="35" customFormat="false" ht="25.95" hidden="false" customHeight="true" outlineLevel="0" collapsed="false">
      <c r="A35" s="46" t="n">
        <f aca="false">A31</f>
        <v>36571</v>
      </c>
      <c r="B35" s="47" t="s">
        <v>19</v>
      </c>
      <c r="C35" s="47"/>
      <c r="D35" s="48"/>
      <c r="E35" s="49" t="n">
        <f aca="false">-7500*3</f>
        <v>-22500</v>
      </c>
      <c r="F35" s="68"/>
      <c r="G35" s="68"/>
      <c r="H35" s="68"/>
    </row>
    <row r="36" customFormat="false" ht="25.95" hidden="false" customHeight="true" outlineLevel="0" collapsed="false">
      <c r="A36" s="55" t="n">
        <f aca="false">A35+1</f>
        <v>36572</v>
      </c>
      <c r="B36" s="56" t="s">
        <v>20</v>
      </c>
      <c r="C36" s="56"/>
      <c r="D36" s="57"/>
      <c r="E36" s="58" t="n">
        <v>0</v>
      </c>
    </row>
    <row r="37" customFormat="false" ht="25.95" hidden="false" customHeight="true" outlineLevel="0" collapsed="false">
      <c r="A37" s="59" t="s">
        <v>21</v>
      </c>
      <c r="B37" s="59"/>
      <c r="C37" s="59"/>
      <c r="D37" s="60"/>
      <c r="E37" s="61" t="n">
        <f aca="false">E30+E31+E32+E33+E34+E35+E36</f>
        <v>3368072</v>
      </c>
      <c r="G37" s="69"/>
    </row>
    <row r="38" customFormat="false" ht="25.95" hidden="false" customHeight="true" outlineLevel="0" collapsed="false">
      <c r="A38" s="62"/>
      <c r="F38" s="65"/>
      <c r="G38" s="65"/>
    </row>
    <row r="39" customFormat="false" ht="25.95" hidden="false" customHeight="true" outlineLevel="0" collapsed="false">
      <c r="A39" s="63" t="s">
        <v>22</v>
      </c>
      <c r="B39" s="65"/>
      <c r="C39" s="65"/>
      <c r="D39" s="65"/>
      <c r="E39" s="65"/>
      <c r="F39" s="65"/>
      <c r="G39" s="65"/>
    </row>
    <row r="40" customFormat="false" ht="25.95" hidden="false" customHeight="true" outlineLevel="0" collapsed="false">
      <c r="B40" s="65"/>
      <c r="C40" s="65"/>
      <c r="D40" s="65"/>
      <c r="E40" s="65"/>
      <c r="F40" s="65"/>
      <c r="G40" s="65"/>
    </row>
    <row r="41" customFormat="false" ht="25.95" hidden="false" customHeight="true" outlineLevel="0" collapsed="false">
      <c r="B41" s="65"/>
      <c r="C41" s="65"/>
      <c r="D41" s="65"/>
      <c r="E41" s="65"/>
    </row>
  </sheetData>
  <mergeCells count="17">
    <mergeCell ref="A1:I1"/>
    <mergeCell ref="A2:B2"/>
    <mergeCell ref="D2:D3"/>
    <mergeCell ref="G2:G3"/>
    <mergeCell ref="J2:J3"/>
    <mergeCell ref="A28:E28"/>
    <mergeCell ref="B29:C29"/>
    <mergeCell ref="B30:C30"/>
    <mergeCell ref="B31:C31"/>
    <mergeCell ref="B32:C32"/>
    <mergeCell ref="F32:H32"/>
    <mergeCell ref="B33:C33"/>
    <mergeCell ref="B34:C34"/>
    <mergeCell ref="F34:H35"/>
    <mergeCell ref="B35:C35"/>
    <mergeCell ref="B36:C36"/>
    <mergeCell ref="A37:C37"/>
  </mergeCells>
  <printOptions headings="false" gridLines="false" gridLinesSet="true" horizontalCentered="false" verticalCentered="false"/>
  <pageMargins left="0.270138888888889" right="0.25" top="0.65" bottom="0.609722222222222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pane xSplit="0" ySplit="3" topLeftCell="BM24" activePane="bottomLeft" state="frozen"/>
      <selection pane="topLeft" activeCell="A1" activeCellId="0" sqref="A1"/>
      <selection pane="bottomLeft" activeCell="E33" activeCellId="0" sqref="E33"/>
    </sheetView>
  </sheetViews>
  <sheetFormatPr defaultColWidth="20.76953125" defaultRowHeight="25.95" customHeight="true" zeroHeight="false" outlineLevelRow="0" outlineLevelCol="0"/>
  <cols>
    <col collapsed="false" customWidth="true" hidden="false" outlineLevel="0" max="1" min="1" style="1" width="13.1"/>
    <col collapsed="false" customWidth="true" hidden="false" outlineLevel="0" max="2" min="2" style="2" width="26.77"/>
    <col collapsed="false" customWidth="true" hidden="false" outlineLevel="0" max="3" min="3" style="2" width="10.66"/>
    <col collapsed="false" customWidth="true" hidden="false" outlineLevel="0" max="4" min="4" style="2" width="9.77"/>
    <col collapsed="false" customWidth="true" hidden="false" outlineLevel="0" max="5" min="5" style="2" width="27.1"/>
    <col collapsed="false" customWidth="true" hidden="false" outlineLevel="0" max="6" min="6" style="2" width="10.66"/>
    <col collapsed="false" customWidth="true" hidden="false" outlineLevel="0" max="7" min="7" style="2" width="9.77"/>
    <col collapsed="false" customWidth="true" hidden="false" outlineLevel="0" max="8" min="8" style="2" width="26.66"/>
    <col collapsed="false" customWidth="true" hidden="false" outlineLevel="0" max="9" min="9" style="2" width="10.55"/>
    <col collapsed="false" customWidth="true" hidden="false" outlineLevel="0" max="10" min="10" style="2" width="9.66"/>
    <col collapsed="false" customWidth="false" hidden="false" outlineLevel="0" max="257" min="11" style="2" width="20.77"/>
  </cols>
  <sheetData>
    <row r="1" customFormat="false" ht="25.9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25.95" hidden="false" customHeight="true" outlineLevel="0" collapsed="false">
      <c r="A2" s="4" t="n">
        <v>36526</v>
      </c>
      <c r="B2" s="4"/>
      <c r="C2" s="5"/>
      <c r="D2" s="6" t="s">
        <v>1</v>
      </c>
      <c r="G2" s="7" t="s">
        <v>1</v>
      </c>
      <c r="H2" s="8" t="s">
        <v>29</v>
      </c>
      <c r="J2" s="6" t="s">
        <v>1</v>
      </c>
    </row>
    <row r="3" customFormat="false" ht="48" hidden="false" customHeight="true" outlineLevel="0" collapsed="false">
      <c r="A3" s="9" t="s">
        <v>3</v>
      </c>
      <c r="B3" s="10" t="s">
        <v>4</v>
      </c>
      <c r="C3" s="11" t="s">
        <v>5</v>
      </c>
      <c r="D3" s="6"/>
      <c r="E3" s="12" t="s">
        <v>6</v>
      </c>
      <c r="F3" s="13" t="s">
        <v>5</v>
      </c>
      <c r="G3" s="7"/>
      <c r="H3" s="10" t="s">
        <v>7</v>
      </c>
      <c r="I3" s="11" t="s">
        <v>5</v>
      </c>
      <c r="J3" s="6"/>
    </row>
    <row r="4" customFormat="false" ht="21" hidden="false" customHeight="true" outlineLevel="0" collapsed="false">
      <c r="A4" s="14" t="n">
        <v>36542</v>
      </c>
      <c r="B4" s="70"/>
      <c r="C4" s="71"/>
      <c r="D4" s="72"/>
      <c r="E4" s="70"/>
      <c r="F4" s="71"/>
      <c r="G4" s="72"/>
      <c r="H4" s="15" t="n">
        <v>120000</v>
      </c>
      <c r="I4" s="23" t="s">
        <v>30</v>
      </c>
      <c r="J4" s="24" t="n">
        <v>0.8197</v>
      </c>
      <c r="K4" s="20"/>
    </row>
    <row r="5" customFormat="false" ht="21" hidden="false" customHeight="true" outlineLevel="0" collapsed="false">
      <c r="A5" s="21" t="n">
        <v>36543</v>
      </c>
      <c r="B5" s="70"/>
      <c r="C5" s="71"/>
      <c r="D5" s="72"/>
      <c r="E5" s="15" t="n">
        <v>150000</v>
      </c>
      <c r="F5" s="16" t="s">
        <v>31</v>
      </c>
      <c r="G5" s="17" t="n">
        <v>0.8745</v>
      </c>
      <c r="H5" s="73"/>
      <c r="I5" s="74"/>
      <c r="J5" s="75"/>
    </row>
    <row r="6" customFormat="false" ht="21" hidden="false" customHeight="true" outlineLevel="0" collapsed="false">
      <c r="A6" s="14" t="n">
        <v>36544</v>
      </c>
      <c r="B6" s="70"/>
      <c r="C6" s="71"/>
      <c r="D6" s="72"/>
      <c r="E6" s="15" t="n">
        <v>240000</v>
      </c>
      <c r="F6" s="16" t="s">
        <v>32</v>
      </c>
      <c r="G6" s="17" t="n">
        <v>0.8745</v>
      </c>
      <c r="H6" s="70"/>
      <c r="I6" s="74"/>
      <c r="J6" s="75"/>
    </row>
    <row r="7" customFormat="false" ht="21" hidden="false" customHeight="true" outlineLevel="0" collapsed="false">
      <c r="A7" s="21" t="n">
        <v>36546</v>
      </c>
      <c r="B7" s="70"/>
      <c r="C7" s="71"/>
      <c r="D7" s="72"/>
      <c r="E7" s="15" t="n">
        <v>90000</v>
      </c>
      <c r="F7" s="16" t="s">
        <v>33</v>
      </c>
      <c r="G7" s="17" t="n">
        <v>0.955</v>
      </c>
      <c r="H7" s="70"/>
      <c r="I7" s="74"/>
      <c r="J7" s="75"/>
    </row>
    <row r="8" customFormat="false" ht="21" hidden="false" customHeight="true" outlineLevel="0" collapsed="false">
      <c r="A8" s="21" t="n">
        <v>36551</v>
      </c>
      <c r="B8" s="15" t="n">
        <v>165000</v>
      </c>
      <c r="C8" s="16" t="s">
        <v>34</v>
      </c>
      <c r="D8" s="17" t="n">
        <v>0.8312</v>
      </c>
      <c r="E8" s="70"/>
      <c r="F8" s="71"/>
      <c r="G8" s="72"/>
      <c r="H8" s="70"/>
      <c r="I8" s="74"/>
      <c r="J8" s="75"/>
    </row>
    <row r="9" customFormat="false" ht="21" hidden="false" customHeight="true" outlineLevel="0" collapsed="false">
      <c r="A9" s="21" t="n">
        <v>36552</v>
      </c>
      <c r="B9" s="70"/>
      <c r="C9" s="71"/>
      <c r="D9" s="72"/>
      <c r="E9" s="15" t="n">
        <v>120000</v>
      </c>
      <c r="F9" s="16" t="s">
        <v>35</v>
      </c>
      <c r="G9" s="17" t="n">
        <v>0.905</v>
      </c>
      <c r="H9" s="70"/>
      <c r="I9" s="74"/>
      <c r="J9" s="75"/>
    </row>
    <row r="10" customFormat="false" ht="21" hidden="false" customHeight="true" outlineLevel="0" collapsed="false">
      <c r="A10" s="21"/>
      <c r="B10" s="15"/>
      <c r="C10" s="16"/>
      <c r="D10" s="17"/>
      <c r="E10" s="15"/>
      <c r="F10" s="16"/>
      <c r="G10" s="17"/>
      <c r="H10" s="15"/>
      <c r="I10" s="23"/>
      <c r="J10" s="24"/>
    </row>
    <row r="11" customFormat="false" ht="21" hidden="false" customHeight="true" outlineLevel="0" collapsed="false">
      <c r="A11" s="21"/>
      <c r="B11" s="15"/>
      <c r="C11" s="16"/>
      <c r="D11" s="17"/>
      <c r="E11" s="15"/>
      <c r="F11" s="16"/>
      <c r="G11" s="17"/>
      <c r="H11" s="15"/>
      <c r="I11" s="23"/>
      <c r="J11" s="24"/>
    </row>
    <row r="12" customFormat="false" ht="21" hidden="false" customHeight="true" outlineLevel="0" collapsed="false">
      <c r="A12" s="21"/>
      <c r="B12" s="15"/>
      <c r="C12" s="16"/>
      <c r="D12" s="17"/>
      <c r="E12" s="15"/>
      <c r="F12" s="16"/>
      <c r="G12" s="17"/>
      <c r="H12" s="15"/>
      <c r="I12" s="23"/>
      <c r="J12" s="24"/>
    </row>
    <row r="13" customFormat="false" ht="21" hidden="false" customHeight="true" outlineLevel="0" collapsed="false">
      <c r="A13" s="21"/>
      <c r="B13" s="15"/>
      <c r="C13" s="16"/>
      <c r="D13" s="17"/>
      <c r="E13" s="15"/>
      <c r="F13" s="16"/>
      <c r="G13" s="17"/>
      <c r="H13" s="15"/>
      <c r="I13" s="23"/>
      <c r="J13" s="24"/>
    </row>
    <row r="14" customFormat="false" ht="21" hidden="false" customHeight="true" outlineLevel="0" collapsed="false">
      <c r="A14" s="21"/>
      <c r="B14" s="15"/>
      <c r="C14" s="16"/>
      <c r="D14" s="17"/>
      <c r="E14" s="15"/>
      <c r="F14" s="16"/>
      <c r="G14" s="17"/>
      <c r="H14" s="15"/>
      <c r="I14" s="23"/>
      <c r="J14" s="24"/>
    </row>
    <row r="15" customFormat="false" ht="21" hidden="false" customHeight="true" outlineLevel="0" collapsed="false">
      <c r="A15" s="21"/>
      <c r="B15" s="15"/>
      <c r="C15" s="16"/>
      <c r="D15" s="17"/>
      <c r="E15" s="15"/>
      <c r="F15" s="16"/>
      <c r="G15" s="17"/>
      <c r="H15" s="15"/>
      <c r="I15" s="23"/>
      <c r="J15" s="24"/>
    </row>
    <row r="16" customFormat="false" ht="21" hidden="false" customHeight="true" outlineLevel="0" collapsed="false">
      <c r="A16" s="14"/>
      <c r="B16" s="25"/>
      <c r="C16" s="26"/>
      <c r="D16" s="27"/>
      <c r="E16" s="25"/>
      <c r="F16" s="26"/>
      <c r="G16" s="27"/>
      <c r="H16" s="25"/>
      <c r="I16" s="23"/>
      <c r="J16" s="24"/>
    </row>
    <row r="17" customFormat="false" ht="21" hidden="false" customHeight="true" outlineLevel="0" collapsed="false">
      <c r="A17" s="14"/>
      <c r="B17" s="25"/>
      <c r="C17" s="26"/>
      <c r="D17" s="27"/>
      <c r="E17" s="25"/>
      <c r="F17" s="26"/>
      <c r="G17" s="27"/>
      <c r="H17" s="25"/>
      <c r="I17" s="23"/>
      <c r="J17" s="24"/>
    </row>
    <row r="18" customFormat="false" ht="21" hidden="false" customHeight="true" outlineLevel="0" collapsed="false">
      <c r="A18" s="14"/>
      <c r="B18" s="25"/>
      <c r="C18" s="26"/>
      <c r="D18" s="27"/>
      <c r="E18" s="25"/>
      <c r="F18" s="26"/>
      <c r="G18" s="27"/>
      <c r="H18" s="25"/>
      <c r="I18" s="23"/>
      <c r="J18" s="24"/>
    </row>
    <row r="19" customFormat="false" ht="21" hidden="false" customHeight="true" outlineLevel="0" collapsed="false">
      <c r="A19" s="14"/>
      <c r="B19" s="25"/>
      <c r="C19" s="26"/>
      <c r="D19" s="27"/>
      <c r="E19" s="25"/>
      <c r="F19" s="26"/>
      <c r="G19" s="27"/>
      <c r="H19" s="25"/>
      <c r="I19" s="23"/>
      <c r="J19" s="24"/>
    </row>
    <row r="20" customFormat="false" ht="21" hidden="false" customHeight="true" outlineLevel="0" collapsed="false">
      <c r="A20" s="14"/>
      <c r="B20" s="25"/>
      <c r="C20" s="26"/>
      <c r="D20" s="27"/>
      <c r="E20" s="25"/>
      <c r="F20" s="26"/>
      <c r="G20" s="27"/>
      <c r="H20" s="25"/>
      <c r="I20" s="23"/>
      <c r="J20" s="24"/>
    </row>
    <row r="21" customFormat="false" ht="21" hidden="false" customHeight="true" outlineLevel="0" collapsed="false">
      <c r="A21" s="14"/>
      <c r="B21" s="25"/>
      <c r="C21" s="26"/>
      <c r="D21" s="27"/>
      <c r="E21" s="25"/>
      <c r="F21" s="26"/>
      <c r="G21" s="27"/>
      <c r="H21" s="25"/>
      <c r="I21" s="23"/>
      <c r="J21" s="24"/>
    </row>
    <row r="22" customFormat="false" ht="21" hidden="false" customHeight="true" outlineLevel="0" collapsed="false">
      <c r="A22" s="14"/>
      <c r="B22" s="25"/>
      <c r="C22" s="26"/>
      <c r="D22" s="27"/>
      <c r="E22" s="25"/>
      <c r="F22" s="26"/>
      <c r="G22" s="27"/>
      <c r="H22" s="25"/>
      <c r="I22" s="23"/>
      <c r="J22" s="24"/>
    </row>
    <row r="23" customFormat="false" ht="21" hidden="false" customHeight="true" outlineLevel="0" collapsed="false">
      <c r="A23" s="14"/>
      <c r="B23" s="25"/>
      <c r="C23" s="26"/>
      <c r="D23" s="27"/>
      <c r="E23" s="25"/>
      <c r="F23" s="26"/>
      <c r="G23" s="27"/>
      <c r="H23" s="25"/>
      <c r="I23" s="23"/>
      <c r="J23" s="24"/>
    </row>
    <row r="24" customFormat="false" ht="21" hidden="false" customHeight="true" outlineLevel="0" collapsed="false">
      <c r="A24" s="14"/>
      <c r="B24" s="25"/>
      <c r="C24" s="26"/>
      <c r="D24" s="27"/>
      <c r="E24" s="25"/>
      <c r="F24" s="26"/>
      <c r="G24" s="27"/>
      <c r="H24" s="25"/>
      <c r="I24" s="23"/>
      <c r="J24" s="24"/>
    </row>
    <row r="25" customFormat="false" ht="21" hidden="false" customHeight="true" outlineLevel="0" collapsed="false">
      <c r="A25" s="14"/>
      <c r="B25" s="25"/>
      <c r="C25" s="26"/>
      <c r="D25" s="27"/>
      <c r="E25" s="25"/>
      <c r="F25" s="26"/>
      <c r="G25" s="27"/>
      <c r="H25" s="25"/>
      <c r="I25" s="23"/>
      <c r="J25" s="24"/>
    </row>
    <row r="26" customFormat="false" ht="28.8" hidden="false" customHeight="true" outlineLevel="0" collapsed="false">
      <c r="A26" s="28" t="s">
        <v>8</v>
      </c>
      <c r="B26" s="29" t="n">
        <f aca="false">SUM(B4:B25)</f>
        <v>165000</v>
      </c>
      <c r="C26" s="30"/>
      <c r="D26" s="31"/>
      <c r="E26" s="29" t="n">
        <f aca="false">SUM(E4:E25)</f>
        <v>600000</v>
      </c>
      <c r="F26" s="30"/>
      <c r="G26" s="31"/>
      <c r="H26" s="29" t="n">
        <f aca="false">SUM(H4:H25)</f>
        <v>120000</v>
      </c>
      <c r="I26" s="32"/>
      <c r="J26" s="33"/>
    </row>
    <row r="27" customFormat="false" ht="25.95" hidden="false" customHeight="true" outlineLevel="0" collapsed="false">
      <c r="B27" s="34"/>
      <c r="C27" s="34"/>
      <c r="D27" s="34"/>
    </row>
    <row r="28" customFormat="false" ht="25.95" hidden="false" customHeight="true" outlineLevel="0" collapsed="false">
      <c r="A28" s="35" t="s">
        <v>9</v>
      </c>
      <c r="B28" s="35"/>
      <c r="C28" s="35"/>
      <c r="D28" s="35"/>
      <c r="E28" s="35"/>
      <c r="F28" s="36"/>
      <c r="G28" s="36"/>
    </row>
    <row r="29" customFormat="false" ht="25.95" hidden="false" customHeight="true" outlineLevel="0" collapsed="false">
      <c r="A29" s="37" t="n">
        <v>36508</v>
      </c>
      <c r="B29" s="38" t="s">
        <v>11</v>
      </c>
      <c r="C29" s="38"/>
      <c r="D29" s="39"/>
      <c r="E29" s="40" t="s">
        <v>36</v>
      </c>
    </row>
    <row r="30" customFormat="false" ht="25.95" hidden="false" customHeight="true" outlineLevel="0" collapsed="false">
      <c r="A30" s="41" t="n">
        <v>36557</v>
      </c>
      <c r="B30" s="42" t="s">
        <v>13</v>
      </c>
      <c r="C30" s="42"/>
      <c r="D30" s="43"/>
      <c r="E30" s="44" t="n">
        <v>3417000</v>
      </c>
      <c r="F30" s="45"/>
      <c r="G30" s="45"/>
    </row>
    <row r="31" customFormat="false" ht="25.95" hidden="false" customHeight="true" outlineLevel="0" collapsed="false">
      <c r="A31" s="46" t="n">
        <f aca="false">A30-1</f>
        <v>36556</v>
      </c>
      <c r="B31" s="47" t="s">
        <v>14</v>
      </c>
      <c r="C31" s="47"/>
      <c r="D31" s="48"/>
      <c r="E31" s="49" t="n">
        <f aca="false">B26+E26+H26</f>
        <v>885000</v>
      </c>
    </row>
    <row r="32" customFormat="false" ht="17.4" hidden="false" customHeight="true" outlineLevel="0" collapsed="false">
      <c r="A32" s="50" t="n">
        <f aca="false">E30+E31+E33+E34+E35</f>
        <v>4010193</v>
      </c>
      <c r="B32" s="51" t="s">
        <v>15</v>
      </c>
      <c r="C32" s="51"/>
      <c r="D32" s="52"/>
      <c r="E32" s="53" t="n">
        <f aca="false">IF(E31&lt;((E33+E34)*-1),E30-A32,0)</f>
        <v>0</v>
      </c>
    </row>
    <row r="33" customFormat="false" ht="25.95" hidden="false" customHeight="true" outlineLevel="0" collapsed="false">
      <c r="A33" s="46" t="s">
        <v>37</v>
      </c>
      <c r="B33" s="47" t="s">
        <v>38</v>
      </c>
      <c r="C33" s="47"/>
      <c r="D33" s="48"/>
      <c r="E33" s="49" t="n">
        <v>-291807</v>
      </c>
      <c r="F33" s="68" t="s">
        <v>18</v>
      </c>
      <c r="G33" s="68"/>
      <c r="H33" s="68"/>
    </row>
    <row r="34" customFormat="false" ht="25.95" hidden="false" customHeight="true" outlineLevel="0" collapsed="false">
      <c r="A34" s="46" t="n">
        <f aca="false">A31</f>
        <v>36556</v>
      </c>
      <c r="B34" s="47" t="s">
        <v>19</v>
      </c>
      <c r="C34" s="47"/>
      <c r="D34" s="48"/>
      <c r="E34" s="49" t="n">
        <v>0</v>
      </c>
      <c r="F34" s="68"/>
      <c r="G34" s="68"/>
      <c r="H34" s="68"/>
    </row>
    <row r="35" customFormat="false" ht="25.95" hidden="false" customHeight="true" outlineLevel="0" collapsed="false">
      <c r="A35" s="55" t="n">
        <f aca="false">A34+1</f>
        <v>36557</v>
      </c>
      <c r="B35" s="56" t="s">
        <v>20</v>
      </c>
      <c r="C35" s="56"/>
      <c r="D35" s="57" t="s">
        <v>39</v>
      </c>
      <c r="E35" s="58"/>
      <c r="F35" s="68"/>
      <c r="G35" s="68"/>
      <c r="H35" s="68"/>
    </row>
    <row r="36" customFormat="false" ht="25.95" hidden="false" customHeight="true" outlineLevel="0" collapsed="false">
      <c r="A36" s="59" t="s">
        <v>21</v>
      </c>
      <c r="B36" s="59"/>
      <c r="C36" s="59"/>
      <c r="D36" s="60"/>
      <c r="E36" s="61" t="n">
        <f aca="false">E30+E31+E32+E33+E34+E35</f>
        <v>4010193</v>
      </c>
    </row>
    <row r="37" customFormat="false" ht="25.95" hidden="false" customHeight="true" outlineLevel="0" collapsed="false">
      <c r="A37" s="62"/>
    </row>
    <row r="38" customFormat="false" ht="25.95" hidden="false" customHeight="true" outlineLevel="0" collapsed="false">
      <c r="A38" s="63" t="s">
        <v>22</v>
      </c>
      <c r="B38" s="64"/>
      <c r="C38" s="64"/>
      <c r="D38" s="64"/>
      <c r="E38" s="64"/>
      <c r="F38" s="64"/>
      <c r="G38" s="65"/>
    </row>
    <row r="39" customFormat="false" ht="25.95" hidden="false" customHeight="true" outlineLevel="0" collapsed="false">
      <c r="B39" s="64"/>
      <c r="C39" s="64"/>
      <c r="D39" s="64"/>
      <c r="E39" s="64"/>
      <c r="F39" s="64"/>
      <c r="G39" s="65"/>
    </row>
    <row r="40" customFormat="false" ht="25.95" hidden="false" customHeight="true" outlineLevel="0" collapsed="false">
      <c r="B40" s="64"/>
      <c r="C40" s="64"/>
      <c r="D40" s="64"/>
      <c r="E40" s="64"/>
      <c r="F40" s="64"/>
      <c r="G40" s="65"/>
    </row>
  </sheetData>
  <mergeCells count="18">
    <mergeCell ref="A1:I1"/>
    <mergeCell ref="A2:B2"/>
    <mergeCell ref="D2:D3"/>
    <mergeCell ref="G2:G3"/>
    <mergeCell ref="J2:J3"/>
    <mergeCell ref="A28:E28"/>
    <mergeCell ref="B29:C29"/>
    <mergeCell ref="B30:C30"/>
    <mergeCell ref="B31:C31"/>
    <mergeCell ref="B32:C32"/>
    <mergeCell ref="B33:C33"/>
    <mergeCell ref="F33:H35"/>
    <mergeCell ref="B34:C34"/>
    <mergeCell ref="B35:C35"/>
    <mergeCell ref="A36:C36"/>
    <mergeCell ref="B38:F38"/>
    <mergeCell ref="B39:F39"/>
    <mergeCell ref="B40:F40"/>
  </mergeCells>
  <printOptions headings="false" gridLines="false" gridLinesSet="true" horizontalCentered="false" verticalCentered="false"/>
  <pageMargins left="0.270138888888889" right="0.25" top="0.65" bottom="0.609722222222222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0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D4" activeCellId="0" sqref="D4"/>
    </sheetView>
  </sheetViews>
  <sheetFormatPr defaultColWidth="20.76953125" defaultRowHeight="25.95" customHeight="true" zeroHeight="false" outlineLevelRow="0" outlineLevelCol="0"/>
  <cols>
    <col collapsed="false" customWidth="true" hidden="false" outlineLevel="0" max="1" min="1" style="1" width="13.1"/>
    <col collapsed="false" customWidth="true" hidden="false" outlineLevel="0" max="2" min="2" style="2" width="26.77"/>
    <col collapsed="false" customWidth="true" hidden="false" outlineLevel="0" max="3" min="3" style="2" width="10.66"/>
    <col collapsed="false" customWidth="true" hidden="false" outlineLevel="0" max="4" min="4" style="2" width="27.1"/>
    <col collapsed="false" customWidth="true" hidden="false" outlineLevel="0" max="5" min="5" style="2" width="10.66"/>
    <col collapsed="false" customWidth="false" hidden="false" outlineLevel="0" max="6" min="6" style="2" width="20.77"/>
    <col collapsed="false" customWidth="true" hidden="false" outlineLevel="0" max="7" min="7" style="2" width="10.55"/>
    <col collapsed="false" customWidth="true" hidden="false" outlineLevel="0" max="8" min="8" style="2" width="20.1"/>
    <col collapsed="false" customWidth="false" hidden="false" outlineLevel="0" max="257" min="9" style="2" width="20.77"/>
  </cols>
  <sheetData>
    <row r="1" customFormat="false" ht="25.95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25.95" hidden="false" customHeight="true" outlineLevel="0" collapsed="false">
      <c r="A2" s="4" t="s">
        <v>40</v>
      </c>
      <c r="B2" s="4"/>
      <c r="C2" s="5"/>
      <c r="F2" s="8" t="s">
        <v>41</v>
      </c>
    </row>
    <row r="3" customFormat="false" ht="48" hidden="false" customHeight="true" outlineLevel="0" collapsed="false">
      <c r="A3" s="9" t="s">
        <v>3</v>
      </c>
      <c r="B3" s="76" t="s">
        <v>4</v>
      </c>
      <c r="C3" s="77" t="s">
        <v>5</v>
      </c>
      <c r="D3" s="78" t="s">
        <v>6</v>
      </c>
      <c r="E3" s="79" t="s">
        <v>5</v>
      </c>
      <c r="F3" s="80" t="s">
        <v>7</v>
      </c>
      <c r="G3" s="77" t="s">
        <v>5</v>
      </c>
    </row>
    <row r="4" customFormat="false" ht="21" hidden="false" customHeight="true" outlineLevel="0" collapsed="false">
      <c r="A4" s="81" t="n">
        <v>36428</v>
      </c>
      <c r="B4" s="70"/>
      <c r="C4" s="82"/>
      <c r="D4" s="15"/>
      <c r="E4" s="83" t="s">
        <v>42</v>
      </c>
      <c r="F4" s="70"/>
      <c r="G4" s="84"/>
      <c r="H4" s="85" t="s">
        <v>43</v>
      </c>
      <c r="I4" s="85"/>
    </row>
    <row r="5" customFormat="false" ht="21" hidden="false" customHeight="true" outlineLevel="0" collapsed="false">
      <c r="A5" s="86"/>
      <c r="B5" s="87"/>
      <c r="C5" s="88"/>
      <c r="D5" s="87"/>
      <c r="E5" s="88"/>
      <c r="F5" s="87"/>
      <c r="G5" s="88"/>
    </row>
    <row r="6" customFormat="false" ht="21" hidden="false" customHeight="true" outlineLevel="0" collapsed="false">
      <c r="A6" s="81" t="n">
        <v>36509</v>
      </c>
      <c r="B6" s="70"/>
      <c r="C6" s="82"/>
      <c r="D6" s="15" t="n">
        <f aca="false">7500*25</f>
        <v>187500</v>
      </c>
      <c r="E6" s="83" t="s">
        <v>44</v>
      </c>
      <c r="F6" s="70"/>
      <c r="G6" s="89"/>
    </row>
    <row r="7" customFormat="false" ht="21" hidden="false" customHeight="true" outlineLevel="0" collapsed="false">
      <c r="A7" s="90"/>
      <c r="B7" s="15"/>
      <c r="C7" s="83"/>
      <c r="D7" s="15"/>
      <c r="E7" s="83"/>
      <c r="F7" s="15" t="n">
        <v>150000</v>
      </c>
      <c r="G7" s="89" t="s">
        <v>45</v>
      </c>
    </row>
    <row r="8" customFormat="false" ht="21" hidden="false" customHeight="true" outlineLevel="0" collapsed="false">
      <c r="A8" s="90"/>
      <c r="B8" s="15"/>
      <c r="C8" s="83"/>
      <c r="D8" s="15"/>
      <c r="E8" s="83"/>
      <c r="F8" s="15"/>
      <c r="G8" s="89"/>
    </row>
    <row r="9" customFormat="false" ht="21" hidden="false" customHeight="true" outlineLevel="0" collapsed="false">
      <c r="A9" s="90"/>
      <c r="B9" s="15"/>
      <c r="C9" s="83"/>
      <c r="D9" s="15"/>
      <c r="E9" s="83"/>
      <c r="F9" s="15"/>
      <c r="G9" s="89"/>
    </row>
    <row r="10" customFormat="false" ht="21" hidden="false" customHeight="true" outlineLevel="0" collapsed="false">
      <c r="A10" s="90"/>
      <c r="B10" s="15"/>
      <c r="C10" s="83"/>
      <c r="D10" s="15"/>
      <c r="E10" s="83"/>
      <c r="F10" s="15"/>
      <c r="G10" s="89"/>
    </row>
    <row r="11" customFormat="false" ht="21" hidden="false" customHeight="true" outlineLevel="0" collapsed="false">
      <c r="A11" s="90"/>
      <c r="B11" s="15"/>
      <c r="C11" s="83"/>
      <c r="D11" s="15"/>
      <c r="E11" s="83"/>
      <c r="F11" s="15"/>
      <c r="G11" s="89"/>
    </row>
    <row r="12" customFormat="false" ht="21" hidden="false" customHeight="true" outlineLevel="0" collapsed="false">
      <c r="A12" s="90"/>
      <c r="B12" s="15"/>
      <c r="C12" s="83"/>
      <c r="D12" s="15"/>
      <c r="E12" s="83"/>
      <c r="F12" s="15"/>
      <c r="G12" s="89"/>
    </row>
    <row r="13" customFormat="false" ht="21" hidden="false" customHeight="true" outlineLevel="0" collapsed="false">
      <c r="A13" s="90"/>
      <c r="B13" s="15"/>
      <c r="C13" s="83"/>
      <c r="D13" s="15"/>
      <c r="E13" s="83"/>
      <c r="F13" s="15"/>
      <c r="G13" s="89"/>
    </row>
    <row r="14" customFormat="false" ht="21" hidden="false" customHeight="true" outlineLevel="0" collapsed="false">
      <c r="A14" s="90"/>
      <c r="B14" s="15"/>
      <c r="C14" s="83"/>
      <c r="D14" s="15"/>
      <c r="E14" s="83"/>
      <c r="F14" s="15"/>
      <c r="G14" s="89"/>
    </row>
    <row r="15" customFormat="false" ht="21" hidden="false" customHeight="true" outlineLevel="0" collapsed="false">
      <c r="A15" s="90"/>
      <c r="B15" s="15"/>
      <c r="C15" s="83"/>
      <c r="D15" s="15"/>
      <c r="E15" s="83"/>
      <c r="F15" s="15"/>
      <c r="G15" s="89"/>
    </row>
    <row r="16" customFormat="false" ht="21" hidden="false" customHeight="true" outlineLevel="0" collapsed="false">
      <c r="A16" s="81"/>
      <c r="B16" s="25"/>
      <c r="C16" s="91"/>
      <c r="D16" s="25"/>
      <c r="E16" s="91"/>
      <c r="F16" s="25"/>
      <c r="G16" s="89"/>
    </row>
    <row r="17" customFormat="false" ht="21" hidden="false" customHeight="true" outlineLevel="0" collapsed="false">
      <c r="A17" s="81"/>
      <c r="B17" s="25"/>
      <c r="C17" s="91"/>
      <c r="D17" s="25"/>
      <c r="E17" s="91"/>
      <c r="F17" s="25"/>
      <c r="G17" s="89"/>
    </row>
    <row r="18" customFormat="false" ht="21" hidden="false" customHeight="true" outlineLevel="0" collapsed="false">
      <c r="A18" s="81"/>
      <c r="B18" s="25"/>
      <c r="C18" s="91"/>
      <c r="D18" s="25"/>
      <c r="E18" s="91"/>
      <c r="F18" s="25"/>
      <c r="G18" s="89"/>
    </row>
    <row r="19" customFormat="false" ht="21" hidden="false" customHeight="true" outlineLevel="0" collapsed="false">
      <c r="A19" s="81"/>
      <c r="B19" s="25"/>
      <c r="C19" s="91"/>
      <c r="D19" s="25"/>
      <c r="E19" s="91"/>
      <c r="F19" s="25"/>
      <c r="G19" s="89"/>
    </row>
    <row r="20" customFormat="false" ht="21" hidden="false" customHeight="true" outlineLevel="0" collapsed="false">
      <c r="A20" s="81"/>
      <c r="B20" s="25"/>
      <c r="C20" s="91"/>
      <c r="D20" s="25"/>
      <c r="E20" s="91"/>
      <c r="F20" s="25"/>
      <c r="G20" s="89"/>
    </row>
    <row r="21" customFormat="false" ht="21" hidden="false" customHeight="true" outlineLevel="0" collapsed="false">
      <c r="A21" s="81"/>
      <c r="B21" s="25"/>
      <c r="C21" s="91"/>
      <c r="D21" s="25"/>
      <c r="E21" s="91"/>
      <c r="F21" s="25"/>
      <c r="G21" s="89"/>
    </row>
    <row r="22" customFormat="false" ht="21" hidden="false" customHeight="true" outlineLevel="0" collapsed="false">
      <c r="A22" s="81"/>
      <c r="B22" s="25"/>
      <c r="C22" s="91"/>
      <c r="D22" s="25"/>
      <c r="E22" s="91"/>
      <c r="F22" s="25"/>
      <c r="G22" s="89"/>
    </row>
    <row r="23" customFormat="false" ht="21" hidden="false" customHeight="true" outlineLevel="0" collapsed="false">
      <c r="A23" s="81"/>
      <c r="B23" s="25"/>
      <c r="C23" s="91"/>
      <c r="D23" s="25"/>
      <c r="E23" s="91"/>
      <c r="F23" s="25"/>
      <c r="G23" s="89"/>
    </row>
    <row r="24" customFormat="false" ht="21" hidden="false" customHeight="true" outlineLevel="0" collapsed="false">
      <c r="A24" s="81"/>
      <c r="B24" s="25"/>
      <c r="C24" s="91"/>
      <c r="D24" s="25"/>
      <c r="E24" s="91"/>
      <c r="F24" s="25"/>
      <c r="G24" s="89"/>
    </row>
    <row r="25" customFormat="false" ht="21" hidden="false" customHeight="true" outlineLevel="0" collapsed="false">
      <c r="A25" s="81"/>
      <c r="B25" s="25"/>
      <c r="C25" s="91"/>
      <c r="D25" s="25"/>
      <c r="E25" s="91"/>
      <c r="F25" s="25"/>
      <c r="G25" s="89"/>
    </row>
    <row r="26" customFormat="false" ht="28.8" hidden="false" customHeight="true" outlineLevel="0" collapsed="false">
      <c r="A26" s="9" t="s">
        <v>8</v>
      </c>
      <c r="B26" s="29" t="n">
        <f aca="false">SUM(B4:B25)</f>
        <v>0</v>
      </c>
      <c r="C26" s="92"/>
      <c r="D26" s="29" t="n">
        <f aca="false">SUM(D4:D25)</f>
        <v>187500</v>
      </c>
      <c r="E26" s="92"/>
      <c r="F26" s="29" t="n">
        <f aca="false">SUM(F4:F25)</f>
        <v>150000</v>
      </c>
      <c r="G26" s="93"/>
    </row>
    <row r="28" customFormat="false" ht="25.95" hidden="false" customHeight="true" outlineLevel="0" collapsed="false">
      <c r="A28" s="35" t="s">
        <v>9</v>
      </c>
      <c r="B28" s="35"/>
      <c r="C28" s="35"/>
      <c r="D28" s="35"/>
      <c r="E28" s="36"/>
    </row>
    <row r="29" customFormat="false" ht="25.95" hidden="false" customHeight="true" outlineLevel="0" collapsed="false">
      <c r="A29" s="37" t="n">
        <v>36508</v>
      </c>
      <c r="B29" s="38" t="s">
        <v>11</v>
      </c>
      <c r="C29" s="38"/>
      <c r="D29" s="40" t="s">
        <v>36</v>
      </c>
    </row>
    <row r="30" customFormat="false" ht="25.95" hidden="false" customHeight="true" outlineLevel="0" collapsed="false">
      <c r="A30" s="41" t="n">
        <v>36523</v>
      </c>
      <c r="B30" s="42" t="s">
        <v>13</v>
      </c>
      <c r="C30" s="42"/>
      <c r="D30" s="44" t="n">
        <v>4713000</v>
      </c>
      <c r="E30" s="45"/>
    </row>
    <row r="31" customFormat="false" ht="25.95" hidden="false" customHeight="true" outlineLevel="0" collapsed="false">
      <c r="A31" s="46" t="n">
        <f aca="false">A30-1</f>
        <v>36522</v>
      </c>
      <c r="B31" s="47" t="s">
        <v>46</v>
      </c>
      <c r="C31" s="47"/>
      <c r="D31" s="49" t="n">
        <f aca="false">B26+D26+F26</f>
        <v>337500</v>
      </c>
    </row>
    <row r="32" customFormat="false" ht="25.95" hidden="false" customHeight="true" outlineLevel="0" collapsed="false">
      <c r="A32" s="50" t="n">
        <f aca="false">D30+D31+D33+D34+D35</f>
        <v>4705177</v>
      </c>
      <c r="B32" s="51" t="s">
        <v>15</v>
      </c>
      <c r="C32" s="51"/>
      <c r="D32" s="53" t="n">
        <f aca="false">IF(D31&lt;((D33+D34)*-1),D30-A32,0)</f>
        <v>7823</v>
      </c>
    </row>
    <row r="33" customFormat="false" ht="25.95" hidden="false" customHeight="true" outlineLevel="0" collapsed="false">
      <c r="A33" s="46" t="s">
        <v>47</v>
      </c>
      <c r="B33" s="47" t="s">
        <v>48</v>
      </c>
      <c r="C33" s="47"/>
      <c r="D33" s="49" t="n">
        <v>-322823</v>
      </c>
      <c r="E33" s="54" t="s">
        <v>18</v>
      </c>
      <c r="F33" s="54"/>
    </row>
    <row r="34" customFormat="false" ht="25.95" hidden="false" customHeight="true" outlineLevel="0" collapsed="false">
      <c r="A34" s="46" t="n">
        <f aca="false">A31</f>
        <v>36522</v>
      </c>
      <c r="B34" s="47" t="s">
        <v>19</v>
      </c>
      <c r="C34" s="47"/>
      <c r="D34" s="49" t="n">
        <v>-22500</v>
      </c>
      <c r="E34" s="54"/>
      <c r="F34" s="54"/>
    </row>
    <row r="35" customFormat="false" ht="25.95" hidden="false" customHeight="true" outlineLevel="0" collapsed="false">
      <c r="A35" s="55" t="n">
        <f aca="false">A34+1</f>
        <v>36523</v>
      </c>
      <c r="B35" s="56" t="s">
        <v>20</v>
      </c>
      <c r="C35" s="56"/>
      <c r="D35" s="58" t="n">
        <v>0</v>
      </c>
      <c r="E35" s="54"/>
      <c r="F35" s="54"/>
    </row>
    <row r="36" customFormat="false" ht="25.95" hidden="false" customHeight="true" outlineLevel="0" collapsed="false">
      <c r="A36" s="59" t="s">
        <v>21</v>
      </c>
      <c r="B36" s="59"/>
      <c r="C36" s="59"/>
      <c r="D36" s="61" t="n">
        <f aca="false">D30+D31+D32+D33+D34+D35</f>
        <v>4713000</v>
      </c>
    </row>
    <row r="37" customFormat="false" ht="25.95" hidden="false" customHeight="true" outlineLevel="0" collapsed="false">
      <c r="A37" s="62"/>
    </row>
    <row r="38" customFormat="false" ht="25.95" hidden="false" customHeight="true" outlineLevel="0" collapsed="false">
      <c r="A38" s="63" t="s">
        <v>22</v>
      </c>
      <c r="B38" s="64"/>
      <c r="C38" s="64"/>
      <c r="D38" s="64"/>
      <c r="E38" s="64"/>
    </row>
    <row r="39" customFormat="false" ht="25.95" hidden="false" customHeight="true" outlineLevel="0" collapsed="false">
      <c r="B39" s="64"/>
      <c r="C39" s="64"/>
      <c r="D39" s="64"/>
      <c r="E39" s="64"/>
    </row>
    <row r="40" customFormat="false" ht="25.95" hidden="false" customHeight="true" outlineLevel="0" collapsed="false">
      <c r="B40" s="64"/>
      <c r="C40" s="64"/>
      <c r="D40" s="64"/>
      <c r="E40" s="64"/>
    </row>
  </sheetData>
  <mergeCells count="16">
    <mergeCell ref="A1:G1"/>
    <mergeCell ref="A2:B2"/>
    <mergeCell ref="H4:I4"/>
    <mergeCell ref="A28:D28"/>
    <mergeCell ref="B29:C29"/>
    <mergeCell ref="B30:C30"/>
    <mergeCell ref="B31:C31"/>
    <mergeCell ref="B32:C32"/>
    <mergeCell ref="B33:C33"/>
    <mergeCell ref="E33:F35"/>
    <mergeCell ref="B34:C34"/>
    <mergeCell ref="B35:C35"/>
    <mergeCell ref="A36:C36"/>
    <mergeCell ref="B38:E38"/>
    <mergeCell ref="B39:E39"/>
    <mergeCell ref="B40:E40"/>
  </mergeCells>
  <printOptions headings="false" gridLines="false" gridLinesSet="true" horizontalCentered="false" verticalCentered="false"/>
  <pageMargins left="0.270138888888889" right="0.25" top="0.65" bottom="0.609722222222222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1999-01-12T10:24:48Z</dcterms:created>
  <dc:creator>System Service</dc:creator>
  <dc:description/>
  <dc:language>en-US</dc:language>
  <cp:lastModifiedBy>System Service</cp:lastModifiedBy>
  <cp:lastPrinted>2000-02-23T15:49:09Z</cp:lastPrinted>
  <cp:revision>0</cp:revision>
  <dc:subject/>
  <dc:title/>
</cp:coreProperties>
</file>